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54905\Desktop\Tin_Test\"/>
    </mc:Choice>
  </mc:AlternateContent>
  <bookViews>
    <workbookView xWindow="240" yWindow="645" windowWidth="18795" windowHeight="11760" tabRatio="901" firstSheet="2" activeTab="3"/>
  </bookViews>
  <sheets>
    <sheet name="Change" sheetId="89" state="hidden" r:id="rId1"/>
    <sheet name="PRIOR" sheetId="86" state="hidden" r:id="rId2"/>
    <sheet name="Current" sheetId="82" r:id="rId3"/>
    <sheet name="PC_2" sheetId="78" r:id="rId4"/>
    <sheet name="Tables" sheetId="83" r:id="rId5"/>
    <sheet name="For_Act_w_Conf_Generator" sheetId="15" r:id="rId6"/>
    <sheet name="AGGREGATE" sheetId="44" r:id="rId7"/>
    <sheet name="&gt;&gt;" sheetId="43" r:id="rId8"/>
    <sheet name="11-1-2012--&gt;" sheetId="50" r:id="rId9"/>
    <sheet name="Torrance" sheetId="23" r:id="rId10"/>
    <sheet name="Cedars" sheetId="24" r:id="rId11"/>
    <sheet name="7-1-2013--&gt;" sheetId="30" r:id="rId12"/>
    <sheet name="HCP" sheetId="13" r:id="rId13"/>
    <sheet name="SeaView" sheetId="19" r:id="rId14"/>
    <sheet name="Sante" sheetId="16" r:id="rId15"/>
    <sheet name="SCMG" sheetId="20" r:id="rId16"/>
    <sheet name="SRSM" sheetId="21" r:id="rId17"/>
    <sheet name="UCD" sheetId="22" r:id="rId18"/>
    <sheet name="10-1-2013--&gt;" sheetId="29" r:id="rId19"/>
    <sheet name="UCLA" sheetId="25" r:id="rId20"/>
    <sheet name="Humboldt" sheetId="26" r:id="rId21"/>
    <sheet name="1-1-2014--&gt;" sheetId="33" r:id="rId22"/>
    <sheet name="Sansum" sheetId="27" r:id="rId23"/>
    <sheet name="4-1-2014--&gt;" sheetId="35" r:id="rId24"/>
    <sheet name="Memorial" sheetId="31" r:id="rId25"/>
    <sheet name="SCCIPA" sheetId="32" r:id="rId26"/>
    <sheet name="7-1-2014--&gt;" sheetId="36" r:id="rId27"/>
    <sheet name="UCSF" sheetId="37" r:id="rId28"/>
    <sheet name="Brown_and_Toland" sheetId="28" r:id="rId29"/>
    <sheet name="10-1-2014--&gt;" sheetId="52" r:id="rId30"/>
    <sheet name="Sutter(PA_M,EB,Pac)" sheetId="46" r:id="rId31"/>
    <sheet name="Hill" sheetId="41" r:id="rId32"/>
    <sheet name="1-1-2015--&gt;" sheetId="65" r:id="rId33"/>
    <sheet name="HPN" sheetId="18" r:id="rId34"/>
    <sheet name="Sutter_Medical" sheetId="69" r:id="rId35"/>
    <sheet name="Sutter_Gould" sheetId="100" r:id="rId36"/>
    <sheet name="4-1-2015--&gt;" sheetId="88" r:id="rId37"/>
    <sheet name="CHOMP" sheetId="72" r:id="rId38"/>
    <sheet name="7-1-2015--&gt;" sheetId="91" r:id="rId39"/>
    <sheet name="10-1-2015--&gt;" sheetId="90" r:id="rId40"/>
    <sheet name="1-1-2016--&gt;" sheetId="95" r:id="rId41"/>
    <sheet name="Monarch" sheetId="92" r:id="rId42"/>
    <sheet name="PrimeCare" sheetId="67" r:id="rId43"/>
    <sheet name="10-1-2017--&gt;" sheetId="97" r:id="rId44"/>
    <sheet name="Scripps_Clinical" sheetId="98" r:id="rId45"/>
    <sheet name="Scripps_Costal" sheetId="96" r:id="rId46"/>
    <sheet name="Adventist" sheetId="99" r:id="rId47"/>
    <sheet name="4-1-2017--&gt;" sheetId="87" r:id="rId48"/>
    <sheet name="St_Joseph" sheetId="58" r:id="rId49"/>
    <sheet name="Dignity(Kern)" sheetId="73" r:id="rId50"/>
    <sheet name="Dignity(Mercy)" sheetId="74" r:id="rId51"/>
    <sheet name="John_Muir" sheetId="71" r:id="rId52"/>
    <sheet name="&lt;&lt;" sheetId="42" r:id="rId53"/>
    <sheet name="DATA-------&gt;" sheetId="17" r:id="rId54"/>
    <sheet name="Legacy" sheetId="47" state="hidden" r:id="rId55"/>
    <sheet name="Load" sheetId="68" r:id="rId56"/>
    <sheet name="&lt;-------DATA" sheetId="85" r:id="rId57"/>
    <sheet name="Mbr Summary - MBU" sheetId="94" state="hidden" r:id="rId58"/>
  </sheets>
  <externalReferences>
    <externalReference r:id="rId59"/>
    <externalReference r:id="rId60"/>
    <externalReference r:id="rId61"/>
  </externalReferences>
  <definedNames>
    <definedName name="_xlnm._FilterDatabase" localSheetId="3" hidden="1">PC_2!$A$1:$AZ$64</definedName>
    <definedName name="_Order1" hidden="1">255</definedName>
    <definedName name="_SUM1" localSheetId="35">#REF!</definedName>
    <definedName name="_SUM1">#REF!</definedName>
    <definedName name="_SUM2" localSheetId="35">#REF!</definedName>
    <definedName name="_SUM2">#REF!</definedName>
    <definedName name="Analysis2" localSheetId="55" hidden="1">{"Rpt Indiana",#N/A,FALSE,"Indiana";"Rpt Texas",#N/A,FALSE,"Texas";"Rpt Core",#N/A,FALSE,"Excl_Texas"}</definedName>
    <definedName name="Analysis2" localSheetId="35" hidden="1">{"Rpt Indiana",#N/A,FALSE,"Indiana";"Rpt Texas",#N/A,FALSE,"Texas";"Rpt Core",#N/A,FALSE,"Excl_Texas"}</definedName>
    <definedName name="Analysis2" hidden="1">{"Rpt Indiana",#N/A,FALSE,"Indiana";"Rpt Texas",#N/A,FALSE,"Texas";"Rpt Core",#N/A,FALSE,"Excl_Texas"}</definedName>
    <definedName name="asdfsd" localSheetId="55" hidden="1">{#N/A,#N/A,FALSE,"Combined";#N/A,#N/A,FALSE,"Texas";#N/A,#N/A,FALSE,"Excl_Texas"}</definedName>
    <definedName name="asdfsd" localSheetId="35" hidden="1">{#N/A,#N/A,FALSE,"Combined";#N/A,#N/A,FALSE,"Texas";#N/A,#N/A,FALSE,"Excl_Texas"}</definedName>
    <definedName name="asdfsd" hidden="1">{#N/A,#N/A,FALSE,"Combined";#N/A,#N/A,FALSE,"Texas";#N/A,#N/A,FALSE,"Excl_Texas"}</definedName>
    <definedName name="asdfsda" localSheetId="55" hidden="1">{#N/A,#N/A,FALSE,"JE CRS"}</definedName>
    <definedName name="asdfsda" localSheetId="35" hidden="1">{#N/A,#N/A,FALSE,"JE CRS"}</definedName>
    <definedName name="asdfsda" hidden="1">{#N/A,#N/A,FALSE,"JE CRS"}</definedName>
    <definedName name="asdfsdafsa" localSheetId="5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asdfsdafsa" localSheetId="3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asdfsdafsa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bib" localSheetId="55" hidden="1">{"Full Indiana",#N/A,FALSE,"Indiana";"Full Texas",#N/A,FALSE,"Texas";"Full Core",#N/A,FALSE,"Excl_Texas"}</definedName>
    <definedName name="bib" localSheetId="35" hidden="1">{"Full Indiana",#N/A,FALSE,"Indiana";"Full Texas",#N/A,FALSE,"Texas";"Full Core",#N/A,FALSE,"Excl_Texas"}</definedName>
    <definedName name="bib" hidden="1">{"Full Indiana",#N/A,FALSE,"Indiana";"Full Texas",#N/A,FALSE,"Texas";"Full Core",#N/A,FALSE,"Excl_Texas"}</definedName>
    <definedName name="Board_WLP_less_MO" localSheetId="55" hidden="1">{"'MBU CUR MONTH (isg_sr)'!$A$1:$O$41"}</definedName>
    <definedName name="Board_WLP_less_MO" localSheetId="35" hidden="1">{"'MBU CUR MONTH (isg_sr)'!$A$1:$O$41"}</definedName>
    <definedName name="Board_WLP_less_MO" hidden="1">{"'MBU CUR MONTH (isg_sr)'!$A$1:$O$41"}</definedName>
    <definedName name="bob" localSheetId="55" hidden="1">{#N/A,#N/A,FALSE,"Combined";#N/A,#N/A,FALSE,"Texas";#N/A,#N/A,FALSE,"Excl_Texas"}</definedName>
    <definedName name="bob" localSheetId="35" hidden="1">{#N/A,#N/A,FALSE,"Combined";#N/A,#N/A,FALSE,"Texas";#N/A,#N/A,FALSE,"Excl_Texas"}</definedName>
    <definedName name="bob" hidden="1">{#N/A,#N/A,FALSE,"Combined";#N/A,#N/A,FALSE,"Texas";#N/A,#N/A,FALSE,"Excl_Texas"}</definedName>
    <definedName name="cvnn" localSheetId="55" hidden="1">{#N/A,#N/A,FALSE,"Variance";#N/A,#N/A,FALSE,"Var_Core";#N/A,#N/A,FALSE,"Var_Noncore";#N/A,#N/A,FALSE,"FCST Var";#N/A,#N/A,FALSE,"FCST Var_Core";#N/A,#N/A,FALSE,"FCST Var_Noncore"}</definedName>
    <definedName name="cvnn" localSheetId="35" hidden="1">{#N/A,#N/A,FALSE,"Variance";#N/A,#N/A,FALSE,"Var_Core";#N/A,#N/A,FALSE,"Var_Noncore";#N/A,#N/A,FALSE,"FCST Var";#N/A,#N/A,FALSE,"FCST Var_Core";#N/A,#N/A,FALSE,"FCST Var_Noncore"}</definedName>
    <definedName name="cvnn" hidden="1">{#N/A,#N/A,FALSE,"Variance";#N/A,#N/A,FALSE,"Var_Core";#N/A,#N/A,FALSE,"Var_Noncore";#N/A,#N/A,FALSE,"FCST Var";#N/A,#N/A,FALSE,"FCST Var_Core";#N/A,#N/A,FALSE,"FCST Var_Noncore"}</definedName>
    <definedName name="dfhfdhfd" localSheetId="5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dfhfdhfd" localSheetId="3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dfhfdhfd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dfsafd" localSheetId="55" hidden="1">{#N/A,#N/A,FALSE,"Consolidated";"Full RML",#N/A,FALSE,"RML";#N/A,#N/A,FALSE,"Cal";"Rpt Indiana",#N/A,FALSE,"Indiana";"Rpt Texas",#N/A,FALSE,"Texas";"Full Core",#N/A,FALSE,"Excl_Texas"}</definedName>
    <definedName name="dfsafd" localSheetId="35" hidden="1">{#N/A,#N/A,FALSE,"Consolidated";"Full RML",#N/A,FALSE,"RML";#N/A,#N/A,FALSE,"Cal";"Rpt Indiana",#N/A,FALSE,"Indiana";"Rpt Texas",#N/A,FALSE,"Texas";"Full Core",#N/A,FALSE,"Excl_Texas"}</definedName>
    <definedName name="dfsafd" hidden="1">{#N/A,#N/A,FALSE,"Consolidated";"Full RML",#N/A,FALSE,"RML";#N/A,#N/A,FALSE,"Cal";"Rpt Indiana",#N/A,FALSE,"Indiana";"Rpt Texas",#N/A,FALSE,"Texas";"Full Core",#N/A,FALSE,"Excl_Texas"}</definedName>
    <definedName name="fgiju" localSheetId="5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fgiju" localSheetId="3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fgiju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fgjgg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gg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gg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fgjhgfjh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fgjhgfjh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fgjhgfjh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gfjhfgjhf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gfjhfgjhf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jhgfjhfgjhf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fgsdagfdsag" localSheetId="55" hidden="1">{#N/A,#N/A,FALSE,"Cal"}</definedName>
    <definedName name="fgsdagfdsag" localSheetId="35" hidden="1">{#N/A,#N/A,FALSE,"Cal"}</definedName>
    <definedName name="fgsdagfdsag" hidden="1">{#N/A,#N/A,FALSE,"Cal"}</definedName>
    <definedName name="fsdafsdf" localSheetId="55" hidden="1">{"Rpt Indiana",#N/A,FALSE,"Indiana";"Rpt Texas",#N/A,FALSE,"Texas";"Rpt Core",#N/A,FALSE,"Excl_Texas"}</definedName>
    <definedName name="fsdafsdf" localSheetId="35" hidden="1">{"Rpt Indiana",#N/A,FALSE,"Indiana";"Rpt Texas",#N/A,FALSE,"Texas";"Rpt Core",#N/A,FALSE,"Excl_Texas"}</definedName>
    <definedName name="fsdafsdf" hidden="1">{"Rpt Indiana",#N/A,FALSE,"Indiana";"Rpt Texas",#N/A,FALSE,"Texas";"Rpt Core",#N/A,FALSE,"Excl_Texas"}</definedName>
    <definedName name="fsdafsdfsd" localSheetId="55" hidden="1">{"JEPSLandscape",#N/A,FALSE,"JEPS";"JEPSPortrait",#N/A,FALSE,"JEPS"}</definedName>
    <definedName name="fsdafsdfsd" localSheetId="35" hidden="1">{"JEPSLandscape",#N/A,FALSE,"JEPS";"JEPSPortrait",#N/A,FALSE,"JEPS"}</definedName>
    <definedName name="fsdafsdfsd" hidden="1">{"JEPSLandscape",#N/A,FALSE,"JEPS";"JEPSPortrait",#N/A,FALSE,"JEPS"}</definedName>
    <definedName name="fsgkjfgk" localSheetId="55" hidden="1">{#N/A,#N/A,FALSE,"Var IN";#N/A,#N/A,FALSE,"Var CAL";#N/A,#N/A,FALSE,"Var RML"}</definedName>
    <definedName name="fsgkjfgk" localSheetId="35" hidden="1">{#N/A,#N/A,FALSE,"Var IN";#N/A,#N/A,FALSE,"Var CAL";#N/A,#N/A,FALSE,"Var RML"}</definedName>
    <definedName name="fsgkjfgk" hidden="1">{#N/A,#N/A,FALSE,"Var IN";#N/A,#N/A,FALSE,"Var CAL";#N/A,#N/A,FALSE,"Var RML"}</definedName>
    <definedName name="fshfh" localSheetId="55" hidden="1">{"JEPSLandscape",#N/A,FALSE,"JEPS";"JEPSPortrait",#N/A,FALSE,"JEPS"}</definedName>
    <definedName name="fshfh" localSheetId="35" hidden="1">{"JEPSLandscape",#N/A,FALSE,"JEPS";"JEPSPortrait",#N/A,FALSE,"JEPS"}</definedName>
    <definedName name="fshfh" hidden="1">{"JEPSLandscape",#N/A,FALSE,"JEPS";"JEPSPortrait",#N/A,FALSE,"JEPS"}</definedName>
    <definedName name="hello" localSheetId="55" hidden="1">{#N/A,#N/A,FALSE,"JE CRS"}</definedName>
    <definedName name="hello" localSheetId="35" hidden="1">{#N/A,#N/A,FALSE,"JE CRS"}</definedName>
    <definedName name="hello" hidden="1">{#N/A,#N/A,FALSE,"JE CRS"}</definedName>
    <definedName name="hjkljh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kljh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kljh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kljkl" localSheetId="55" hidden="1">{#N/A,#N/A,FALSE,"Consolidated";"Full RML",#N/A,FALSE,"RML";#N/A,#N/A,FALSE,"Cal";"Rpt Indiana",#N/A,FALSE,"Indiana";"Rpt Texas",#N/A,FALSE,"Texas";"Full Core",#N/A,FALSE,"Excl_Texas"}</definedName>
    <definedName name="hjkljkl" localSheetId="35" hidden="1">{#N/A,#N/A,FALSE,"Consolidated";"Full RML",#N/A,FALSE,"RML";#N/A,#N/A,FALSE,"Cal";"Rpt Indiana",#N/A,FALSE,"Indiana";"Rpt Texas",#N/A,FALSE,"Texas";"Full Core",#N/A,FALSE,"Excl_Texas"}</definedName>
    <definedName name="hjkljkl" hidden="1">{#N/A,#N/A,FALSE,"Consolidated";"Full RML",#N/A,FALSE,"RML";#N/A,#N/A,FALSE,"Cal";"Rpt Indiana",#N/A,FALSE,"Indiana";"Rpt Texas",#N/A,FALSE,"Texas";"Full Core",#N/A,FALSE,"Excl_Texas"}</definedName>
    <definedName name="hjljkl" localSheetId="55" hidden="1">{"Full Indiana",#N/A,FALSE,"Indiana";"Full Texas",#N/A,FALSE,"Texas";"Full Core",#N/A,FALSE,"Excl_Texas"}</definedName>
    <definedName name="hjljkl" localSheetId="35" hidden="1">{"Full Indiana",#N/A,FALSE,"Indiana";"Full Texas",#N/A,FALSE,"Texas";"Full Core",#N/A,FALSE,"Excl_Texas"}</definedName>
    <definedName name="hjljkl" hidden="1">{"Full Indiana",#N/A,FALSE,"Indiana";"Full Texas",#N/A,FALSE,"Texas";"Full Core",#N/A,FALSE,"Excl_Texas"}</definedName>
    <definedName name="hjlkjh" localSheetId="55" hidden="1">{#N/A,#N/A,FALSE,"Combined";#N/A,#N/A,FALSE,"Texas";#N/A,#N/A,FALSE,"Excl_Texas"}</definedName>
    <definedName name="hjlkjh" localSheetId="35" hidden="1">{#N/A,#N/A,FALSE,"Combined";#N/A,#N/A,FALSE,"Texas";#N/A,#N/A,FALSE,"Excl_Texas"}</definedName>
    <definedName name="hjlkjh" hidden="1">{#N/A,#N/A,FALSE,"Combined";#N/A,#N/A,FALSE,"Texas";#N/A,#N/A,FALSE,"Excl_Texas"}</definedName>
    <definedName name="hjlkjl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lkjl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jlkjl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HTML_CodePage" hidden="1">1252</definedName>
    <definedName name="HTML_Control" localSheetId="55" hidden="1">{"'MBU CUR MONTH (isg_sr)'!$A$1:$O$41"}</definedName>
    <definedName name="HTML_Control" localSheetId="35" hidden="1">{"'MBU CUR MONTH (isg_sr)'!$A$1:$O$41"}</definedName>
    <definedName name="HTML_Control" hidden="1">{"'MBU CUR MONTH (isg_sr)'!$A$1:$O$41"}</definedName>
    <definedName name="HTML_Description" hidden="1">""</definedName>
    <definedName name="HTML_Email" hidden="1">""</definedName>
    <definedName name="HTML_Header" hidden="1">"MBU CUR MONTH (isg_sr)"</definedName>
    <definedName name="HTML_LastUpdate" hidden="1">"2/6/01"</definedName>
    <definedName name="HTML_LineAfter" hidden="1">FALSE</definedName>
    <definedName name="HTML_LineBefore" hidden="1">FALSE</definedName>
    <definedName name="HTML_Name" hidden="1">"aaeung"</definedName>
    <definedName name="HTML_OBDlg2" hidden="1">TRUE</definedName>
    <definedName name="HTML_OBDlg4" hidden="1">TRUE</definedName>
    <definedName name="HTML_OS" hidden="1">0</definedName>
    <definedName name="HTML_PathFile" hidden="1">"D:\Dara\MyHTML.htm"</definedName>
    <definedName name="HTML_Title" hidden="1">"enroll1"</definedName>
    <definedName name="jhl" localSheetId="55" hidden="1">{"Rpt Indiana",#N/A,FALSE,"Indiana";"Rpt Texas",#N/A,FALSE,"Texas";"Rpt Core",#N/A,FALSE,"Excl_Texas"}</definedName>
    <definedName name="jhl" localSheetId="35" hidden="1">{"Rpt Indiana",#N/A,FALSE,"Indiana";"Rpt Texas",#N/A,FALSE,"Texas";"Rpt Core",#N/A,FALSE,"Excl_Texas"}</definedName>
    <definedName name="jhl" hidden="1">{"Rpt Indiana",#N/A,FALSE,"Indiana";"Rpt Texas",#N/A,FALSE,"Texas";"Rpt Core",#N/A,FALSE,"Excl_Texas"}</definedName>
    <definedName name="jjjj" localSheetId="55" hidden="1">{#N/A,#N/A,FALSE,"JE CRS"}</definedName>
    <definedName name="jjjj" localSheetId="35" hidden="1">{#N/A,#N/A,FALSE,"JE CRS"}</definedName>
    <definedName name="jjjj" hidden="1">{#N/A,#N/A,FALSE,"JE CRS"}</definedName>
    <definedName name="jlkjkl" localSheetId="55" hidden="1">{"JEPSLandscape",#N/A,FALSE,"JEPS";"JEPSPortrait",#N/A,FALSE,"JEPS"}</definedName>
    <definedName name="jlkjkl" localSheetId="35" hidden="1">{"JEPSLandscape",#N/A,FALSE,"JEPS";"JEPSPortrait",#N/A,FALSE,"JEPS"}</definedName>
    <definedName name="jlkjkl" hidden="1">{"JEPSLandscape",#N/A,FALSE,"JEPS";"JEPSPortrait",#N/A,FALSE,"JEPS"}</definedName>
    <definedName name="jty" localSheetId="55" hidden="1">{#N/A,#N/A,FALSE,"By Product"}</definedName>
    <definedName name="jty" localSheetId="35" hidden="1">{#N/A,#N/A,FALSE,"By Product"}</definedName>
    <definedName name="jty" hidden="1">{#N/A,#N/A,FALSE,"By Product"}</definedName>
    <definedName name="junk" localSheetId="55" hidden="1">{"Rpt Indiana",#N/A,FALSE,"Indiana";"Rpt Texas",#N/A,FALSE,"Texas";"Rpt Core",#N/A,FALSE,"Excl_Texas"}</definedName>
    <definedName name="junk" localSheetId="35" hidden="1">{"Rpt Indiana",#N/A,FALSE,"Indiana";"Rpt Texas",#N/A,FALSE,"Texas";"Rpt Core",#N/A,FALSE,"Excl_Texas"}</definedName>
    <definedName name="junk" hidden="1">{"Rpt Indiana",#N/A,FALSE,"Indiana";"Rpt Texas",#N/A,FALSE,"Texas";"Rpt Core",#N/A,FALSE,"Excl_Texas"}</definedName>
    <definedName name="khgklhgk" localSheetId="55" hidden="1">{"Full Indiana",#N/A,FALSE,"Indiana";"Full Texas",#N/A,FALSE,"Texas";"Full Core",#N/A,FALSE,"Excl_Texas"}</definedName>
    <definedName name="khgklhgk" localSheetId="35" hidden="1">{"Full Indiana",#N/A,FALSE,"Indiana";"Full Texas",#N/A,FALSE,"Texas";"Full Core",#N/A,FALSE,"Excl_Texas"}</definedName>
    <definedName name="khgklhgk" hidden="1">{"Full Indiana",#N/A,FALSE,"Indiana";"Full Texas",#N/A,FALSE,"Texas";"Full Core",#N/A,FALSE,"Excl_Texas"}</definedName>
    <definedName name="ll" localSheetId="55" hidden="1">{"JEPSLandscape",#N/A,FALSE,"JEPS";"JEPSPortrait",#N/A,FALSE,"JEPS"}</definedName>
    <definedName name="ll" localSheetId="35" hidden="1">{"JEPSLandscape",#N/A,FALSE,"JEPS";"JEPSPortrait",#N/A,FALSE,"JEPS"}</definedName>
    <definedName name="ll" hidden="1">{"JEPSLandscape",#N/A,FALSE,"JEPS";"JEPSPortrait",#N/A,FALSE,"JEPS"}</definedName>
    <definedName name="mark" localSheetId="55" hidden="1">{#N/A,#N/A,FALSE,"Consolidated";"Full RML",#N/A,FALSE,"RML";#N/A,#N/A,FALSE,"Cal";"Rpt Indiana",#N/A,FALSE,"Indiana";"Rpt Texas",#N/A,FALSE,"Texas";"Full Core",#N/A,FALSE,"Excl_Texas"}</definedName>
    <definedName name="mark" localSheetId="35" hidden="1">{#N/A,#N/A,FALSE,"Consolidated";"Full RML",#N/A,FALSE,"RML";#N/A,#N/A,FALSE,"Cal";"Rpt Indiana",#N/A,FALSE,"Indiana";"Rpt Texas",#N/A,FALSE,"Texas";"Full Core",#N/A,FALSE,"Excl_Texas"}</definedName>
    <definedName name="mark" hidden="1">{#N/A,#N/A,FALSE,"Consolidated";"Full RML",#N/A,FALSE,"RML";#N/A,#N/A,FALSE,"Cal";"Rpt Indiana",#N/A,FALSE,"Indiana";"Rpt Texas",#N/A,FALSE,"Texas";"Full Core",#N/A,FALSE,"Excl_Texas"}</definedName>
    <definedName name="Mat_lvl_1_ACO">'[1]ACO-PCMH Participation'!$A$144:$E$158</definedName>
    <definedName name="Mat_lvl_1_CPCi">'[1]CPCi Participation'!$A$144:$E$158</definedName>
    <definedName name="Mat_lvl_1_PC2">'[1]PC2 Participation'!$A$144:$E$158</definedName>
    <definedName name="Mat_lvl_2_ACO">'[1]ACO-PCMH Participation'!$G$144:$K$158</definedName>
    <definedName name="Mat_lvl_2_CPCi">'[1]CPCi Participation'!$G$144:$K$158</definedName>
    <definedName name="Mat_lvl_2_PC2">'[1]PC2 Participation'!$G$144:$K$158</definedName>
    <definedName name="Mat_lvl_3_ACO">'[1]ACO-PCMH Participation'!$M$144:$Q$158</definedName>
    <definedName name="Mat_lvl_3_CPCi">'[1]CPCi Participation'!$M$144:$Q$158</definedName>
    <definedName name="Mat_lvl_3_PC2">'[1]PC2 Participation'!$M$144:$Q$158</definedName>
    <definedName name="MCT_BASELINE_OCT2011_SEP2012" localSheetId="35">#REF!</definedName>
    <definedName name="MCT_BASELINE_OCT2011_SEP2012">#REF!</definedName>
    <definedName name="MDPNL_ID">[2]Lists!$H$1:$H$150</definedName>
    <definedName name="MDPNL_ID2" localSheetId="35">#REF!</definedName>
    <definedName name="MDPNL_ID2">#REF!</definedName>
    <definedName name="MEProvSTOutputForAllTrgtdTINs829" localSheetId="56">#REF!</definedName>
    <definedName name="MEProvSTOutputForAllTrgtdTINs829" localSheetId="7">#REF!</definedName>
    <definedName name="MEProvSTOutputForAllTrgtdTINs829" localSheetId="8">#REF!</definedName>
    <definedName name="MEProvSTOutputForAllTrgtdTINs829" localSheetId="21">#REF!</definedName>
    <definedName name="MEProvSTOutputForAllTrgtdTINs829" localSheetId="32">#REF!</definedName>
    <definedName name="MEProvSTOutputForAllTrgtdTINs829" localSheetId="23">#REF!</definedName>
    <definedName name="MEProvSTOutputForAllTrgtdTINs829" localSheetId="11">#REF!</definedName>
    <definedName name="MEProvSTOutputForAllTrgtdTINs829" localSheetId="26">#REF!</definedName>
    <definedName name="MEProvSTOutputForAllTrgtdTINs829" localSheetId="6">#REF!</definedName>
    <definedName name="MEProvSTOutputForAllTrgtdTINs829" localSheetId="28">#REF!</definedName>
    <definedName name="MEProvSTOutputForAllTrgtdTINs829" localSheetId="10">#REF!</definedName>
    <definedName name="MEProvSTOutputForAllTrgtdTINs829" localSheetId="37">#REF!</definedName>
    <definedName name="MEProvSTOutputForAllTrgtdTINs829" localSheetId="49">#REF!</definedName>
    <definedName name="MEProvSTOutputForAllTrgtdTINs829" localSheetId="50">#REF!</definedName>
    <definedName name="MEProvSTOutputForAllTrgtdTINs829" localSheetId="5">#REF!</definedName>
    <definedName name="MEProvSTOutputForAllTrgtdTINs829" localSheetId="31">#REF!</definedName>
    <definedName name="MEProvSTOutputForAllTrgtdTINs829" localSheetId="20">#REF!</definedName>
    <definedName name="MEProvSTOutputForAllTrgtdTINs829" localSheetId="51">#REF!</definedName>
    <definedName name="MEProvSTOutputForAllTrgtdTINs829" localSheetId="55">#REF!</definedName>
    <definedName name="MEProvSTOutputForAllTrgtdTINs829" localSheetId="42">#REF!</definedName>
    <definedName name="MEProvSTOutputForAllTrgtdTINs829" localSheetId="14">#REF!</definedName>
    <definedName name="MEProvSTOutputForAllTrgtdTINs829" localSheetId="25">#REF!</definedName>
    <definedName name="MEProvSTOutputForAllTrgtdTINs829" localSheetId="13">#REF!</definedName>
    <definedName name="MEProvSTOutputForAllTrgtdTINs829" localSheetId="16">#REF!</definedName>
    <definedName name="MEProvSTOutputForAllTrgtdTINs829" localSheetId="48">#REF!</definedName>
    <definedName name="MEProvSTOutputForAllTrgtdTINs829" localSheetId="30">#REF!</definedName>
    <definedName name="MEProvSTOutputForAllTrgtdTINs829" localSheetId="35">#REF!</definedName>
    <definedName name="MEProvSTOutputForAllTrgtdTINs829" localSheetId="34">#REF!</definedName>
    <definedName name="MEProvSTOutputForAllTrgtdTINs829" localSheetId="9">#REF!</definedName>
    <definedName name="MEProvSTOutputForAllTrgtdTINs829" localSheetId="27">#REF!</definedName>
    <definedName name="MEProvSTOutputForAllTrgtdTINs829">#REF!</definedName>
    <definedName name="METIN730Results" localSheetId="56">#REF!</definedName>
    <definedName name="METIN730Results" localSheetId="7">#REF!</definedName>
    <definedName name="METIN730Results" localSheetId="8">#REF!</definedName>
    <definedName name="METIN730Results" localSheetId="21">#REF!</definedName>
    <definedName name="METIN730Results" localSheetId="32">#REF!</definedName>
    <definedName name="METIN730Results" localSheetId="23">#REF!</definedName>
    <definedName name="METIN730Results" localSheetId="11">#REF!</definedName>
    <definedName name="METIN730Results" localSheetId="26">#REF!</definedName>
    <definedName name="METIN730Results" localSheetId="6">#REF!</definedName>
    <definedName name="METIN730Results" localSheetId="28">#REF!</definedName>
    <definedName name="METIN730Results" localSheetId="10">#REF!</definedName>
    <definedName name="METIN730Results" localSheetId="37">#REF!</definedName>
    <definedName name="METIN730Results" localSheetId="49">#REF!</definedName>
    <definedName name="METIN730Results" localSheetId="50">#REF!</definedName>
    <definedName name="METIN730Results" localSheetId="5">#REF!</definedName>
    <definedName name="METIN730Results" localSheetId="31">#REF!</definedName>
    <definedName name="METIN730Results" localSheetId="20">#REF!</definedName>
    <definedName name="METIN730Results" localSheetId="51">#REF!</definedName>
    <definedName name="METIN730Results" localSheetId="42">#REF!</definedName>
    <definedName name="METIN730Results" localSheetId="14">#REF!</definedName>
    <definedName name="METIN730Results" localSheetId="25">#REF!</definedName>
    <definedName name="METIN730Results" localSheetId="13">#REF!</definedName>
    <definedName name="METIN730Results" localSheetId="16">#REF!</definedName>
    <definedName name="METIN730Results" localSheetId="48">#REF!</definedName>
    <definedName name="METIN730Results" localSheetId="30">#REF!</definedName>
    <definedName name="METIN730Results" localSheetId="35">#REF!</definedName>
    <definedName name="METIN730Results" localSheetId="34">#REF!</definedName>
    <definedName name="METIN730Results" localSheetId="9">#REF!</definedName>
    <definedName name="METIN730Results" localSheetId="27">#REF!</definedName>
    <definedName name="METIN730Results">#REF!</definedName>
    <definedName name="Monthly_PC2_Penetration">'[1]PC2 Participation'!$A$22:$AQ$36</definedName>
    <definedName name="Panel">[3]Panel!#REF!</definedName>
    <definedName name="PANEL_SUM_PC2_CA_110925" localSheetId="35">#REF!</definedName>
    <definedName name="PANEL_SUM_PC2_CA_110925">#REF!</definedName>
    <definedName name="PANEL_SUM_PC2_CA_TT0725B_TTL" localSheetId="35">#REF!</definedName>
    <definedName name="PANEL_SUM_PC2_CA_TT0725B_TTL">#REF!</definedName>
    <definedName name="PrvGrp" localSheetId="35">[3]PrvGrp!#REF!</definedName>
    <definedName name="PrvGrp">[3]PrvGrp!#REF!</definedName>
    <definedName name="PRVGRP_SUM_PC2_CA_110925" localSheetId="35">#REF!</definedName>
    <definedName name="PRVGRP_SUM_PC2_CA_110925">#REF!</definedName>
    <definedName name="PSL_SUM_PC2_CA_110925" localSheetId="35">#REF!</definedName>
    <definedName name="PSL_SUM_PC2_CA_110925">#REF!</definedName>
    <definedName name="sadf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sadf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sadf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sadfsd" localSheetId="55" hidden="1">{"Full Indiana",#N/A,FALSE,"Indiana";"Full Texas",#N/A,FALSE,"Texas";"Full Core",#N/A,FALSE,"Excl_Texas"}</definedName>
    <definedName name="sadfsd" localSheetId="35" hidden="1">{"Full Indiana",#N/A,FALSE,"Indiana";"Full Texas",#N/A,FALSE,"Texas";"Full Core",#N/A,FALSE,"Excl_Texas"}</definedName>
    <definedName name="sadfsd" hidden="1">{"Full Indiana",#N/A,FALSE,"Indiana";"Full Texas",#N/A,FALSE,"Texas";"Full Core",#N/A,FALSE,"Excl_Texas"}</definedName>
    <definedName name="Savings_ACO">'[1]Savings Estimates'!$A$29:$BA$50</definedName>
    <definedName name="Savings_CPCi">'[1]Savings Estimates'!$A$54:$BA$75</definedName>
    <definedName name="Savings_PC2">'[1]Savings Estimates'!$A$4:$BA$25</definedName>
    <definedName name="sdafsda" localSheetId="55" hidden="1">{"JEPSLandscape",#N/A,FALSE,"JEPS";"JEPSPortrait",#N/A,FALSE,"JEPS"}</definedName>
    <definedName name="sdafsda" localSheetId="35" hidden="1">{"JEPSLandscape",#N/A,FALSE,"JEPS";"JEPSPortrait",#N/A,FALSE,"JEPS"}</definedName>
    <definedName name="sdafsda" hidden="1">{"JEPSLandscape",#N/A,FALSE,"JEPS";"JEPSPortrait",#N/A,FALSE,"JEPS"}</definedName>
    <definedName name="sdfg" localSheetId="55" hidden="1">{"JEPSLandscape",#N/A,FALSE,"JEPS";"JEPSPortrait",#N/A,FALSE,"JEPS"}</definedName>
    <definedName name="sdfg" localSheetId="35" hidden="1">{"JEPSLandscape",#N/A,FALSE,"JEPS";"JEPSPortrait",#N/A,FALSE,"JEPS"}</definedName>
    <definedName name="sdfg" hidden="1">{"JEPSLandscape",#N/A,FALSE,"JEPS";"JEPSPortrait",#N/A,FALSE,"JEPS"}</definedName>
    <definedName name="sdfghbfdhj" localSheetId="55" hidden="1">{#N/A,#N/A,FALSE,"Combined";#N/A,#N/A,FALSE,"Texas";#N/A,#N/A,FALSE,"Excl_Texas"}</definedName>
    <definedName name="sdfghbfdhj" localSheetId="35" hidden="1">{#N/A,#N/A,FALSE,"Combined";#N/A,#N/A,FALSE,"Texas";#N/A,#N/A,FALSE,"Excl_Texas"}</definedName>
    <definedName name="sdfghbfdhj" hidden="1">{#N/A,#N/A,FALSE,"Combined";#N/A,#N/A,FALSE,"Texas";#N/A,#N/A,FALSE,"Excl_Texas"}</definedName>
    <definedName name="sdfjjj" localSheetId="55" hidden="1">{#N/A,#N/A,FALSE,"By State";#N/A,#N/A,FALSE,"Ohio";#N/A,#N/A,FALSE,"Indiana";#N/A,#N/A,FALSE,"Kentucky";#N/A,#N/A,FALSE,"House";#N/A,#N/A,FALSE,"Other";#N/A,#N/A,FALSE,"TX Assumed";#N/A,#N/A,FALSE,"Grand Total"}</definedName>
    <definedName name="sdfjjj" localSheetId="35" hidden="1">{#N/A,#N/A,FALSE,"By State";#N/A,#N/A,FALSE,"Ohio";#N/A,#N/A,FALSE,"Indiana";#N/A,#N/A,FALSE,"Kentucky";#N/A,#N/A,FALSE,"House";#N/A,#N/A,FALSE,"Other";#N/A,#N/A,FALSE,"TX Assumed";#N/A,#N/A,FALSE,"Grand Total"}</definedName>
    <definedName name="sdfjjj" hidden="1">{#N/A,#N/A,FALSE,"By State";#N/A,#N/A,FALSE,"Ohio";#N/A,#N/A,FALSE,"Indiana";#N/A,#N/A,FALSE,"Kentucky";#N/A,#N/A,FALSE,"House";#N/A,#N/A,FALSE,"Other";#N/A,#N/A,FALSE,"TX Assumed";#N/A,#N/A,FALSE,"Grand Total"}</definedName>
    <definedName name="sdfsdaf" localSheetId="55" hidden="1">{#N/A,#N/A,FALSE,"Variance";#N/A,#N/A,FALSE,"Var_Core";#N/A,#N/A,FALSE,"Var_Noncore";#N/A,#N/A,FALSE,"FCST Var";#N/A,#N/A,FALSE,"FCST Var_Core";#N/A,#N/A,FALSE,"FCST Var_Noncore"}</definedName>
    <definedName name="sdfsdaf" localSheetId="35" hidden="1">{#N/A,#N/A,FALSE,"Variance";#N/A,#N/A,FALSE,"Var_Core";#N/A,#N/A,FALSE,"Var_Noncore";#N/A,#N/A,FALSE,"FCST Var";#N/A,#N/A,FALSE,"FCST Var_Core";#N/A,#N/A,FALSE,"FCST Var_Noncore"}</definedName>
    <definedName name="sdfsdaf" hidden="1">{#N/A,#N/A,FALSE,"Variance";#N/A,#N/A,FALSE,"Var_Core";#N/A,#N/A,FALSE,"Var_Noncore";#N/A,#N/A,FALSE,"FCST Var";#N/A,#N/A,FALSE,"FCST Var_Core";#N/A,#N/A,FALSE,"FCST Var_Noncore"}</definedName>
    <definedName name="sdfsdf" localSheetId="55" hidden="1">{#N/A,#N/A,FALSE,"By Product"}</definedName>
    <definedName name="sdfsdf" localSheetId="35" hidden="1">{#N/A,#N/A,FALSE,"By Product"}</definedName>
    <definedName name="sdfsdf" hidden="1">{#N/A,#N/A,FALSE,"By Product"}</definedName>
    <definedName name="sfjgfjgfj" localSheetId="55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sfjgfjgfj" localSheetId="35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sfjgfjgfj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teqwrt" localSheetId="55" hidden="1">{#N/A,#N/A,FALSE,"By State";#N/A,#N/A,FALSE,"Ohio";#N/A,#N/A,FALSE,"Indiana";#N/A,#N/A,FALSE,"Kentucky";#N/A,#N/A,FALSE,"House";#N/A,#N/A,FALSE,"Other";#N/A,#N/A,FALSE,"TX Assumed";#N/A,#N/A,FALSE,"Grand Total"}</definedName>
    <definedName name="teqwrt" localSheetId="35" hidden="1">{#N/A,#N/A,FALSE,"By State";#N/A,#N/A,FALSE,"Ohio";#N/A,#N/A,FALSE,"Indiana";#N/A,#N/A,FALSE,"Kentucky";#N/A,#N/A,FALSE,"House";#N/A,#N/A,FALSE,"Other";#N/A,#N/A,FALSE,"TX Assumed";#N/A,#N/A,FALSE,"Grand Total"}</definedName>
    <definedName name="teqwrt" hidden="1">{#N/A,#N/A,FALSE,"By State";#N/A,#N/A,FALSE,"Ohio";#N/A,#N/A,FALSE,"Indiana";#N/A,#N/A,FALSE,"Kentucky";#N/A,#N/A,FALSE,"House";#N/A,#N/A,FALSE,"Other";#N/A,#N/A,FALSE,"TX Assumed";#N/A,#N/A,FALSE,"Grand Total"}</definedName>
    <definedName name="test" localSheetId="55" hidden="1">{#N/A,#N/A,FALSE,"Combined";#N/A,#N/A,FALSE,"Texas";#N/A,#N/A,FALSE,"Excl_Texas"}</definedName>
    <definedName name="test" localSheetId="35" hidden="1">{#N/A,#N/A,FALSE,"Combined";#N/A,#N/A,FALSE,"Texas";#N/A,#N/A,FALSE,"Excl_Texas"}</definedName>
    <definedName name="test" hidden="1">{#N/A,#N/A,FALSE,"Combined";#N/A,#N/A,FALSE,"Texas";#N/A,#N/A,FALSE,"Excl_Texas"}</definedName>
    <definedName name="tryio" localSheetId="55" hidden="1">{#N/A,#N/A,FALSE,"Consolidated";"Full RML",#N/A,FALSE,"RML";#N/A,#N/A,FALSE,"Cal";"Rpt Indiana",#N/A,FALSE,"Indiana";"Rpt Texas",#N/A,FALSE,"Texas";"Full Core",#N/A,FALSE,"Excl_Texas"}</definedName>
    <definedName name="tryio" localSheetId="35" hidden="1">{#N/A,#N/A,FALSE,"Consolidated";"Full RML",#N/A,FALSE,"RML";#N/A,#N/A,FALSE,"Cal";"Rpt Indiana",#N/A,FALSE,"Indiana";"Rpt Texas",#N/A,FALSE,"Texas";"Full Core",#N/A,FALSE,"Excl_Texas"}</definedName>
    <definedName name="tryio" hidden="1">{#N/A,#N/A,FALSE,"Consolidated";"Full RML",#N/A,FALSE,"RML";#N/A,#N/A,FALSE,"Cal";"Rpt Indiana",#N/A,FALSE,"Indiana";"Rpt Texas",#N/A,FALSE,"Texas";"Full Core",#N/A,FALSE,"Excl_Texas"}</definedName>
    <definedName name="tyi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tyi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tyi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tyiii" localSheetId="55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tyiii" localSheetId="35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tyiii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tyut" localSheetId="55" hidden="1">{#N/A,#N/A,FALSE,"Cal"}</definedName>
    <definedName name="tyut" localSheetId="35" hidden="1">{#N/A,#N/A,FALSE,"Cal"}</definedName>
    <definedName name="tyut" hidden="1">{#N/A,#N/A,FALSE,"Cal"}</definedName>
    <definedName name="uw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uw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uw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erter" localSheetId="55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erter" localSheetId="35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erter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ertewr" localSheetId="55" hidden="1">{#N/A,#N/A,FALSE,"Var IN";#N/A,#N/A,FALSE,"Var CAL";#N/A,#N/A,FALSE,"Var RML"}</definedName>
    <definedName name="wertewr" localSheetId="35" hidden="1">{#N/A,#N/A,FALSE,"Var IN";#N/A,#N/A,FALSE,"Var CAL";#N/A,#N/A,FALSE,"Var RML"}</definedName>
    <definedName name="wertewr" hidden="1">{#N/A,#N/A,FALSE,"Var IN";#N/A,#N/A,FALSE,"Var CAL";#N/A,#N/A,FALSE,"Var RML"}</definedName>
    <definedName name="wlp" localSheetId="55" hidden="1">{"Full Indiana",#N/A,FALSE,"Indiana";"Full Texas",#N/A,FALSE,"Texas";"Full Core",#N/A,FALSE,"Excl_Texas"}</definedName>
    <definedName name="wlp" localSheetId="35" hidden="1">{"Full Indiana",#N/A,FALSE,"Indiana";"Full Texas",#N/A,FALSE,"Texas";"Full Core",#N/A,FALSE,"Excl_Texas"}</definedName>
    <definedName name="wlp" hidden="1">{"Full Indiana",#N/A,FALSE,"Indiana";"Full Texas",#N/A,FALSE,"Texas";"Full Core",#N/A,FALSE,"Excl_Texas"}</definedName>
    <definedName name="wrn.ALL." localSheetId="5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rn.ALL." localSheetId="35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rn.ALL." hidden="1">{"FINAL",#N/A,FALSE,"5th Day Schedule";"FINAL",#N/A,FALSE,"YTD Con Inc";"FINAL",#N/A,FALSE,"Con Inc by Quarter";"FINAL",#N/A,FALSE,"YTD Segment";"FINAL",#N/A,FALSE,"Seg M300";"FINAL",#N/A,FALSE,"MTD Segment";"FINAL",#N/A,FALSE,"Qtrly Segment";"FINAL",#N/A,FALSE,"UW YTD Segment";"FINAL",#N/A,FALSE,"UW M700";"FINAL",#N/A,FALSE,"UW M600";"Final",#N/A,FALSE,"UW MTD Segment";"FINAL",#N/A,FALSE,"UW Qtrly Segment";#N/A,#N/A,FALSE,"Revenue by Segment";#N/A,#N/A,FALSE,"Income by Segment"}</definedName>
    <definedName name="wrn.ByProduct." localSheetId="55" hidden="1">{#N/A,#N/A,FALSE,"By Product"}</definedName>
    <definedName name="wrn.ByProduct." localSheetId="35" hidden="1">{#N/A,#N/A,FALSE,"By Product"}</definedName>
    <definedName name="wrn.ByProduct." hidden="1">{#N/A,#N/A,FALSE,"By Product"}</definedName>
    <definedName name="wrn.Cost._.and._.Utilization._.Report." localSheetId="55" hidden="1">{#N/A,#N/A,FALSE,"Summary Trigon Pay";#N/A,#N/A,FALSE,"Summary Total Pay";#N/A,#N/A,FALSE,"Budget Trigon Pay";#N/A,#N/A,FALSE,"Budget Total Pay";#N/A,#N/A,FALSE,"YTD Compare Trigon Pay";#N/A,#N/A,FALSE,"YTD Compare Total Pay";#N/A,#N/A,FALSE,"Monthly Trigon Pay";#N/A,#N/A,FALSE,"Monthly Total Pay";#N/A,#N/A,FALSE,"R12 Total Pay Graphs";#N/A,#N/A,FALSE,"R12 PatPay Graphs";#N/A,#N/A,FALSE,"Monthly FI Graphs";#N/A,#N/A,FALSE,"Monthly FO Graphs";#N/A,#N/A,FALSE,"Monthly PI Graphs";#N/A,#N/A,FALSE,"Monthly PO Graphs";#N/A,#N/A,FALSE,"Monthly DR Graphs"}</definedName>
    <definedName name="wrn.Cost._.and._.Utilization._.Report." localSheetId="35" hidden="1">{#N/A,#N/A,FALSE,"Summary Trigon Pay";#N/A,#N/A,FALSE,"Summary Total Pay";#N/A,#N/A,FALSE,"Budget Trigon Pay";#N/A,#N/A,FALSE,"Budget Total Pay";#N/A,#N/A,FALSE,"YTD Compare Trigon Pay";#N/A,#N/A,FALSE,"YTD Compare Total Pay";#N/A,#N/A,FALSE,"Monthly Trigon Pay";#N/A,#N/A,FALSE,"Monthly Total Pay";#N/A,#N/A,FALSE,"R12 Total Pay Graphs";#N/A,#N/A,FALSE,"R12 PatPay Graphs";#N/A,#N/A,FALSE,"Monthly FI Graphs";#N/A,#N/A,FALSE,"Monthly FO Graphs";#N/A,#N/A,FALSE,"Monthly PI Graphs";#N/A,#N/A,FALSE,"Monthly PO Graphs";#N/A,#N/A,FALSE,"Monthly DR Graphs"}</definedName>
    <definedName name="wrn.Cost._.and._.Utilization._.Report." hidden="1">{#N/A,#N/A,FALSE,"Summary Trigon Pay";#N/A,#N/A,FALSE,"Summary Total Pay";#N/A,#N/A,FALSE,"Budget Trigon Pay";#N/A,#N/A,FALSE,"Budget Total Pay";#N/A,#N/A,FALSE,"YTD Compare Trigon Pay";#N/A,#N/A,FALSE,"YTD Compare Total Pay";#N/A,#N/A,FALSE,"Monthly Trigon Pay";#N/A,#N/A,FALSE,"Monthly Total Pay";#N/A,#N/A,FALSE,"R12 Total Pay Graphs";#N/A,#N/A,FALSE,"R12 PatPay Graphs";#N/A,#N/A,FALSE,"Monthly FI Graphs";#N/A,#N/A,FALSE,"Monthly FO Graphs";#N/A,#N/A,FALSE,"Monthly PI Graphs";#N/A,#N/A,FALSE,"Monthly PO Graphs";#N/A,#N/A,FALSE,"Monthly DR Graphs"}</definedName>
    <definedName name="wrn.IBNR._.Sheets." localSheetId="55" hidden="1">{#N/A,#N/A,FALSE,"FI TrigonPay";#N/A,#N/A,FALSE,"FO TrigonPay";#N/A,#N/A,FALSE,"PI TrigonPay";#N/A,#N/A,FALSE,"PO TrigonPay";#N/A,#N/A,FALSE,"DR TrigonPay";#N/A,#N/A,FALSE," DT TrigonPay";#N/A,#N/A,FALSE,"FI TotalPay";#N/A,#N/A,FALSE,"FO TotalPay";#N/A,#N/A,FALSE,"PI TotalPay";#N/A,#N/A,FALSE,"PO TotalPay";#N/A,#N/A,FALSE,"DR TotalPay";#N/A,#N/A,FALSE,"DT TotalPay";#N/A,#N/A,FALSE,"FI Admits";#N/A,#N/A,FALSE,"FI Days";#N/A,#N/A,FALSE,"FO Visits";#N/A,#N/A,FALSE,"PI Visits";#N/A,#N/A,FALSE,"PO Visits";#N/A,#N/A,FALSE,"DR Scripts";#N/A,#N/A,FALSE,"Misc Info"}</definedName>
    <definedName name="wrn.IBNR._.Sheets." localSheetId="35" hidden="1">{#N/A,#N/A,FALSE,"FI TrigonPay";#N/A,#N/A,FALSE,"FO TrigonPay";#N/A,#N/A,FALSE,"PI TrigonPay";#N/A,#N/A,FALSE,"PO TrigonPay";#N/A,#N/A,FALSE,"DR TrigonPay";#N/A,#N/A,FALSE," DT TrigonPay";#N/A,#N/A,FALSE,"FI TotalPay";#N/A,#N/A,FALSE,"FO TotalPay";#N/A,#N/A,FALSE,"PI TotalPay";#N/A,#N/A,FALSE,"PO TotalPay";#N/A,#N/A,FALSE,"DR TotalPay";#N/A,#N/A,FALSE,"DT TotalPay";#N/A,#N/A,FALSE,"FI Admits";#N/A,#N/A,FALSE,"FI Days";#N/A,#N/A,FALSE,"FO Visits";#N/A,#N/A,FALSE,"PI Visits";#N/A,#N/A,FALSE,"PO Visits";#N/A,#N/A,FALSE,"DR Scripts";#N/A,#N/A,FALSE,"Misc Info"}</definedName>
    <definedName name="wrn.IBNR._.Sheets." hidden="1">{#N/A,#N/A,FALSE,"FI TrigonPay";#N/A,#N/A,FALSE,"FO TrigonPay";#N/A,#N/A,FALSE,"PI TrigonPay";#N/A,#N/A,FALSE,"PO TrigonPay";#N/A,#N/A,FALSE,"DR TrigonPay";#N/A,#N/A,FALSE," DT TrigonPay";#N/A,#N/A,FALSE,"FI TotalPay";#N/A,#N/A,FALSE,"FO TotalPay";#N/A,#N/A,FALSE,"PI TotalPay";#N/A,#N/A,FALSE,"PO TotalPay";#N/A,#N/A,FALSE,"DR TotalPay";#N/A,#N/A,FALSE,"DT TotalPay";#N/A,#N/A,FALSE,"FI Admits";#N/A,#N/A,FALSE,"FI Days";#N/A,#N/A,FALSE,"FO Visits";#N/A,#N/A,FALSE,"PI Visits";#N/A,#N/A,FALSE,"PO Visits";#N/A,#N/A,FALSE,"DR Scripts";#N/A,#N/A,FALSE,"Misc Info"}</definedName>
    <definedName name="wrn.Misc._.Sheets." localSheetId="55" hidden="1">{#N/A,#N/A,FALSE,"Budget";#N/A,#N/A,FALSE,"Misc Info"}</definedName>
    <definedName name="wrn.Misc._.Sheets." localSheetId="35" hidden="1">{#N/A,#N/A,FALSE,"Budget";#N/A,#N/A,FALSE,"Misc Info"}</definedName>
    <definedName name="wrn.Misc._.Sheets." hidden="1">{#N/A,#N/A,FALSE,"Budget";#N/A,#N/A,FALSE,"Misc Info"}</definedName>
    <definedName name="wrn.print" localSheetId="55" hidden="1">{#N/A,#N/A,FALSE,"Variance";#N/A,#N/A,FALSE,"Var_Core";#N/A,#N/A,FALSE,"Var_Noncore";#N/A,#N/A,FALSE,"FCST Var";#N/A,#N/A,FALSE,"FCST Var_Core";#N/A,#N/A,FALSE,"FCST Var_Noncore"}</definedName>
    <definedName name="wrn.print" localSheetId="35" hidden="1">{#N/A,#N/A,FALSE,"Variance";#N/A,#N/A,FALSE,"Var_Core";#N/A,#N/A,FALSE,"Var_Noncore";#N/A,#N/A,FALSE,"FCST Var";#N/A,#N/A,FALSE,"FCST Var_Core";#N/A,#N/A,FALSE,"FCST Var_Noncore"}</definedName>
    <definedName name="wrn.print" hidden="1">{#N/A,#N/A,FALSE,"Variance";#N/A,#N/A,FALSE,"Var_Core";#N/A,#N/A,FALSE,"Var_Noncore";#N/A,#N/A,FALSE,"FCST Var";#N/A,#N/A,FALSE,"FCST Var_Core";#N/A,#N/A,FALSE,"FCST Var_Noncore"}</definedName>
    <definedName name="wrn.Print." localSheetId="5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." localSheetId="3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.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._.All." localSheetId="55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wrn.Print._.All." localSheetId="35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wrn.Print._.All." hidden="1">{#N/A,#N/A,FALSE,"Title Page";#N/A,#N/A,FALSE,"Contents";#N/A,#N/A,FALSE,"Executive Summary";#N/A,#N/A,FALSE,"KPI";#N/A,#N/A,FALSE,"Contrib House";#N/A,#N/A,FALSE,"Bal Shts";#N/A,#N/A,FALSE,"Income Comb";#N/A,#N/A,FALSE,"Income IN";#N/A,#N/A,FALSE,"Income CAL";#N/A,#N/A,FALSE,"Income RML";#N/A,#N/A,FALSE,"YTD Product IN";#N/A,#N/A,FALSE,"YTD Product RML";#N/A,#N/A,FALSE,"Access_Adv";#N/A,#N/A,FALSE,"FTE_OT";#N/A,#N/A,FALSE,"Aged Prm_Susp"}</definedName>
    <definedName name="wrn.Print._.California." localSheetId="55" hidden="1">{#N/A,#N/A,FALSE,"Cal"}</definedName>
    <definedName name="wrn.Print._.California." localSheetId="35" hidden="1">{#N/A,#N/A,FALSE,"Cal"}</definedName>
    <definedName name="wrn.Print._.California." hidden="1">{#N/A,#N/A,FALSE,"Cal"}</definedName>
    <definedName name="wrn.Print._.Consolidated." localSheetId="55" hidden="1">{#N/A,#N/A,FALSE,"Consolidated";"Full RML",#N/A,FALSE,"RML";#N/A,#N/A,FALSE,"Cal";"Rpt Indiana",#N/A,FALSE,"Indiana";"Rpt Texas",#N/A,FALSE,"Texas";"Full Core",#N/A,FALSE,"Excl_Texas"}</definedName>
    <definedName name="wrn.Print._.Consolidated." localSheetId="35" hidden="1">{#N/A,#N/A,FALSE,"Consolidated";"Full RML",#N/A,FALSE,"RML";#N/A,#N/A,FALSE,"Cal";"Rpt Indiana",#N/A,FALSE,"Indiana";"Rpt Texas",#N/A,FALSE,"Texas";"Full Core",#N/A,FALSE,"Excl_Texas"}</definedName>
    <definedName name="wrn.Print._.Consolidated." hidden="1">{#N/A,#N/A,FALSE,"Consolidated";"Full RML",#N/A,FALSE,"RML";#N/A,#N/A,FALSE,"Cal";"Rpt Indiana",#N/A,FALSE,"Indiana";"Rpt Texas",#N/A,FALSE,"Texas";"Full Core",#N/A,FALSE,"Excl_Texas"}</definedName>
    <definedName name="wrn.Print._.IN._.Rpt." localSheetId="55" hidden="1">{"Rpt Indiana",#N/A,FALSE,"Indiana";"Rpt Texas",#N/A,FALSE,"Texas";"Rpt Core",#N/A,FALSE,"Excl_Texas"}</definedName>
    <definedName name="wrn.Print._.IN._.Rpt." localSheetId="35" hidden="1">{"Rpt Indiana",#N/A,FALSE,"Indiana";"Rpt Texas",#N/A,FALSE,"Texas";"Rpt Core",#N/A,FALSE,"Excl_Texas"}</definedName>
    <definedName name="wrn.Print._.IN._.Rpt." hidden="1">{"Rpt Indiana",#N/A,FALSE,"Indiana";"Rpt Texas",#N/A,FALSE,"Texas";"Rpt Core",#N/A,FALSE,"Excl_Texas"}</definedName>
    <definedName name="wrn.Print._.Variances." localSheetId="55" hidden="1">{#N/A,#N/A,FALSE,"Variance";#N/A,#N/A,FALSE,"Var_Core";#N/A,#N/A,FALSE,"Var_Noncore";#N/A,#N/A,FALSE,"FCST Var";#N/A,#N/A,FALSE,"FCST Var_Core";#N/A,#N/A,FALSE,"FCST Var_Noncore"}</definedName>
    <definedName name="wrn.Print._.Variances." localSheetId="35" hidden="1">{#N/A,#N/A,FALSE,"Variance";#N/A,#N/A,FALSE,"Var_Core";#N/A,#N/A,FALSE,"Var_Noncore";#N/A,#N/A,FALSE,"FCST Var";#N/A,#N/A,FALSE,"FCST Var_Core";#N/A,#N/A,FALSE,"FCST Var_Noncore"}</definedName>
    <definedName name="wrn.Print._.Variances." hidden="1">{#N/A,#N/A,FALSE,"Variance";#N/A,#N/A,FALSE,"Var_Core";#N/A,#N/A,FALSE,"Var_Noncore";#N/A,#N/A,FALSE,"FCST Var";#N/A,#N/A,FALSE,"FCST Var_Core";#N/A,#N/A,FALSE,"FCST Var_Noncore"}</definedName>
    <definedName name="wrn.print1." localSheetId="55" hidden="1">{"JEPSLandscape",#N/A,FALSE,"JEPS";"JEPSPortrait",#N/A,FALSE,"JEPS"}</definedName>
    <definedName name="wrn.print1." localSheetId="35" hidden="1">{"JEPSLandscape",#N/A,FALSE,"JEPS";"JEPSPortrait",#N/A,FALSE,"JEPS"}</definedName>
    <definedName name="wrn.print1." hidden="1">{"JEPSLandscape",#N/A,FALSE,"JEPS";"JEPSPortrait",#N/A,FALSE,"JEPS"}</definedName>
    <definedName name="wrn.PrintAll." localSheetId="5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All." localSheetId="35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All." hidden="1">{#N/A,#N/A,FALSE,"By Product";#N/A,#N/A,FALSE,"By State";#N/A,#N/A,FALSE,"Indiana";#N/A,#N/A,FALSE,"Connecticut";#N/A,#N/A,FALSE,"Kentucky";#N/A,#N/A,FALSE,"Ohio";#N/A,#N/A,FALSE,"House";#N/A,#N/A,FALSE,"Other";#N/A,#N/A,FALSE,"TX Assumed";#N/A,#N/A,FALSE,"Grand Total";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021A";#N/A,#N/A,FALSE,"021B";#N/A,#N/A,FALSE,"021C";#N/A,#N/A,FALSE,"021D";#N/A,#N/A,FALSE,"021E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0952";#N/A,#N/A,FALSE,"0953";#N/A,#N/A,FALSE,"0955"}</definedName>
    <definedName name="wrn.PrintCRSje." localSheetId="55" hidden="1">{#N/A,#N/A,FALSE,"JE CRS"}</definedName>
    <definedName name="wrn.PrintCRSje." localSheetId="35" hidden="1">{#N/A,#N/A,FALSE,"JE CRS"}</definedName>
    <definedName name="wrn.PrintCRSje." hidden="1">{#N/A,#N/A,FALSE,"JE CRS"}</definedName>
    <definedName name="wrn.PrintFITje." localSheetId="55" hidden="1">{"JEPSLandscape",#N/A,FALSE,"JEPS";"JEPSPortrait",#N/A,FALSE,"JEPS"}</definedName>
    <definedName name="wrn.PrintFITje." localSheetId="35" hidden="1">{"JEPSLandscape",#N/A,FALSE,"JEPS";"JEPSPortrait",#N/A,FALSE,"JEPS"}</definedName>
    <definedName name="wrn.PrintFITje." hidden="1">{"JEPSLandscape",#N/A,FALSE,"JEPS";"JEPSPortrait",#N/A,FALSE,"JEPS"}</definedName>
    <definedName name="wrn.PrintINPSbalances." localSheetId="55" hidden="1">{"Full Indiana",#N/A,FALSE,"Indiana";"Full Texas",#N/A,FALSE,"Texas";"Full Core",#N/A,FALSE,"Excl_Texas"}</definedName>
    <definedName name="wrn.PrintINPSbalances." localSheetId="35" hidden="1">{"Full Indiana",#N/A,FALSE,"Indiana";"Full Texas",#N/A,FALSE,"Texas";"Full Core",#N/A,FALSE,"Excl_Texas"}</definedName>
    <definedName name="wrn.PrintINPSbalances." hidden="1">{"Full Indiana",#N/A,FALSE,"Indiana";"Full Texas",#N/A,FALSE,"Texas";"Full Core",#N/A,FALSE,"Excl_Texas"}</definedName>
    <definedName name="wrn.PrintPS." localSheetId="55" hidden="1">{#N/A,#N/A,FALSE,"Combined";#N/A,#N/A,FALSE,"Texas";#N/A,#N/A,FALSE,"Excl_Texas"}</definedName>
    <definedName name="wrn.PrintPS." localSheetId="35" hidden="1">{#N/A,#N/A,FALSE,"Combined";#N/A,#N/A,FALSE,"Texas";#N/A,#N/A,FALSE,"Excl_Texas"}</definedName>
    <definedName name="wrn.PrintPS." hidden="1">{#N/A,#N/A,FALSE,"Combined";#N/A,#N/A,FALSE,"Texas";#N/A,#N/A,FALSE,"Excl_Texas"}</definedName>
    <definedName name="wrn.States." localSheetId="55" hidden="1">{#N/A,#N/A,FALSE,"By State";#N/A,#N/A,FALSE,"Ohio";#N/A,#N/A,FALSE,"Indiana";#N/A,#N/A,FALSE,"Kentucky";#N/A,#N/A,FALSE,"House";#N/A,#N/A,FALSE,"Other";#N/A,#N/A,FALSE,"TX Assumed";#N/A,#N/A,FALSE,"Grand Total"}</definedName>
    <definedName name="wrn.States." localSheetId="35" hidden="1">{#N/A,#N/A,FALSE,"By State";#N/A,#N/A,FALSE,"Ohio";#N/A,#N/A,FALSE,"Indiana";#N/A,#N/A,FALSE,"Kentucky";#N/A,#N/A,FALSE,"House";#N/A,#N/A,FALSE,"Other";#N/A,#N/A,FALSE,"TX Assumed";#N/A,#N/A,FALSE,"Grand Total"}</definedName>
    <definedName name="wrn.States." hidden="1">{#N/A,#N/A,FALSE,"By State";#N/A,#N/A,FALSE,"Ohio";#N/A,#N/A,FALSE,"Indiana";#N/A,#N/A,FALSE,"Kentucky";#N/A,#N/A,FALSE,"House";#N/A,#N/A,FALSE,"Other";#N/A,#N/A,FALSE,"TX Assumed";#N/A,#N/A,FALSE,"Grand Total"}</definedName>
    <definedName name="wrn.Subdivisions." localSheetId="55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rn.Subdivisions." localSheetId="35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rn.Subdivisions." hidden="1">{#N/A,#N/A,FALSE,"0004";#N/A,#N/A,FALSE,"0009";#N/A,#N/A,FALSE,"0010";#N/A,#N/A,FALSE,"0012";#N/A,#N/A,FALSE,"0015";#N/A,#N/A,FALSE,"0020";#N/A,#N/A,FALSE,"0023";#N/A,#N/A,FALSE,"0024";#N/A,#N/A,FALSE,"0025";#N/A,#N/A,FALSE,"0030";#N/A,#N/A,FALSE,"0034";#N/A,#N/A,FALSE,"0036";#N/A,#N/A,FALSE,"0040";#N/A,#N/A,FALSE,"0045";#N/A,#N/A,FALSE,"0050";#N/A,#N/A,FALSE,"0055";#N/A,#N/A,FALSE,"0062";#N/A,#N/A,FALSE,"0064";#N/A,#N/A,FALSE,"0065";#N/A,#N/A,FALSE,"0067";#N/A,#N/A,FALSE,"0068";#N/A,#N/A,FALSE,"0069";#N/A,#N/A,FALSE,"0399";#N/A,#N/A,FALSE,"0400";#N/A,#N/A,FALSE,"0410";#N/A,#N/A,FALSE,"0412";#N/A,#N/A,FALSE,"0445";#N/A,#N/A,FALSE,"0446";#N/A,#N/A,FALSE,"0460";#N/A,#N/A,FALSE,"0465";#N/A,#N/A,FALSE,"0481";#N/A,#N/A,FALSE,"0506";#N/A,#N/A,FALSE,"0651";#N/A,#N/A,FALSE,"0652";#N/A,#N/A,FALSE,"0653";#N/A,#N/A,FALSE,"0654";#N/A,#N/A,FALSE,"0655";#N/A,#N/A,FALSE,"0656";#N/A,#N/A,FALSE,"0700";#N/A,#N/A,FALSE,"0951";#N/A,#N/A,FALSE,"0953";#N/A,#N/A,FALSE,"0955"}</definedName>
    <definedName name="wrn.Variances." localSheetId="55" hidden="1">{#N/A,#N/A,FALSE,"Var IN";#N/A,#N/A,FALSE,"Var CAL";#N/A,#N/A,FALSE,"Var RML"}</definedName>
    <definedName name="wrn.Variances." localSheetId="35" hidden="1">{#N/A,#N/A,FALSE,"Var IN";#N/A,#N/A,FALSE,"Var CAL";#N/A,#N/A,FALSE,"Var RML"}</definedName>
    <definedName name="wrn.Variances." hidden="1">{#N/A,#N/A,FALSE,"Var IN";#N/A,#N/A,FALSE,"Var CAL";#N/A,#N/A,FALSE,"Var RML"}</definedName>
    <definedName name="xczvbxc" localSheetId="55" hidden="1">{"Rpt Indiana",#N/A,FALSE,"Indiana";"Rpt Texas",#N/A,FALSE,"Texas";"Rpt Core",#N/A,FALSE,"Excl_Texas"}</definedName>
    <definedName name="xczvbxc" localSheetId="35" hidden="1">{"Rpt Indiana",#N/A,FALSE,"Indiana";"Rpt Texas",#N/A,FALSE,"Texas";"Rpt Core",#N/A,FALSE,"Excl_Texas"}</definedName>
    <definedName name="xczvbxc" hidden="1">{"Rpt Indiana",#N/A,FALSE,"Indiana";"Rpt Texas",#N/A,FALSE,"Texas";"Rpt Core",#N/A,FALSE,"Excl_Texas"}</definedName>
    <definedName name="xxxxx" localSheetId="55" hidden="1">{#N/A,#N/A,FALSE,"Variance";#N/A,#N/A,FALSE,"Var_Core";#N/A,#N/A,FALSE,"Var_Noncore";#N/A,#N/A,FALSE,"FCST Var";#N/A,#N/A,FALSE,"FCST Var_Core";#N/A,#N/A,FALSE,"FCST Var_Noncore"}</definedName>
    <definedName name="xxxxx" localSheetId="35" hidden="1">{#N/A,#N/A,FALSE,"Variance";#N/A,#N/A,FALSE,"Var_Core";#N/A,#N/A,FALSE,"Var_Noncore";#N/A,#N/A,FALSE,"FCST Var";#N/A,#N/A,FALSE,"FCST Var_Core";#N/A,#N/A,FALSE,"FCST Var_Noncore"}</definedName>
    <definedName name="xxxxx" hidden="1">{#N/A,#N/A,FALSE,"Variance";#N/A,#N/A,FALSE,"Var_Core";#N/A,#N/A,FALSE,"Var_Noncore";#N/A,#N/A,FALSE,"FCST Var";#N/A,#N/A,FALSE,"FCST Var_Core";#N/A,#N/A,FALSE,"FCST Var_Noncore"}</definedName>
  </definedNames>
  <calcPr calcId="152511"/>
</workbook>
</file>

<file path=xl/calcChain.xml><?xml version="1.0" encoding="utf-8"?>
<calcChain xmlns="http://schemas.openxmlformats.org/spreadsheetml/2006/main">
  <c r="BD71" i="44" l="1"/>
  <c r="BD70" i="44"/>
  <c r="EF84" i="44"/>
  <c r="EF83" i="44"/>
  <c r="EF82" i="44"/>
  <c r="EF81" i="44"/>
  <c r="EF80" i="44"/>
  <c r="EF79" i="44"/>
  <c r="EF78" i="44"/>
  <c r="EF77" i="44"/>
  <c r="EF76" i="44"/>
  <c r="EF75" i="44"/>
  <c r="EF74" i="44"/>
  <c r="EF73" i="44"/>
  <c r="EF72" i="44"/>
  <c r="EF71" i="44"/>
  <c r="EF70" i="44"/>
  <c r="DP84" i="44"/>
  <c r="DP83" i="44"/>
  <c r="DP82" i="44"/>
  <c r="DP81" i="44"/>
  <c r="DP80" i="44"/>
  <c r="DP79" i="44"/>
  <c r="DP78" i="44"/>
  <c r="DP77" i="44"/>
  <c r="DP76" i="44"/>
  <c r="DP75" i="44"/>
  <c r="DP74" i="44"/>
  <c r="DP73" i="44"/>
  <c r="DP72" i="44"/>
  <c r="DP71" i="44"/>
  <c r="DP70" i="44"/>
  <c r="DA84" i="24"/>
  <c r="DA83" i="24"/>
  <c r="DA82" i="24"/>
  <c r="DA81" i="24"/>
  <c r="DA80" i="24"/>
  <c r="DA79" i="24"/>
  <c r="DA78" i="24"/>
  <c r="DA77" i="24"/>
  <c r="DA76" i="24"/>
  <c r="DA75" i="24"/>
  <c r="DA74" i="24"/>
  <c r="DA73" i="24"/>
  <c r="DA72" i="24"/>
  <c r="DA71" i="24"/>
  <c r="DA70" i="24"/>
  <c r="DA84" i="13"/>
  <c r="DA83" i="13"/>
  <c r="DA82" i="13"/>
  <c r="DA81" i="13"/>
  <c r="DA80" i="13"/>
  <c r="DA79" i="13"/>
  <c r="DA78" i="13"/>
  <c r="DA77" i="13"/>
  <c r="DA76" i="13"/>
  <c r="DA75" i="13"/>
  <c r="DA74" i="13"/>
  <c r="DA73" i="13"/>
  <c r="DA72" i="13"/>
  <c r="DA71" i="13"/>
  <c r="DA70" i="13"/>
  <c r="DA84" i="19"/>
  <c r="DA83" i="19"/>
  <c r="DA82" i="19"/>
  <c r="DA81" i="19"/>
  <c r="DA80" i="19"/>
  <c r="DA79" i="19"/>
  <c r="DA78" i="19"/>
  <c r="DA77" i="19"/>
  <c r="DA76" i="19"/>
  <c r="DA75" i="19"/>
  <c r="DA74" i="19"/>
  <c r="DA73" i="19"/>
  <c r="DA72" i="19"/>
  <c r="DA71" i="19"/>
  <c r="DA70" i="19"/>
  <c r="DA84" i="16"/>
  <c r="DA83" i="16"/>
  <c r="DA82" i="16"/>
  <c r="DA81" i="16"/>
  <c r="DA80" i="16"/>
  <c r="DA79" i="16"/>
  <c r="DA78" i="16"/>
  <c r="DA77" i="16"/>
  <c r="DA76" i="16"/>
  <c r="DA75" i="16"/>
  <c r="DA74" i="16"/>
  <c r="DA73" i="16"/>
  <c r="DA72" i="16"/>
  <c r="DA71" i="16"/>
  <c r="DA70" i="16"/>
  <c r="DA84" i="20"/>
  <c r="DA83" i="20"/>
  <c r="DA82" i="20"/>
  <c r="DA81" i="20"/>
  <c r="DA80" i="20"/>
  <c r="DA79" i="20"/>
  <c r="DA78" i="20"/>
  <c r="DA77" i="20"/>
  <c r="DA76" i="20"/>
  <c r="DA75" i="20"/>
  <c r="DA74" i="20"/>
  <c r="DA73" i="20"/>
  <c r="DA72" i="20"/>
  <c r="DA71" i="20"/>
  <c r="DA70" i="20"/>
  <c r="DA84" i="21"/>
  <c r="DA83" i="21"/>
  <c r="DA82" i="21"/>
  <c r="DA81" i="21"/>
  <c r="DA80" i="21"/>
  <c r="DA79" i="21"/>
  <c r="DA78" i="21"/>
  <c r="DA77" i="21"/>
  <c r="DA76" i="21"/>
  <c r="DA75" i="21"/>
  <c r="DA74" i="21"/>
  <c r="DA73" i="21"/>
  <c r="DA72" i="21"/>
  <c r="DA71" i="21"/>
  <c r="DA70" i="21"/>
  <c r="DA84" i="22"/>
  <c r="DA83" i="22"/>
  <c r="DA82" i="22"/>
  <c r="DA81" i="22"/>
  <c r="DA80" i="22"/>
  <c r="DA79" i="22"/>
  <c r="DA78" i="22"/>
  <c r="DA77" i="22"/>
  <c r="DA76" i="22"/>
  <c r="DA75" i="22"/>
  <c r="DA74" i="22"/>
  <c r="DA73" i="22"/>
  <c r="DA72" i="22"/>
  <c r="DA71" i="22"/>
  <c r="DA70" i="22"/>
  <c r="DA84" i="25"/>
  <c r="DA83" i="25"/>
  <c r="DA82" i="25"/>
  <c r="DA81" i="25"/>
  <c r="DA80" i="25"/>
  <c r="DA79" i="25"/>
  <c r="DA78" i="25"/>
  <c r="DA77" i="25"/>
  <c r="DA76" i="25"/>
  <c r="DA75" i="25"/>
  <c r="DA74" i="25"/>
  <c r="DA73" i="25"/>
  <c r="DA72" i="25"/>
  <c r="DA71" i="25"/>
  <c r="DA70" i="25"/>
  <c r="DA84" i="26"/>
  <c r="DA83" i="26"/>
  <c r="DA82" i="26"/>
  <c r="DA81" i="26"/>
  <c r="DA80" i="26"/>
  <c r="DA79" i="26"/>
  <c r="DA78" i="26"/>
  <c r="DA77" i="26"/>
  <c r="DA76" i="26"/>
  <c r="DA75" i="26"/>
  <c r="DA74" i="26"/>
  <c r="DA73" i="26"/>
  <c r="DA72" i="26"/>
  <c r="DA71" i="26"/>
  <c r="DA70" i="26"/>
  <c r="DA84" i="27"/>
  <c r="DA83" i="27"/>
  <c r="DA82" i="27"/>
  <c r="DA81" i="27"/>
  <c r="DA80" i="27"/>
  <c r="DA79" i="27"/>
  <c r="DA78" i="27"/>
  <c r="DA77" i="27"/>
  <c r="DA76" i="27"/>
  <c r="DA75" i="27"/>
  <c r="DA74" i="27"/>
  <c r="DA73" i="27"/>
  <c r="DA72" i="27"/>
  <c r="DA71" i="27"/>
  <c r="DA70" i="27"/>
  <c r="DA84" i="31"/>
  <c r="DA83" i="31"/>
  <c r="DA82" i="31"/>
  <c r="DA81" i="31"/>
  <c r="DA80" i="31"/>
  <c r="DA79" i="31"/>
  <c r="DA78" i="31"/>
  <c r="DA77" i="31"/>
  <c r="DA76" i="31"/>
  <c r="DA75" i="31"/>
  <c r="DA74" i="31"/>
  <c r="DA73" i="31"/>
  <c r="DA72" i="31"/>
  <c r="DA71" i="31"/>
  <c r="DA70" i="31"/>
  <c r="DA84" i="32"/>
  <c r="DA83" i="32"/>
  <c r="DA82" i="32"/>
  <c r="DA81" i="32"/>
  <c r="DA80" i="32"/>
  <c r="DA79" i="32"/>
  <c r="DA78" i="32"/>
  <c r="DA77" i="32"/>
  <c r="DA76" i="32"/>
  <c r="DA75" i="32"/>
  <c r="DA74" i="32"/>
  <c r="DA73" i="32"/>
  <c r="DA72" i="32"/>
  <c r="DA71" i="32"/>
  <c r="DA70" i="32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84" i="28"/>
  <c r="DA83" i="28"/>
  <c r="DA82" i="28"/>
  <c r="DA81" i="28"/>
  <c r="DA80" i="28"/>
  <c r="DA79" i="28"/>
  <c r="DA78" i="28"/>
  <c r="DA77" i="28"/>
  <c r="DA76" i="28"/>
  <c r="DA75" i="28"/>
  <c r="DA74" i="28"/>
  <c r="DA73" i="28"/>
  <c r="DA72" i="28"/>
  <c r="DA71" i="28"/>
  <c r="DA70" i="28"/>
  <c r="DA84" i="46"/>
  <c r="DA83" i="46"/>
  <c r="DA82" i="46"/>
  <c r="DA81" i="46"/>
  <c r="DA80" i="46"/>
  <c r="DA79" i="46"/>
  <c r="DA78" i="46"/>
  <c r="DA77" i="46"/>
  <c r="DA76" i="46"/>
  <c r="DA75" i="46"/>
  <c r="DA74" i="46"/>
  <c r="DA73" i="46"/>
  <c r="DA72" i="46"/>
  <c r="DA71" i="46"/>
  <c r="DA70" i="46"/>
  <c r="DA84" i="41"/>
  <c r="DA83" i="41"/>
  <c r="DA82" i="41"/>
  <c r="DA81" i="41"/>
  <c r="DA80" i="41"/>
  <c r="DA79" i="41"/>
  <c r="DA78" i="41"/>
  <c r="DA77" i="41"/>
  <c r="DA76" i="41"/>
  <c r="DA75" i="41"/>
  <c r="DA74" i="41"/>
  <c r="DA73" i="41"/>
  <c r="DA72" i="41"/>
  <c r="DA71" i="41"/>
  <c r="DA70" i="41"/>
  <c r="DA84" i="18"/>
  <c r="DA83" i="18"/>
  <c r="DA82" i="18"/>
  <c r="DA81" i="18"/>
  <c r="DA80" i="18"/>
  <c r="DA79" i="18"/>
  <c r="DA78" i="18"/>
  <c r="DA77" i="18"/>
  <c r="DA76" i="18"/>
  <c r="DA75" i="18"/>
  <c r="DA74" i="18"/>
  <c r="DA73" i="18"/>
  <c r="DA72" i="18"/>
  <c r="DA71" i="18"/>
  <c r="DA70" i="18"/>
  <c r="DA84" i="69"/>
  <c r="DA83" i="69"/>
  <c r="DA82" i="69"/>
  <c r="DA81" i="69"/>
  <c r="DA80" i="69"/>
  <c r="DA79" i="69"/>
  <c r="DA78" i="69"/>
  <c r="DA77" i="69"/>
  <c r="DA76" i="69"/>
  <c r="DA75" i="69"/>
  <c r="DA74" i="69"/>
  <c r="DA73" i="69"/>
  <c r="DA72" i="69"/>
  <c r="DA71" i="69"/>
  <c r="DA70" i="69"/>
  <c r="DA84" i="100"/>
  <c r="DA83" i="100"/>
  <c r="DA82" i="100"/>
  <c r="DA81" i="100"/>
  <c r="DA80" i="100"/>
  <c r="DA79" i="100"/>
  <c r="DA78" i="100"/>
  <c r="DA77" i="100"/>
  <c r="DA76" i="100"/>
  <c r="DA75" i="100"/>
  <c r="DA74" i="100"/>
  <c r="DA73" i="100"/>
  <c r="DA72" i="100"/>
  <c r="DA71" i="100"/>
  <c r="DA70" i="100"/>
  <c r="DA84" i="72"/>
  <c r="DA83" i="72"/>
  <c r="DA82" i="72"/>
  <c r="DA81" i="72"/>
  <c r="DA80" i="72"/>
  <c r="DA79" i="72"/>
  <c r="DA78" i="72"/>
  <c r="DA77" i="72"/>
  <c r="DA76" i="72"/>
  <c r="DA75" i="72"/>
  <c r="DA74" i="72"/>
  <c r="DA73" i="72"/>
  <c r="DA72" i="72"/>
  <c r="DA71" i="72"/>
  <c r="DA70" i="72"/>
  <c r="DA84" i="92"/>
  <c r="DA83" i="92"/>
  <c r="DA82" i="92"/>
  <c r="DA81" i="92"/>
  <c r="DA80" i="92"/>
  <c r="DA79" i="92"/>
  <c r="DA78" i="92"/>
  <c r="DA77" i="92"/>
  <c r="DA76" i="92"/>
  <c r="DA75" i="92"/>
  <c r="DA74" i="92"/>
  <c r="DA73" i="92"/>
  <c r="DA72" i="92"/>
  <c r="DA71" i="92"/>
  <c r="DA70" i="92"/>
  <c r="DA84" i="67"/>
  <c r="DA83" i="67"/>
  <c r="DA82" i="67"/>
  <c r="DA81" i="67"/>
  <c r="DA80" i="67"/>
  <c r="DA79" i="67"/>
  <c r="DA78" i="67"/>
  <c r="DA77" i="67"/>
  <c r="DA76" i="67"/>
  <c r="DA75" i="67"/>
  <c r="DA74" i="67"/>
  <c r="DA73" i="67"/>
  <c r="DA72" i="67"/>
  <c r="DA71" i="67"/>
  <c r="DA70" i="67"/>
  <c r="DA84" i="98"/>
  <c r="DA83" i="98"/>
  <c r="DA82" i="98"/>
  <c r="DA81" i="98"/>
  <c r="DA80" i="98"/>
  <c r="DA79" i="98"/>
  <c r="DA78" i="98"/>
  <c r="DA77" i="98"/>
  <c r="DA76" i="98"/>
  <c r="DA75" i="98"/>
  <c r="DA74" i="98"/>
  <c r="DA73" i="98"/>
  <c r="DA72" i="98"/>
  <c r="DA71" i="98"/>
  <c r="DA70" i="98"/>
  <c r="DA84" i="96"/>
  <c r="DA83" i="96"/>
  <c r="DA82" i="96"/>
  <c r="DA81" i="96"/>
  <c r="DA80" i="96"/>
  <c r="DA79" i="96"/>
  <c r="DA78" i="96"/>
  <c r="DA77" i="96"/>
  <c r="DA76" i="96"/>
  <c r="DA75" i="96"/>
  <c r="DA74" i="96"/>
  <c r="DA73" i="96"/>
  <c r="DA72" i="96"/>
  <c r="DA71" i="96"/>
  <c r="DA70" i="96"/>
  <c r="DA84" i="99"/>
  <c r="DA83" i="99"/>
  <c r="DA82" i="99"/>
  <c r="DA81" i="99"/>
  <c r="DA80" i="99"/>
  <c r="DA79" i="99"/>
  <c r="DA78" i="99"/>
  <c r="DA77" i="99"/>
  <c r="DA76" i="99"/>
  <c r="DA75" i="99"/>
  <c r="DA74" i="99"/>
  <c r="DA73" i="99"/>
  <c r="DA72" i="99"/>
  <c r="DA71" i="99"/>
  <c r="DA70" i="99"/>
  <c r="DA84" i="23"/>
  <c r="CZ84" i="44" s="1"/>
  <c r="DA83" i="23"/>
  <c r="CZ83" i="44" s="1"/>
  <c r="DA82" i="23"/>
  <c r="CZ82" i="44" s="1"/>
  <c r="DA81" i="23"/>
  <c r="CZ81" i="44" s="1"/>
  <c r="DA80" i="23"/>
  <c r="CZ80" i="44" s="1"/>
  <c r="DA79" i="23"/>
  <c r="CZ79" i="44" s="1"/>
  <c r="DA78" i="23"/>
  <c r="CZ78" i="44" s="1"/>
  <c r="DA77" i="23"/>
  <c r="CZ77" i="44" s="1"/>
  <c r="DA76" i="23"/>
  <c r="CZ76" i="44" s="1"/>
  <c r="DA75" i="23"/>
  <c r="CZ75" i="44" s="1"/>
  <c r="DA74" i="23"/>
  <c r="CZ74" i="44" s="1"/>
  <c r="DA73" i="23"/>
  <c r="CZ73" i="44" s="1"/>
  <c r="DA72" i="23"/>
  <c r="CZ72" i="44" s="1"/>
  <c r="DA71" i="23"/>
  <c r="CZ71" i="44" s="1"/>
  <c r="DA70" i="23"/>
  <c r="CZ70" i="44" s="1"/>
  <c r="CK84" i="24"/>
  <c r="CK83" i="24"/>
  <c r="CK82" i="24"/>
  <c r="CK81" i="24"/>
  <c r="CK80" i="24"/>
  <c r="CK79" i="24"/>
  <c r="CK78" i="24"/>
  <c r="CK77" i="24"/>
  <c r="CK76" i="24"/>
  <c r="CK75" i="24"/>
  <c r="CK74" i="24"/>
  <c r="CK73" i="24"/>
  <c r="CK72" i="24"/>
  <c r="CK71" i="24"/>
  <c r="CK70" i="24"/>
  <c r="CK84" i="13"/>
  <c r="CK83" i="13"/>
  <c r="CK82" i="13"/>
  <c r="CK81" i="13"/>
  <c r="CK80" i="13"/>
  <c r="CK79" i="13"/>
  <c r="CK78" i="13"/>
  <c r="CK77" i="13"/>
  <c r="CK76" i="13"/>
  <c r="CK75" i="13"/>
  <c r="CK74" i="13"/>
  <c r="CK73" i="13"/>
  <c r="CK72" i="13"/>
  <c r="CK71" i="13"/>
  <c r="CK70" i="13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84" i="16"/>
  <c r="CK83" i="16"/>
  <c r="CK82" i="16"/>
  <c r="CK81" i="16"/>
  <c r="CK80" i="16"/>
  <c r="CK79" i="16"/>
  <c r="CK78" i="16"/>
  <c r="CK77" i="16"/>
  <c r="CK76" i="16"/>
  <c r="CK75" i="16"/>
  <c r="CK74" i="16"/>
  <c r="CK73" i="16"/>
  <c r="CK72" i="16"/>
  <c r="CK71" i="16"/>
  <c r="CK70" i="16"/>
  <c r="CK84" i="20"/>
  <c r="CK83" i="20"/>
  <c r="CK82" i="20"/>
  <c r="CK81" i="20"/>
  <c r="CK80" i="20"/>
  <c r="CK79" i="20"/>
  <c r="CK78" i="20"/>
  <c r="CK77" i="20"/>
  <c r="CK76" i="20"/>
  <c r="CK75" i="20"/>
  <c r="CK74" i="20"/>
  <c r="CK73" i="20"/>
  <c r="CK72" i="20"/>
  <c r="CK71" i="20"/>
  <c r="CK70" i="20"/>
  <c r="CK84" i="21"/>
  <c r="CK83" i="21"/>
  <c r="CK82" i="21"/>
  <c r="CK81" i="21"/>
  <c r="CK80" i="21"/>
  <c r="CK79" i="21"/>
  <c r="CK78" i="21"/>
  <c r="CK77" i="21"/>
  <c r="CK76" i="21"/>
  <c r="CK75" i="21"/>
  <c r="CK74" i="21"/>
  <c r="CK73" i="21"/>
  <c r="CK72" i="21"/>
  <c r="CK71" i="21"/>
  <c r="CK70" i="21"/>
  <c r="CK84" i="22"/>
  <c r="CK83" i="22"/>
  <c r="CK82" i="22"/>
  <c r="CK81" i="22"/>
  <c r="CK80" i="22"/>
  <c r="CK79" i="22"/>
  <c r="CK78" i="22"/>
  <c r="CK77" i="22"/>
  <c r="CK76" i="22"/>
  <c r="CK75" i="22"/>
  <c r="CK74" i="22"/>
  <c r="CK73" i="22"/>
  <c r="CK72" i="22"/>
  <c r="CK71" i="22"/>
  <c r="CK70" i="22"/>
  <c r="CK84" i="25"/>
  <c r="CK83" i="25"/>
  <c r="CK82" i="25"/>
  <c r="CK81" i="25"/>
  <c r="CK80" i="25"/>
  <c r="CK79" i="25"/>
  <c r="CK78" i="25"/>
  <c r="CK77" i="25"/>
  <c r="CK76" i="25"/>
  <c r="CK75" i="25"/>
  <c r="CK74" i="25"/>
  <c r="CK73" i="25"/>
  <c r="CK72" i="25"/>
  <c r="CK71" i="25"/>
  <c r="CK70" i="25"/>
  <c r="CK84" i="26"/>
  <c r="CK83" i="26"/>
  <c r="CK82" i="26"/>
  <c r="CK81" i="26"/>
  <c r="CK80" i="26"/>
  <c r="CK79" i="26"/>
  <c r="CK78" i="26"/>
  <c r="CK77" i="26"/>
  <c r="CK76" i="26"/>
  <c r="CK75" i="26"/>
  <c r="CK74" i="26"/>
  <c r="CK73" i="26"/>
  <c r="CK72" i="26"/>
  <c r="CK71" i="26"/>
  <c r="CK70" i="26"/>
  <c r="CK84" i="27"/>
  <c r="CK83" i="27"/>
  <c r="CK82" i="27"/>
  <c r="CK81" i="27"/>
  <c r="CK80" i="27"/>
  <c r="CK79" i="27"/>
  <c r="CK78" i="27"/>
  <c r="CK77" i="27"/>
  <c r="CK76" i="27"/>
  <c r="CK75" i="27"/>
  <c r="CK74" i="27"/>
  <c r="CK73" i="27"/>
  <c r="CK72" i="27"/>
  <c r="CK71" i="27"/>
  <c r="CK70" i="27"/>
  <c r="CK84" i="31"/>
  <c r="CK83" i="31"/>
  <c r="CK82" i="31"/>
  <c r="CK81" i="31"/>
  <c r="CK80" i="31"/>
  <c r="CK79" i="31"/>
  <c r="CK78" i="31"/>
  <c r="CK77" i="31"/>
  <c r="CK76" i="31"/>
  <c r="CK75" i="31"/>
  <c r="CK74" i="31"/>
  <c r="CK73" i="31"/>
  <c r="CK72" i="31"/>
  <c r="CK71" i="31"/>
  <c r="CK70" i="31"/>
  <c r="CK84" i="32"/>
  <c r="CK83" i="32"/>
  <c r="CK82" i="32"/>
  <c r="CK81" i="32"/>
  <c r="CK80" i="32"/>
  <c r="CK79" i="32"/>
  <c r="CK78" i="32"/>
  <c r="CK77" i="32"/>
  <c r="CK76" i="32"/>
  <c r="CK75" i="32"/>
  <c r="CK74" i="32"/>
  <c r="CK73" i="32"/>
  <c r="CK72" i="32"/>
  <c r="CK71" i="32"/>
  <c r="CK70" i="32"/>
  <c r="CK84" i="37"/>
  <c r="CK83" i="37"/>
  <c r="CK82" i="37"/>
  <c r="CK81" i="37"/>
  <c r="CK80" i="37"/>
  <c r="CK79" i="37"/>
  <c r="CK78" i="37"/>
  <c r="CK77" i="37"/>
  <c r="CK76" i="37"/>
  <c r="CK75" i="37"/>
  <c r="CK74" i="37"/>
  <c r="CK73" i="37"/>
  <c r="CK72" i="37"/>
  <c r="CK71" i="37"/>
  <c r="CK70" i="37"/>
  <c r="CK84" i="28"/>
  <c r="CK83" i="28"/>
  <c r="CK82" i="28"/>
  <c r="CK81" i="28"/>
  <c r="CK80" i="28"/>
  <c r="CK79" i="28"/>
  <c r="CK78" i="28"/>
  <c r="CK77" i="28"/>
  <c r="CK76" i="28"/>
  <c r="CK75" i="28"/>
  <c r="CK74" i="28"/>
  <c r="CK73" i="28"/>
  <c r="CK72" i="28"/>
  <c r="CK71" i="28"/>
  <c r="CK70" i="28"/>
  <c r="CK84" i="46"/>
  <c r="CK83" i="46"/>
  <c r="CK82" i="46"/>
  <c r="CK81" i="46"/>
  <c r="CK80" i="46"/>
  <c r="CK79" i="46"/>
  <c r="CK78" i="46"/>
  <c r="CK77" i="46"/>
  <c r="CK76" i="46"/>
  <c r="CK75" i="46"/>
  <c r="CK74" i="46"/>
  <c r="CK73" i="46"/>
  <c r="CK72" i="46"/>
  <c r="CK71" i="46"/>
  <c r="CK70" i="46"/>
  <c r="CK84" i="41"/>
  <c r="CK83" i="41"/>
  <c r="CK82" i="41"/>
  <c r="CK81" i="41"/>
  <c r="CK80" i="41"/>
  <c r="CK79" i="41"/>
  <c r="CK78" i="41"/>
  <c r="CK77" i="41"/>
  <c r="CK76" i="41"/>
  <c r="CK75" i="41"/>
  <c r="CK74" i="41"/>
  <c r="CK73" i="41"/>
  <c r="CK72" i="41"/>
  <c r="CK71" i="41"/>
  <c r="CK70" i="41"/>
  <c r="CK84" i="18"/>
  <c r="CK83" i="18"/>
  <c r="CK82" i="18"/>
  <c r="CK81" i="18"/>
  <c r="CK80" i="18"/>
  <c r="CK79" i="18"/>
  <c r="CK78" i="18"/>
  <c r="CK77" i="18"/>
  <c r="CK76" i="18"/>
  <c r="CK75" i="18"/>
  <c r="CK74" i="18"/>
  <c r="CK73" i="18"/>
  <c r="CK72" i="18"/>
  <c r="CK71" i="18"/>
  <c r="CK70" i="18"/>
  <c r="CK84" i="69"/>
  <c r="CK83" i="69"/>
  <c r="CK82" i="69"/>
  <c r="CK81" i="69"/>
  <c r="CK80" i="69"/>
  <c r="CK79" i="69"/>
  <c r="CK78" i="69"/>
  <c r="CK77" i="69"/>
  <c r="CK76" i="69"/>
  <c r="CK75" i="69"/>
  <c r="CK74" i="69"/>
  <c r="CK73" i="69"/>
  <c r="CK72" i="69"/>
  <c r="CK71" i="69"/>
  <c r="CK70" i="69"/>
  <c r="CK84" i="100"/>
  <c r="CK83" i="100"/>
  <c r="CK82" i="100"/>
  <c r="CK81" i="100"/>
  <c r="CK80" i="100"/>
  <c r="CK79" i="100"/>
  <c r="CK78" i="100"/>
  <c r="CK77" i="100"/>
  <c r="CK76" i="100"/>
  <c r="CK75" i="100"/>
  <c r="CK74" i="100"/>
  <c r="CK73" i="100"/>
  <c r="CK72" i="100"/>
  <c r="CK71" i="100"/>
  <c r="CK70" i="100"/>
  <c r="CK84" i="72"/>
  <c r="CK83" i="72"/>
  <c r="CK82" i="72"/>
  <c r="CK81" i="72"/>
  <c r="CK80" i="72"/>
  <c r="CK79" i="72"/>
  <c r="CK78" i="72"/>
  <c r="CK77" i="72"/>
  <c r="CK76" i="72"/>
  <c r="CK75" i="72"/>
  <c r="CK74" i="72"/>
  <c r="CK73" i="72"/>
  <c r="CK72" i="72"/>
  <c r="CK71" i="72"/>
  <c r="CK70" i="72"/>
  <c r="CK84" i="92"/>
  <c r="CK83" i="92"/>
  <c r="CK82" i="92"/>
  <c r="CK81" i="92"/>
  <c r="CK80" i="92"/>
  <c r="CK79" i="92"/>
  <c r="CK78" i="92"/>
  <c r="CK77" i="92"/>
  <c r="CK76" i="92"/>
  <c r="CK75" i="92"/>
  <c r="CK74" i="92"/>
  <c r="CK73" i="92"/>
  <c r="CK72" i="92"/>
  <c r="CK71" i="92"/>
  <c r="CK70" i="92"/>
  <c r="CK84" i="67"/>
  <c r="CK83" i="67"/>
  <c r="CK82" i="67"/>
  <c r="CK81" i="67"/>
  <c r="CK80" i="67"/>
  <c r="CK79" i="67"/>
  <c r="CK78" i="67"/>
  <c r="CK77" i="67"/>
  <c r="CK76" i="67"/>
  <c r="CK75" i="67"/>
  <c r="CK74" i="67"/>
  <c r="CK73" i="67"/>
  <c r="CK72" i="67"/>
  <c r="CK71" i="67"/>
  <c r="CK70" i="67"/>
  <c r="CK84" i="98"/>
  <c r="CK83" i="98"/>
  <c r="CK82" i="98"/>
  <c r="CK81" i="98"/>
  <c r="CK80" i="98"/>
  <c r="CK79" i="98"/>
  <c r="CK78" i="98"/>
  <c r="CK77" i="98"/>
  <c r="CK76" i="98"/>
  <c r="CK75" i="98"/>
  <c r="CK74" i="98"/>
  <c r="CK73" i="98"/>
  <c r="CK72" i="98"/>
  <c r="CK71" i="98"/>
  <c r="CK70" i="98"/>
  <c r="CK84" i="96"/>
  <c r="CK83" i="96"/>
  <c r="CK82" i="96"/>
  <c r="CK81" i="96"/>
  <c r="CK80" i="96"/>
  <c r="CK79" i="96"/>
  <c r="CK78" i="96"/>
  <c r="CK77" i="96"/>
  <c r="CK76" i="96"/>
  <c r="CK75" i="96"/>
  <c r="CK74" i="96"/>
  <c r="CK73" i="96"/>
  <c r="CK72" i="96"/>
  <c r="CK71" i="96"/>
  <c r="CK70" i="96"/>
  <c r="CK84" i="99"/>
  <c r="CK83" i="99"/>
  <c r="CK82" i="99"/>
  <c r="CK81" i="99"/>
  <c r="CK80" i="99"/>
  <c r="CK79" i="99"/>
  <c r="CK78" i="99"/>
  <c r="CK77" i="99"/>
  <c r="CK76" i="99"/>
  <c r="CK75" i="99"/>
  <c r="CK74" i="99"/>
  <c r="CK73" i="99"/>
  <c r="CK72" i="99"/>
  <c r="CK71" i="99"/>
  <c r="CK70" i="99"/>
  <c r="CK84" i="23"/>
  <c r="CK83" i="23"/>
  <c r="CJ83" i="44" s="1"/>
  <c r="CK82" i="23"/>
  <c r="CK81" i="23"/>
  <c r="CJ81" i="44" s="1"/>
  <c r="CK80" i="23"/>
  <c r="CK79" i="23"/>
  <c r="CJ79" i="44" s="1"/>
  <c r="CK78" i="23"/>
  <c r="CK77" i="23"/>
  <c r="CJ77" i="44" s="1"/>
  <c r="CK76" i="23"/>
  <c r="CK75" i="23"/>
  <c r="CJ75" i="44" s="1"/>
  <c r="CK74" i="23"/>
  <c r="CK73" i="23"/>
  <c r="CJ73" i="44" s="1"/>
  <c r="CK72" i="23"/>
  <c r="CK71" i="23"/>
  <c r="CJ71" i="44" s="1"/>
  <c r="CK70" i="23"/>
  <c r="BU84" i="24"/>
  <c r="BU83" i="24"/>
  <c r="BU82" i="24"/>
  <c r="BU81" i="24"/>
  <c r="BU80" i="24"/>
  <c r="BU79" i="24"/>
  <c r="BU78" i="24"/>
  <c r="BU77" i="24"/>
  <c r="BU76" i="24"/>
  <c r="BU75" i="24"/>
  <c r="BU74" i="24"/>
  <c r="BU73" i="24"/>
  <c r="BU72" i="24"/>
  <c r="BU71" i="24"/>
  <c r="BU70" i="24"/>
  <c r="BU84" i="13"/>
  <c r="BU83" i="13"/>
  <c r="BU82" i="13"/>
  <c r="BU81" i="13"/>
  <c r="BU80" i="13"/>
  <c r="BU79" i="13"/>
  <c r="BU78" i="13"/>
  <c r="BU77" i="13"/>
  <c r="BU76" i="13"/>
  <c r="BU75" i="13"/>
  <c r="BU74" i="13"/>
  <c r="BU73" i="13"/>
  <c r="BU72" i="13"/>
  <c r="BU71" i="13"/>
  <c r="BU70" i="13"/>
  <c r="BU84" i="19"/>
  <c r="BU83" i="19"/>
  <c r="BU82" i="19"/>
  <c r="BU81" i="19"/>
  <c r="BU80" i="19"/>
  <c r="BU79" i="19"/>
  <c r="BU78" i="19"/>
  <c r="BU77" i="19"/>
  <c r="BU76" i="19"/>
  <c r="BU75" i="19"/>
  <c r="BU74" i="19"/>
  <c r="BU73" i="19"/>
  <c r="BU72" i="19"/>
  <c r="BU71" i="19"/>
  <c r="BU70" i="19"/>
  <c r="BU84" i="16"/>
  <c r="BU83" i="16"/>
  <c r="BU82" i="16"/>
  <c r="BU81" i="16"/>
  <c r="BU80" i="16"/>
  <c r="BU79" i="16"/>
  <c r="BU78" i="16"/>
  <c r="BU77" i="16"/>
  <c r="BU76" i="16"/>
  <c r="BU75" i="16"/>
  <c r="BU74" i="16"/>
  <c r="BU73" i="16"/>
  <c r="BU72" i="16"/>
  <c r="BU71" i="16"/>
  <c r="BU70" i="16"/>
  <c r="BU84" i="20"/>
  <c r="BU83" i="20"/>
  <c r="BU82" i="20"/>
  <c r="BU81" i="20"/>
  <c r="BU80" i="20"/>
  <c r="BU79" i="20"/>
  <c r="BU78" i="20"/>
  <c r="BU77" i="20"/>
  <c r="BU76" i="20"/>
  <c r="BU75" i="20"/>
  <c r="BU74" i="20"/>
  <c r="BU73" i="20"/>
  <c r="BU72" i="20"/>
  <c r="BU71" i="20"/>
  <c r="BU70" i="20"/>
  <c r="BU84" i="21"/>
  <c r="BU83" i="21"/>
  <c r="BU82" i="21"/>
  <c r="BU81" i="21"/>
  <c r="BU80" i="21"/>
  <c r="BU79" i="21"/>
  <c r="BU78" i="21"/>
  <c r="BU77" i="21"/>
  <c r="BU76" i="21"/>
  <c r="BU75" i="21"/>
  <c r="BU74" i="21"/>
  <c r="BU73" i="21"/>
  <c r="BU72" i="21"/>
  <c r="BU71" i="21"/>
  <c r="BU70" i="21"/>
  <c r="BU84" i="22"/>
  <c r="BU83" i="22"/>
  <c r="BU82" i="22"/>
  <c r="BU81" i="22"/>
  <c r="BU80" i="22"/>
  <c r="BU79" i="22"/>
  <c r="BU78" i="22"/>
  <c r="BU77" i="22"/>
  <c r="BU76" i="22"/>
  <c r="BU75" i="22"/>
  <c r="BU74" i="22"/>
  <c r="BU73" i="22"/>
  <c r="BU72" i="22"/>
  <c r="BU71" i="22"/>
  <c r="BU70" i="22"/>
  <c r="BU84" i="25"/>
  <c r="BU83" i="25"/>
  <c r="BU82" i="25"/>
  <c r="BU81" i="25"/>
  <c r="BU80" i="25"/>
  <c r="BU79" i="25"/>
  <c r="BU78" i="25"/>
  <c r="BU77" i="25"/>
  <c r="BU76" i="25"/>
  <c r="BU75" i="25"/>
  <c r="BU74" i="25"/>
  <c r="BU73" i="25"/>
  <c r="BU72" i="25"/>
  <c r="BU71" i="25"/>
  <c r="BU70" i="25"/>
  <c r="BU84" i="26"/>
  <c r="BU83" i="26"/>
  <c r="BU82" i="26"/>
  <c r="BU81" i="26"/>
  <c r="BU80" i="26"/>
  <c r="BU79" i="26"/>
  <c r="BU78" i="26"/>
  <c r="BU77" i="26"/>
  <c r="BU76" i="26"/>
  <c r="BU75" i="26"/>
  <c r="BU74" i="26"/>
  <c r="BU73" i="26"/>
  <c r="BU72" i="26"/>
  <c r="BU71" i="26"/>
  <c r="BU70" i="26"/>
  <c r="BU84" i="27"/>
  <c r="BU83" i="27"/>
  <c r="BU82" i="27"/>
  <c r="BU81" i="27"/>
  <c r="BU80" i="27"/>
  <c r="BU79" i="27"/>
  <c r="BU78" i="27"/>
  <c r="BU77" i="27"/>
  <c r="BU76" i="27"/>
  <c r="BU75" i="27"/>
  <c r="BU74" i="27"/>
  <c r="BU73" i="27"/>
  <c r="BU72" i="27"/>
  <c r="BU71" i="27"/>
  <c r="BU70" i="27"/>
  <c r="BU84" i="31"/>
  <c r="BU83" i="31"/>
  <c r="BU82" i="31"/>
  <c r="BU81" i="31"/>
  <c r="BU80" i="31"/>
  <c r="BU79" i="31"/>
  <c r="BU78" i="31"/>
  <c r="BU77" i="31"/>
  <c r="BU76" i="31"/>
  <c r="BU75" i="31"/>
  <c r="BU74" i="31"/>
  <c r="BU73" i="31"/>
  <c r="BU72" i="31"/>
  <c r="BU71" i="31"/>
  <c r="BU70" i="31"/>
  <c r="BU84" i="32"/>
  <c r="BU83" i="32"/>
  <c r="BU82" i="32"/>
  <c r="BU81" i="32"/>
  <c r="BU80" i="32"/>
  <c r="BU79" i="32"/>
  <c r="BU78" i="32"/>
  <c r="BU77" i="32"/>
  <c r="BU76" i="32"/>
  <c r="BU75" i="32"/>
  <c r="BU74" i="32"/>
  <c r="BU73" i="32"/>
  <c r="BU72" i="32"/>
  <c r="BU71" i="32"/>
  <c r="BU70" i="32"/>
  <c r="BU84" i="37"/>
  <c r="BU83" i="37"/>
  <c r="BU82" i="37"/>
  <c r="BU81" i="37"/>
  <c r="BU80" i="37"/>
  <c r="BU79" i="37"/>
  <c r="BU78" i="37"/>
  <c r="BU77" i="37"/>
  <c r="BU76" i="37"/>
  <c r="BU75" i="37"/>
  <c r="BU74" i="37"/>
  <c r="BU73" i="37"/>
  <c r="BU72" i="37"/>
  <c r="BU71" i="37"/>
  <c r="BU70" i="37"/>
  <c r="BU84" i="28"/>
  <c r="BU83" i="28"/>
  <c r="BU82" i="28"/>
  <c r="BU81" i="28"/>
  <c r="BU80" i="28"/>
  <c r="BU79" i="28"/>
  <c r="BU78" i="28"/>
  <c r="BU77" i="28"/>
  <c r="BU76" i="28"/>
  <c r="BU75" i="28"/>
  <c r="BU74" i="28"/>
  <c r="BU73" i="28"/>
  <c r="BU72" i="28"/>
  <c r="BU71" i="28"/>
  <c r="BU70" i="28"/>
  <c r="BU84" i="46"/>
  <c r="BU83" i="46"/>
  <c r="BU82" i="46"/>
  <c r="BU81" i="46"/>
  <c r="BU80" i="46"/>
  <c r="BU79" i="46"/>
  <c r="BU78" i="46"/>
  <c r="BU77" i="46"/>
  <c r="BU76" i="46"/>
  <c r="BU75" i="46"/>
  <c r="BU74" i="46"/>
  <c r="BU73" i="46"/>
  <c r="BU72" i="46"/>
  <c r="BU71" i="46"/>
  <c r="BU70" i="46"/>
  <c r="BU84" i="41"/>
  <c r="BU83" i="41"/>
  <c r="BU82" i="41"/>
  <c r="BU81" i="41"/>
  <c r="BU80" i="41"/>
  <c r="BU79" i="41"/>
  <c r="BU78" i="41"/>
  <c r="BU77" i="41"/>
  <c r="BU76" i="41"/>
  <c r="BU75" i="41"/>
  <c r="BU74" i="41"/>
  <c r="BU73" i="41"/>
  <c r="BU72" i="41"/>
  <c r="BU71" i="41"/>
  <c r="BU70" i="41"/>
  <c r="BU84" i="18"/>
  <c r="BU83" i="18"/>
  <c r="BU82" i="18"/>
  <c r="BU81" i="18"/>
  <c r="BU80" i="18"/>
  <c r="BU79" i="18"/>
  <c r="BU78" i="18"/>
  <c r="BU77" i="18"/>
  <c r="BU76" i="18"/>
  <c r="BU75" i="18"/>
  <c r="BU74" i="18"/>
  <c r="BU73" i="18"/>
  <c r="BU72" i="18"/>
  <c r="BU71" i="18"/>
  <c r="BU70" i="18"/>
  <c r="BU84" i="69"/>
  <c r="BU83" i="69"/>
  <c r="BU82" i="69"/>
  <c r="BU81" i="69"/>
  <c r="BU80" i="69"/>
  <c r="BU79" i="69"/>
  <c r="BU78" i="69"/>
  <c r="BU77" i="69"/>
  <c r="BU76" i="69"/>
  <c r="BU75" i="69"/>
  <c r="BU74" i="69"/>
  <c r="BU73" i="69"/>
  <c r="BU72" i="69"/>
  <c r="BU71" i="69"/>
  <c r="BU70" i="69"/>
  <c r="BU84" i="100"/>
  <c r="BU83" i="100"/>
  <c r="BU82" i="100"/>
  <c r="BU81" i="100"/>
  <c r="BU80" i="100"/>
  <c r="BU79" i="100"/>
  <c r="BU78" i="100"/>
  <c r="BU77" i="100"/>
  <c r="BU76" i="100"/>
  <c r="BU75" i="100"/>
  <c r="BU74" i="100"/>
  <c r="BU73" i="100"/>
  <c r="BU72" i="100"/>
  <c r="BU71" i="100"/>
  <c r="BU70" i="100"/>
  <c r="BU84" i="72"/>
  <c r="BU83" i="72"/>
  <c r="BU82" i="72"/>
  <c r="BU81" i="72"/>
  <c r="BU80" i="72"/>
  <c r="BU79" i="72"/>
  <c r="BU78" i="72"/>
  <c r="BU77" i="72"/>
  <c r="BU76" i="72"/>
  <c r="BU75" i="72"/>
  <c r="BU74" i="72"/>
  <c r="BU73" i="72"/>
  <c r="BU72" i="72"/>
  <c r="BU71" i="72"/>
  <c r="BU70" i="72"/>
  <c r="BU84" i="92"/>
  <c r="BU83" i="92"/>
  <c r="BU82" i="92"/>
  <c r="BU81" i="92"/>
  <c r="BU80" i="92"/>
  <c r="BU79" i="92"/>
  <c r="BU78" i="92"/>
  <c r="BU77" i="92"/>
  <c r="BU76" i="92"/>
  <c r="BU75" i="92"/>
  <c r="BU74" i="92"/>
  <c r="BU73" i="92"/>
  <c r="BU72" i="92"/>
  <c r="BU71" i="92"/>
  <c r="BU70" i="92"/>
  <c r="BU84" i="67"/>
  <c r="BU83" i="67"/>
  <c r="BU82" i="67"/>
  <c r="BU81" i="67"/>
  <c r="BU80" i="67"/>
  <c r="BU79" i="67"/>
  <c r="BU78" i="67"/>
  <c r="BU77" i="67"/>
  <c r="BU76" i="67"/>
  <c r="BU75" i="67"/>
  <c r="BU74" i="67"/>
  <c r="BU73" i="67"/>
  <c r="BU72" i="67"/>
  <c r="BU71" i="67"/>
  <c r="BU70" i="67"/>
  <c r="BU84" i="98"/>
  <c r="BU83" i="98"/>
  <c r="BU82" i="98"/>
  <c r="BU81" i="98"/>
  <c r="BU80" i="98"/>
  <c r="BU79" i="98"/>
  <c r="BU78" i="98"/>
  <c r="BU77" i="98"/>
  <c r="BU76" i="98"/>
  <c r="BU75" i="98"/>
  <c r="BU74" i="98"/>
  <c r="BU73" i="98"/>
  <c r="BU72" i="98"/>
  <c r="BU71" i="98"/>
  <c r="BU70" i="98"/>
  <c r="BU84" i="96"/>
  <c r="BU83" i="96"/>
  <c r="BU82" i="96"/>
  <c r="BU81" i="96"/>
  <c r="BU80" i="96"/>
  <c r="BU79" i="96"/>
  <c r="BU78" i="96"/>
  <c r="BU77" i="96"/>
  <c r="BU76" i="96"/>
  <c r="BU75" i="96"/>
  <c r="BU74" i="96"/>
  <c r="BU73" i="96"/>
  <c r="BU72" i="96"/>
  <c r="BU71" i="96"/>
  <c r="BU70" i="96"/>
  <c r="BU84" i="99"/>
  <c r="BU83" i="99"/>
  <c r="BU82" i="99"/>
  <c r="BU81" i="99"/>
  <c r="BU80" i="99"/>
  <c r="BU79" i="99"/>
  <c r="BU78" i="99"/>
  <c r="BU77" i="99"/>
  <c r="BU76" i="99"/>
  <c r="BU75" i="99"/>
  <c r="BU74" i="99"/>
  <c r="BU73" i="99"/>
  <c r="BU72" i="99"/>
  <c r="BU71" i="99"/>
  <c r="BU70" i="99"/>
  <c r="BU84" i="23"/>
  <c r="BT84" i="44" s="1"/>
  <c r="BU83" i="23"/>
  <c r="BT83" i="44" s="1"/>
  <c r="BU82" i="23"/>
  <c r="BT82" i="44" s="1"/>
  <c r="BU81" i="23"/>
  <c r="BT81" i="44" s="1"/>
  <c r="BU80" i="23"/>
  <c r="BT80" i="44" s="1"/>
  <c r="BU79" i="23"/>
  <c r="BT79" i="44" s="1"/>
  <c r="BU78" i="23"/>
  <c r="BT78" i="44" s="1"/>
  <c r="BU77" i="23"/>
  <c r="BT77" i="44" s="1"/>
  <c r="BU76" i="23"/>
  <c r="BT76" i="44" s="1"/>
  <c r="BU75" i="23"/>
  <c r="BT75" i="44" s="1"/>
  <c r="BU74" i="23"/>
  <c r="BT74" i="44" s="1"/>
  <c r="BU73" i="23"/>
  <c r="BT73" i="44" s="1"/>
  <c r="BU72" i="23"/>
  <c r="BT72" i="44" s="1"/>
  <c r="BU71" i="23"/>
  <c r="BT71" i="44" s="1"/>
  <c r="BU70" i="23"/>
  <c r="BT70" i="44" s="1"/>
  <c r="BE84" i="24"/>
  <c r="BE83" i="24"/>
  <c r="BE82" i="24"/>
  <c r="BE81" i="24"/>
  <c r="BE80" i="24"/>
  <c r="BE79" i="24"/>
  <c r="BE78" i="24"/>
  <c r="BE77" i="24"/>
  <c r="BE76" i="24"/>
  <c r="BE75" i="24"/>
  <c r="BE74" i="24"/>
  <c r="BE73" i="24"/>
  <c r="BE72" i="24"/>
  <c r="BE71" i="24"/>
  <c r="BE70" i="24"/>
  <c r="BE84" i="13"/>
  <c r="BE83" i="13"/>
  <c r="BE82" i="13"/>
  <c r="BE81" i="13"/>
  <c r="BE80" i="13"/>
  <c r="BE79" i="13"/>
  <c r="BE78" i="13"/>
  <c r="BE77" i="13"/>
  <c r="BE76" i="13"/>
  <c r="BE75" i="13"/>
  <c r="BE74" i="13"/>
  <c r="BE73" i="13"/>
  <c r="BE72" i="13"/>
  <c r="BE71" i="13"/>
  <c r="BE70" i="13"/>
  <c r="BE84" i="19"/>
  <c r="BE83" i="19"/>
  <c r="BE82" i="19"/>
  <c r="BE81" i="19"/>
  <c r="BE80" i="19"/>
  <c r="BE79" i="19"/>
  <c r="BE78" i="19"/>
  <c r="BE77" i="19"/>
  <c r="BE76" i="19"/>
  <c r="BE75" i="19"/>
  <c r="BE74" i="19"/>
  <c r="BE73" i="19"/>
  <c r="BE72" i="19"/>
  <c r="BE71" i="19"/>
  <c r="BE70" i="19"/>
  <c r="BE84" i="16"/>
  <c r="BE83" i="16"/>
  <c r="BE82" i="16"/>
  <c r="BE81" i="16"/>
  <c r="BE80" i="16"/>
  <c r="BE79" i="16"/>
  <c r="BE78" i="16"/>
  <c r="BE77" i="16"/>
  <c r="BE76" i="16"/>
  <c r="BE75" i="16"/>
  <c r="BE74" i="16"/>
  <c r="BE73" i="16"/>
  <c r="BE72" i="16"/>
  <c r="BE71" i="16"/>
  <c r="BE70" i="16"/>
  <c r="BE84" i="20"/>
  <c r="BE83" i="20"/>
  <c r="BE82" i="20"/>
  <c r="BE81" i="20"/>
  <c r="BE80" i="20"/>
  <c r="BE79" i="20"/>
  <c r="BE78" i="20"/>
  <c r="BE77" i="20"/>
  <c r="BE76" i="20"/>
  <c r="BE75" i="20"/>
  <c r="BE74" i="20"/>
  <c r="BE73" i="20"/>
  <c r="BE72" i="20"/>
  <c r="BE71" i="20"/>
  <c r="BE70" i="20"/>
  <c r="BE84" i="21"/>
  <c r="BE83" i="21"/>
  <c r="BE82" i="21"/>
  <c r="BE81" i="21"/>
  <c r="BE80" i="21"/>
  <c r="BE79" i="21"/>
  <c r="BE78" i="21"/>
  <c r="BE77" i="21"/>
  <c r="BE76" i="21"/>
  <c r="BE75" i="21"/>
  <c r="BE74" i="21"/>
  <c r="BE73" i="21"/>
  <c r="BE72" i="21"/>
  <c r="BE71" i="21"/>
  <c r="BE70" i="21"/>
  <c r="BE84" i="22"/>
  <c r="BE83" i="22"/>
  <c r="BE82" i="22"/>
  <c r="BE81" i="22"/>
  <c r="BE80" i="22"/>
  <c r="BE79" i="22"/>
  <c r="BE78" i="22"/>
  <c r="BE77" i="22"/>
  <c r="BE76" i="22"/>
  <c r="BE75" i="22"/>
  <c r="BE74" i="22"/>
  <c r="BE73" i="22"/>
  <c r="BE72" i="22"/>
  <c r="BE71" i="22"/>
  <c r="BE70" i="22"/>
  <c r="BE84" i="25"/>
  <c r="BE83" i="25"/>
  <c r="BE82" i="25"/>
  <c r="BE81" i="25"/>
  <c r="BE80" i="25"/>
  <c r="BE79" i="25"/>
  <c r="BE78" i="25"/>
  <c r="BE77" i="25"/>
  <c r="BE76" i="25"/>
  <c r="BE75" i="25"/>
  <c r="BE74" i="25"/>
  <c r="BE73" i="25"/>
  <c r="BE72" i="25"/>
  <c r="BE71" i="25"/>
  <c r="BE70" i="25"/>
  <c r="BE84" i="26"/>
  <c r="BE83" i="26"/>
  <c r="BE82" i="26"/>
  <c r="BE81" i="26"/>
  <c r="BE80" i="26"/>
  <c r="BE79" i="26"/>
  <c r="BE78" i="26"/>
  <c r="BE77" i="26"/>
  <c r="BE76" i="26"/>
  <c r="BE75" i="26"/>
  <c r="BE74" i="26"/>
  <c r="BE73" i="26"/>
  <c r="BE72" i="26"/>
  <c r="BE71" i="26"/>
  <c r="BE70" i="26"/>
  <c r="BE84" i="27"/>
  <c r="BE83" i="27"/>
  <c r="BE82" i="27"/>
  <c r="BE81" i="27"/>
  <c r="BE80" i="27"/>
  <c r="BE79" i="27"/>
  <c r="BE78" i="27"/>
  <c r="BE77" i="27"/>
  <c r="BE76" i="27"/>
  <c r="BE75" i="27"/>
  <c r="BE74" i="27"/>
  <c r="BE73" i="27"/>
  <c r="BE72" i="27"/>
  <c r="BE71" i="27"/>
  <c r="BE70" i="27"/>
  <c r="BE84" i="31"/>
  <c r="BE83" i="31"/>
  <c r="BE82" i="31"/>
  <c r="BE81" i="31"/>
  <c r="BE80" i="31"/>
  <c r="BE79" i="31"/>
  <c r="BE78" i="31"/>
  <c r="BE77" i="31"/>
  <c r="BE76" i="31"/>
  <c r="BE75" i="31"/>
  <c r="BE74" i="31"/>
  <c r="BE73" i="31"/>
  <c r="BE72" i="31"/>
  <c r="BE71" i="31"/>
  <c r="BE70" i="31"/>
  <c r="BE84" i="32"/>
  <c r="BE83" i="32"/>
  <c r="BE82" i="32"/>
  <c r="BE81" i="32"/>
  <c r="BE80" i="32"/>
  <c r="BE79" i="32"/>
  <c r="BE78" i="32"/>
  <c r="BE77" i="32"/>
  <c r="BE76" i="32"/>
  <c r="BE75" i="32"/>
  <c r="BE74" i="32"/>
  <c r="BE73" i="32"/>
  <c r="BE72" i="32"/>
  <c r="BE71" i="32"/>
  <c r="BE70" i="32"/>
  <c r="BE84" i="37"/>
  <c r="BE83" i="37"/>
  <c r="BE82" i="37"/>
  <c r="BE81" i="37"/>
  <c r="BE80" i="37"/>
  <c r="BE79" i="37"/>
  <c r="BE78" i="37"/>
  <c r="BE77" i="37"/>
  <c r="BE76" i="37"/>
  <c r="BE75" i="37"/>
  <c r="BE74" i="37"/>
  <c r="BE73" i="37"/>
  <c r="BE72" i="37"/>
  <c r="BE71" i="37"/>
  <c r="BE70" i="37"/>
  <c r="BE84" i="28"/>
  <c r="BE83" i="28"/>
  <c r="BE82" i="28"/>
  <c r="BE81" i="28"/>
  <c r="BE80" i="28"/>
  <c r="BE79" i="28"/>
  <c r="BE78" i="28"/>
  <c r="BE77" i="28"/>
  <c r="BE76" i="28"/>
  <c r="BE75" i="28"/>
  <c r="BE74" i="28"/>
  <c r="BE73" i="28"/>
  <c r="BE72" i="28"/>
  <c r="BE71" i="28"/>
  <c r="BE70" i="28"/>
  <c r="BE84" i="46"/>
  <c r="BE83" i="46"/>
  <c r="BE82" i="46"/>
  <c r="BE81" i="46"/>
  <c r="BE80" i="46"/>
  <c r="BE79" i="46"/>
  <c r="BE78" i="46"/>
  <c r="BE77" i="46"/>
  <c r="BE76" i="46"/>
  <c r="BE75" i="46"/>
  <c r="BE74" i="46"/>
  <c r="BE73" i="46"/>
  <c r="BE72" i="46"/>
  <c r="BE71" i="46"/>
  <c r="BE70" i="46"/>
  <c r="BE84" i="41"/>
  <c r="BE83" i="41"/>
  <c r="BE82" i="41"/>
  <c r="BE81" i="41"/>
  <c r="BE80" i="41"/>
  <c r="BE79" i="41"/>
  <c r="BE78" i="41"/>
  <c r="BE77" i="41"/>
  <c r="BE76" i="41"/>
  <c r="BE75" i="41"/>
  <c r="BE74" i="41"/>
  <c r="BE73" i="41"/>
  <c r="BE72" i="41"/>
  <c r="BE71" i="41"/>
  <c r="BE70" i="41"/>
  <c r="BE84" i="18"/>
  <c r="BE83" i="18"/>
  <c r="BE82" i="18"/>
  <c r="BE81" i="18"/>
  <c r="BE80" i="18"/>
  <c r="BE79" i="18"/>
  <c r="BE78" i="18"/>
  <c r="BE77" i="18"/>
  <c r="BE76" i="18"/>
  <c r="BE75" i="18"/>
  <c r="BE74" i="18"/>
  <c r="BE73" i="18"/>
  <c r="BE72" i="18"/>
  <c r="BE71" i="18"/>
  <c r="BE70" i="18"/>
  <c r="BE84" i="69"/>
  <c r="BE83" i="69"/>
  <c r="BE82" i="69"/>
  <c r="BE81" i="69"/>
  <c r="BE80" i="69"/>
  <c r="BE79" i="69"/>
  <c r="BE78" i="69"/>
  <c r="BE77" i="69"/>
  <c r="BE76" i="69"/>
  <c r="BE75" i="69"/>
  <c r="BE74" i="69"/>
  <c r="BE73" i="69"/>
  <c r="BE72" i="69"/>
  <c r="BE71" i="69"/>
  <c r="BE70" i="69"/>
  <c r="BE84" i="100"/>
  <c r="BE83" i="100"/>
  <c r="BE82" i="100"/>
  <c r="BE81" i="100"/>
  <c r="BE80" i="100"/>
  <c r="BE79" i="100"/>
  <c r="BE78" i="100"/>
  <c r="BE77" i="100"/>
  <c r="BE76" i="100"/>
  <c r="BE75" i="100"/>
  <c r="BE74" i="100"/>
  <c r="BE73" i="100"/>
  <c r="BE72" i="100"/>
  <c r="BE71" i="100"/>
  <c r="BE70" i="100"/>
  <c r="BE84" i="72"/>
  <c r="BE83" i="72"/>
  <c r="BE82" i="72"/>
  <c r="BE81" i="72"/>
  <c r="BE80" i="72"/>
  <c r="BE79" i="72"/>
  <c r="BE78" i="72"/>
  <c r="BE77" i="72"/>
  <c r="BE76" i="72"/>
  <c r="BE75" i="72"/>
  <c r="BE74" i="72"/>
  <c r="BE73" i="72"/>
  <c r="BE72" i="72"/>
  <c r="BE71" i="72"/>
  <c r="BE70" i="72"/>
  <c r="BE84" i="92"/>
  <c r="BE83" i="92"/>
  <c r="BE82" i="92"/>
  <c r="BE81" i="92"/>
  <c r="BE80" i="92"/>
  <c r="BE79" i="92"/>
  <c r="BE78" i="92"/>
  <c r="BE77" i="92"/>
  <c r="BE76" i="92"/>
  <c r="BE75" i="92"/>
  <c r="BE74" i="92"/>
  <c r="BE73" i="92"/>
  <c r="BE72" i="92"/>
  <c r="BE71" i="92"/>
  <c r="BE70" i="92"/>
  <c r="BE84" i="67"/>
  <c r="BE83" i="67"/>
  <c r="BE82" i="67"/>
  <c r="BE81" i="67"/>
  <c r="BE80" i="67"/>
  <c r="BE79" i="67"/>
  <c r="BE78" i="67"/>
  <c r="BE77" i="67"/>
  <c r="BE76" i="67"/>
  <c r="BE75" i="67"/>
  <c r="BE74" i="67"/>
  <c r="BE73" i="67"/>
  <c r="BE72" i="67"/>
  <c r="BE71" i="67"/>
  <c r="BE70" i="67"/>
  <c r="BE84" i="98"/>
  <c r="BE83" i="98"/>
  <c r="BE82" i="98"/>
  <c r="BE81" i="98"/>
  <c r="BE80" i="98"/>
  <c r="BE79" i="98"/>
  <c r="BE78" i="98"/>
  <c r="BE77" i="98"/>
  <c r="BE76" i="98"/>
  <c r="BE75" i="98"/>
  <c r="BE74" i="98"/>
  <c r="BE73" i="98"/>
  <c r="BE72" i="98"/>
  <c r="BE71" i="98"/>
  <c r="BE70" i="98"/>
  <c r="BE84" i="96"/>
  <c r="BE83" i="96"/>
  <c r="BE82" i="96"/>
  <c r="BE81" i="96"/>
  <c r="BE80" i="96"/>
  <c r="BE79" i="96"/>
  <c r="BE78" i="96"/>
  <c r="BE77" i="96"/>
  <c r="BE76" i="96"/>
  <c r="BE75" i="96"/>
  <c r="BE74" i="96"/>
  <c r="BE73" i="96"/>
  <c r="BE72" i="96"/>
  <c r="BE71" i="96"/>
  <c r="BE70" i="96"/>
  <c r="BE84" i="99"/>
  <c r="BE83" i="99"/>
  <c r="BE82" i="99"/>
  <c r="BE81" i="99"/>
  <c r="BE80" i="99"/>
  <c r="BE79" i="99"/>
  <c r="BE78" i="99"/>
  <c r="BE77" i="99"/>
  <c r="BE76" i="99"/>
  <c r="BE75" i="99"/>
  <c r="BE74" i="99"/>
  <c r="BE73" i="99"/>
  <c r="BE72" i="99"/>
  <c r="BE71" i="99"/>
  <c r="BE70" i="99"/>
  <c r="BE84" i="23"/>
  <c r="BE83" i="23"/>
  <c r="BE82" i="23"/>
  <c r="BE81" i="23"/>
  <c r="BE80" i="23"/>
  <c r="BE79" i="23"/>
  <c r="BE78" i="23"/>
  <c r="BE77" i="23"/>
  <c r="BE76" i="23"/>
  <c r="BE75" i="23"/>
  <c r="BE74" i="23"/>
  <c r="BE73" i="23"/>
  <c r="BE72" i="23"/>
  <c r="BE71" i="23"/>
  <c r="BE70" i="23"/>
  <c r="AO84" i="24"/>
  <c r="AO83" i="24"/>
  <c r="AO82" i="24"/>
  <c r="AO81" i="24"/>
  <c r="AO80" i="24"/>
  <c r="AO79" i="24"/>
  <c r="AO78" i="24"/>
  <c r="AO77" i="24"/>
  <c r="AO76" i="24"/>
  <c r="AO75" i="24"/>
  <c r="AO74" i="24"/>
  <c r="AO73" i="24"/>
  <c r="AO72" i="24"/>
  <c r="AO71" i="24"/>
  <c r="AO70" i="24"/>
  <c r="AO84" i="13"/>
  <c r="AO83" i="13"/>
  <c r="AO82" i="13"/>
  <c r="AO81" i="13"/>
  <c r="AO80" i="13"/>
  <c r="AO79" i="13"/>
  <c r="AO78" i="13"/>
  <c r="AO77" i="13"/>
  <c r="AO76" i="13"/>
  <c r="AO75" i="13"/>
  <c r="AO74" i="13"/>
  <c r="AO73" i="13"/>
  <c r="AO72" i="13"/>
  <c r="AO71" i="13"/>
  <c r="AO70" i="13"/>
  <c r="AO84" i="19"/>
  <c r="AO83" i="19"/>
  <c r="AO82" i="19"/>
  <c r="AO81" i="19"/>
  <c r="AO80" i="19"/>
  <c r="AO79" i="19"/>
  <c r="AO78" i="19"/>
  <c r="AO77" i="19"/>
  <c r="AO76" i="19"/>
  <c r="AO75" i="19"/>
  <c r="AO74" i="19"/>
  <c r="AO73" i="19"/>
  <c r="AO72" i="19"/>
  <c r="AO71" i="19"/>
  <c r="AO70" i="19"/>
  <c r="AO84" i="16"/>
  <c r="AO83" i="16"/>
  <c r="AO82" i="16"/>
  <c r="AO81" i="16"/>
  <c r="AO80" i="16"/>
  <c r="AO79" i="16"/>
  <c r="AO78" i="16"/>
  <c r="AO77" i="16"/>
  <c r="AO76" i="16"/>
  <c r="AO75" i="16"/>
  <c r="AO74" i="16"/>
  <c r="AO73" i="16"/>
  <c r="AO72" i="16"/>
  <c r="AO71" i="16"/>
  <c r="AO70" i="16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84" i="21"/>
  <c r="AO83" i="21"/>
  <c r="AO82" i="21"/>
  <c r="AO81" i="21"/>
  <c r="AO80" i="21"/>
  <c r="AO79" i="21"/>
  <c r="AO78" i="21"/>
  <c r="AO77" i="21"/>
  <c r="AO76" i="21"/>
  <c r="AO75" i="21"/>
  <c r="AO74" i="21"/>
  <c r="AO73" i="21"/>
  <c r="AO72" i="21"/>
  <c r="AO71" i="21"/>
  <c r="AO70" i="21"/>
  <c r="AO84" i="22"/>
  <c r="AO83" i="22"/>
  <c r="AO82" i="22"/>
  <c r="AO81" i="22"/>
  <c r="AO80" i="22"/>
  <c r="AO79" i="22"/>
  <c r="AO78" i="22"/>
  <c r="AO77" i="22"/>
  <c r="AO76" i="22"/>
  <c r="AO75" i="22"/>
  <c r="AO74" i="22"/>
  <c r="AO73" i="22"/>
  <c r="AO72" i="22"/>
  <c r="AO71" i="22"/>
  <c r="AO70" i="22"/>
  <c r="AO84" i="25"/>
  <c r="AO83" i="25"/>
  <c r="AO82" i="25"/>
  <c r="AO81" i="25"/>
  <c r="AO80" i="25"/>
  <c r="AO79" i="25"/>
  <c r="AO78" i="25"/>
  <c r="AO77" i="25"/>
  <c r="AO76" i="25"/>
  <c r="AO75" i="25"/>
  <c r="AO74" i="25"/>
  <c r="AO73" i="25"/>
  <c r="AO72" i="25"/>
  <c r="AO71" i="25"/>
  <c r="AO70" i="25"/>
  <c r="AO84" i="26"/>
  <c r="AO83" i="26"/>
  <c r="AO82" i="26"/>
  <c r="AO81" i="26"/>
  <c r="AO80" i="26"/>
  <c r="AO79" i="26"/>
  <c r="AO78" i="26"/>
  <c r="AO77" i="26"/>
  <c r="AO76" i="26"/>
  <c r="AO75" i="26"/>
  <c r="AO74" i="26"/>
  <c r="AO73" i="26"/>
  <c r="AO72" i="26"/>
  <c r="AO71" i="26"/>
  <c r="AO70" i="26"/>
  <c r="AO84" i="27"/>
  <c r="AO83" i="27"/>
  <c r="AO82" i="27"/>
  <c r="AO81" i="27"/>
  <c r="AO80" i="27"/>
  <c r="AO79" i="27"/>
  <c r="AO78" i="27"/>
  <c r="AO77" i="27"/>
  <c r="AO76" i="27"/>
  <c r="AO75" i="27"/>
  <c r="AO74" i="27"/>
  <c r="AO73" i="27"/>
  <c r="AO72" i="27"/>
  <c r="AO71" i="27"/>
  <c r="AO70" i="27"/>
  <c r="AO84" i="31"/>
  <c r="AO83" i="31"/>
  <c r="AO82" i="31"/>
  <c r="AO81" i="31"/>
  <c r="AO80" i="31"/>
  <c r="AO79" i="31"/>
  <c r="AO78" i="31"/>
  <c r="AO77" i="31"/>
  <c r="AO76" i="31"/>
  <c r="AO75" i="31"/>
  <c r="AO74" i="31"/>
  <c r="AO73" i="31"/>
  <c r="AO72" i="31"/>
  <c r="AO71" i="31"/>
  <c r="AO70" i="31"/>
  <c r="AO84" i="32"/>
  <c r="AO83" i="32"/>
  <c r="AO82" i="32"/>
  <c r="AO81" i="32"/>
  <c r="AO80" i="32"/>
  <c r="AO79" i="32"/>
  <c r="AO78" i="32"/>
  <c r="AO77" i="32"/>
  <c r="AO76" i="32"/>
  <c r="AO75" i="32"/>
  <c r="AO74" i="32"/>
  <c r="AO73" i="32"/>
  <c r="AO72" i="32"/>
  <c r="AO71" i="32"/>
  <c r="AO70" i="32"/>
  <c r="AO84" i="37"/>
  <c r="AO83" i="37"/>
  <c r="AO82" i="37"/>
  <c r="AO81" i="37"/>
  <c r="AO80" i="37"/>
  <c r="AO79" i="37"/>
  <c r="AO78" i="37"/>
  <c r="AO77" i="37"/>
  <c r="AO76" i="37"/>
  <c r="AO75" i="37"/>
  <c r="AO74" i="37"/>
  <c r="AO73" i="37"/>
  <c r="AO72" i="37"/>
  <c r="AO71" i="37"/>
  <c r="AO70" i="37"/>
  <c r="AO84" i="28"/>
  <c r="AO83" i="28"/>
  <c r="AO82" i="28"/>
  <c r="AO81" i="28"/>
  <c r="AO80" i="28"/>
  <c r="AO79" i="28"/>
  <c r="AO78" i="28"/>
  <c r="AO77" i="28"/>
  <c r="AO76" i="28"/>
  <c r="AO75" i="28"/>
  <c r="AO74" i="28"/>
  <c r="AO73" i="28"/>
  <c r="AO72" i="28"/>
  <c r="AO71" i="28"/>
  <c r="AO70" i="28"/>
  <c r="AO84" i="46"/>
  <c r="AO83" i="46"/>
  <c r="AO82" i="46"/>
  <c r="AO81" i="46"/>
  <c r="AO80" i="46"/>
  <c r="AO79" i="46"/>
  <c r="AO78" i="46"/>
  <c r="AO77" i="46"/>
  <c r="AO76" i="46"/>
  <c r="AO75" i="46"/>
  <c r="AO74" i="46"/>
  <c r="AO73" i="46"/>
  <c r="AO72" i="46"/>
  <c r="AO71" i="46"/>
  <c r="AO70" i="46"/>
  <c r="AO84" i="41"/>
  <c r="AO83" i="41"/>
  <c r="AO82" i="41"/>
  <c r="AO81" i="41"/>
  <c r="AO80" i="41"/>
  <c r="AO79" i="41"/>
  <c r="AO78" i="41"/>
  <c r="AO77" i="41"/>
  <c r="AO76" i="41"/>
  <c r="AO75" i="41"/>
  <c r="AO74" i="41"/>
  <c r="AO73" i="41"/>
  <c r="AO72" i="41"/>
  <c r="AO71" i="41"/>
  <c r="AO70" i="41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84" i="69"/>
  <c r="AO83" i="69"/>
  <c r="AO82" i="69"/>
  <c r="AO81" i="69"/>
  <c r="AO80" i="69"/>
  <c r="AO79" i="69"/>
  <c r="AO78" i="69"/>
  <c r="AO77" i="69"/>
  <c r="AO76" i="69"/>
  <c r="AO75" i="69"/>
  <c r="AO74" i="69"/>
  <c r="AO73" i="69"/>
  <c r="AO72" i="69"/>
  <c r="AO71" i="69"/>
  <c r="AO70" i="69"/>
  <c r="AO84" i="100"/>
  <c r="AO83" i="100"/>
  <c r="AO82" i="100"/>
  <c r="AO81" i="100"/>
  <c r="AO80" i="100"/>
  <c r="AO79" i="100"/>
  <c r="AO78" i="100"/>
  <c r="AO77" i="100"/>
  <c r="AO76" i="100"/>
  <c r="AO75" i="100"/>
  <c r="AO74" i="100"/>
  <c r="AO73" i="100"/>
  <c r="AO72" i="100"/>
  <c r="AO71" i="100"/>
  <c r="AO70" i="100"/>
  <c r="AO84" i="72"/>
  <c r="AO83" i="72"/>
  <c r="AO82" i="72"/>
  <c r="AO81" i="72"/>
  <c r="AO80" i="72"/>
  <c r="AO79" i="72"/>
  <c r="AO78" i="72"/>
  <c r="AO77" i="72"/>
  <c r="AO76" i="72"/>
  <c r="AO75" i="72"/>
  <c r="AO74" i="72"/>
  <c r="AO73" i="72"/>
  <c r="AO72" i="72"/>
  <c r="AO71" i="72"/>
  <c r="AO70" i="72"/>
  <c r="AO84" i="92"/>
  <c r="AO83" i="92"/>
  <c r="AO82" i="92"/>
  <c r="AO81" i="92"/>
  <c r="AO80" i="92"/>
  <c r="AO79" i="92"/>
  <c r="AO78" i="92"/>
  <c r="AO77" i="92"/>
  <c r="AO76" i="92"/>
  <c r="AO75" i="92"/>
  <c r="AO74" i="92"/>
  <c r="AO73" i="92"/>
  <c r="AO72" i="92"/>
  <c r="AO71" i="92"/>
  <c r="AO70" i="92"/>
  <c r="AO84" i="67"/>
  <c r="AO83" i="67"/>
  <c r="AO82" i="67"/>
  <c r="AO81" i="67"/>
  <c r="AO80" i="67"/>
  <c r="AO79" i="67"/>
  <c r="AO78" i="67"/>
  <c r="AO77" i="67"/>
  <c r="AO76" i="67"/>
  <c r="AO75" i="67"/>
  <c r="AO74" i="67"/>
  <c r="AO73" i="67"/>
  <c r="AO72" i="67"/>
  <c r="AO71" i="67"/>
  <c r="AO70" i="67"/>
  <c r="AO84" i="98"/>
  <c r="AO83" i="98"/>
  <c r="AO82" i="98"/>
  <c r="AO81" i="98"/>
  <c r="AO80" i="98"/>
  <c r="AO79" i="98"/>
  <c r="AO78" i="98"/>
  <c r="AO77" i="98"/>
  <c r="AO76" i="98"/>
  <c r="AO75" i="98"/>
  <c r="AO74" i="98"/>
  <c r="AO73" i="98"/>
  <c r="AO72" i="98"/>
  <c r="AO71" i="98"/>
  <c r="AO70" i="98"/>
  <c r="AO84" i="96"/>
  <c r="AO83" i="96"/>
  <c r="AO82" i="96"/>
  <c r="AO81" i="96"/>
  <c r="AO80" i="96"/>
  <c r="AO79" i="96"/>
  <c r="AO78" i="96"/>
  <c r="AO77" i="96"/>
  <c r="AO76" i="96"/>
  <c r="AO75" i="96"/>
  <c r="AO74" i="96"/>
  <c r="AO73" i="96"/>
  <c r="AO72" i="96"/>
  <c r="AO71" i="96"/>
  <c r="AO70" i="96"/>
  <c r="AO84" i="99"/>
  <c r="AO83" i="99"/>
  <c r="AO82" i="99"/>
  <c r="AO81" i="99"/>
  <c r="AO80" i="99"/>
  <c r="AO79" i="99"/>
  <c r="AO78" i="99"/>
  <c r="AO77" i="99"/>
  <c r="AO76" i="99"/>
  <c r="AO75" i="99"/>
  <c r="AO74" i="99"/>
  <c r="AO73" i="99"/>
  <c r="AO72" i="99"/>
  <c r="AO71" i="99"/>
  <c r="AO70" i="99"/>
  <c r="AO84" i="23"/>
  <c r="AO83" i="23"/>
  <c r="AN83" i="44" s="1"/>
  <c r="AO82" i="23"/>
  <c r="AO81" i="23"/>
  <c r="AN81" i="44" s="1"/>
  <c r="AO80" i="23"/>
  <c r="AO79" i="23"/>
  <c r="AN79" i="44" s="1"/>
  <c r="AO78" i="23"/>
  <c r="AO77" i="23"/>
  <c r="AN77" i="44" s="1"/>
  <c r="AO76" i="23"/>
  <c r="AO75" i="23"/>
  <c r="AN75" i="44" s="1"/>
  <c r="AO74" i="23"/>
  <c r="AO73" i="23"/>
  <c r="AN73" i="44" s="1"/>
  <c r="AO72" i="23"/>
  <c r="AO71" i="23"/>
  <c r="AN71" i="44" s="1"/>
  <c r="AO70" i="23"/>
  <c r="Y84" i="24"/>
  <c r="Y83" i="24"/>
  <c r="Y82" i="24"/>
  <c r="Y81" i="24"/>
  <c r="Y80" i="24"/>
  <c r="Y79" i="24"/>
  <c r="Y78" i="24"/>
  <c r="Y77" i="24"/>
  <c r="Y76" i="24"/>
  <c r="Y75" i="24"/>
  <c r="Y74" i="24"/>
  <c r="Y73" i="24"/>
  <c r="Y72" i="24"/>
  <c r="Y71" i="24"/>
  <c r="Y70" i="24"/>
  <c r="Y84" i="13"/>
  <c r="Y83" i="13"/>
  <c r="Y82" i="13"/>
  <c r="Y81" i="13"/>
  <c r="Y80" i="13"/>
  <c r="Y79" i="13"/>
  <c r="Y78" i="13"/>
  <c r="Y77" i="13"/>
  <c r="Y76" i="13"/>
  <c r="Y75" i="13"/>
  <c r="Y74" i="13"/>
  <c r="Y73" i="13"/>
  <c r="Y72" i="13"/>
  <c r="Y71" i="13"/>
  <c r="Y70" i="13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84" i="20"/>
  <c r="Y83" i="20"/>
  <c r="Y82" i="20"/>
  <c r="Y81" i="20"/>
  <c r="Y80" i="20"/>
  <c r="Y79" i="20"/>
  <c r="Y78" i="20"/>
  <c r="Y77" i="20"/>
  <c r="Y76" i="20"/>
  <c r="Y75" i="20"/>
  <c r="Y74" i="20"/>
  <c r="Y73" i="20"/>
  <c r="Y72" i="20"/>
  <c r="Y71" i="20"/>
  <c r="Y70" i="20"/>
  <c r="Y84" i="21"/>
  <c r="Y83" i="21"/>
  <c r="Y82" i="21"/>
  <c r="Y81" i="21"/>
  <c r="Y80" i="21"/>
  <c r="Y79" i="21"/>
  <c r="Y78" i="21"/>
  <c r="Y77" i="21"/>
  <c r="Y76" i="21"/>
  <c r="Y75" i="21"/>
  <c r="Y74" i="21"/>
  <c r="Y73" i="21"/>
  <c r="Y72" i="21"/>
  <c r="Y71" i="21"/>
  <c r="Y70" i="21"/>
  <c r="Y84" i="22"/>
  <c r="Y83" i="22"/>
  <c r="Y82" i="22"/>
  <c r="Y81" i="22"/>
  <c r="Y80" i="22"/>
  <c r="Y79" i="22"/>
  <c r="Y78" i="22"/>
  <c r="Y77" i="22"/>
  <c r="Y76" i="22"/>
  <c r="Y75" i="22"/>
  <c r="Y74" i="22"/>
  <c r="Y73" i="22"/>
  <c r="Y72" i="22"/>
  <c r="Y71" i="22"/>
  <c r="Y70" i="22"/>
  <c r="Y84" i="25"/>
  <c r="Y83" i="25"/>
  <c r="Y82" i="25"/>
  <c r="Y81" i="25"/>
  <c r="Y80" i="25"/>
  <c r="Y79" i="25"/>
  <c r="Y78" i="25"/>
  <c r="Y77" i="25"/>
  <c r="Y76" i="25"/>
  <c r="Y75" i="25"/>
  <c r="Y74" i="25"/>
  <c r="Y73" i="25"/>
  <c r="Y72" i="25"/>
  <c r="Y71" i="25"/>
  <c r="Y70" i="25"/>
  <c r="Y84" i="26"/>
  <c r="Y83" i="26"/>
  <c r="Y82" i="26"/>
  <c r="Y81" i="26"/>
  <c r="Y80" i="26"/>
  <c r="Y79" i="26"/>
  <c r="Y78" i="26"/>
  <c r="Y77" i="26"/>
  <c r="Y76" i="26"/>
  <c r="Y75" i="26"/>
  <c r="Y74" i="26"/>
  <c r="Y73" i="26"/>
  <c r="Y72" i="26"/>
  <c r="Y71" i="26"/>
  <c r="Y70" i="26"/>
  <c r="Y84" i="27"/>
  <c r="Y83" i="27"/>
  <c r="Y82" i="27"/>
  <c r="Y81" i="27"/>
  <c r="Y80" i="27"/>
  <c r="Y79" i="27"/>
  <c r="Y78" i="27"/>
  <c r="Y77" i="27"/>
  <c r="Y76" i="27"/>
  <c r="Y75" i="27"/>
  <c r="Y74" i="27"/>
  <c r="Y73" i="27"/>
  <c r="Y72" i="27"/>
  <c r="Y71" i="27"/>
  <c r="Y70" i="27"/>
  <c r="Y84" i="31"/>
  <c r="Y83" i="31"/>
  <c r="Y82" i="31"/>
  <c r="Y81" i="31"/>
  <c r="Y80" i="31"/>
  <c r="Y79" i="31"/>
  <c r="Y78" i="31"/>
  <c r="Y77" i="31"/>
  <c r="Y76" i="31"/>
  <c r="Y75" i="31"/>
  <c r="Y74" i="31"/>
  <c r="Y73" i="31"/>
  <c r="Y72" i="31"/>
  <c r="Y71" i="31"/>
  <c r="Y70" i="31"/>
  <c r="Y84" i="32"/>
  <c r="Y83" i="32"/>
  <c r="Y82" i="32"/>
  <c r="Y81" i="32"/>
  <c r="Y80" i="32"/>
  <c r="Y79" i="32"/>
  <c r="Y78" i="32"/>
  <c r="Y77" i="32"/>
  <c r="Y76" i="32"/>
  <c r="Y75" i="32"/>
  <c r="Y74" i="32"/>
  <c r="Y73" i="32"/>
  <c r="Y72" i="32"/>
  <c r="Y71" i="32"/>
  <c r="Y70" i="32"/>
  <c r="Y84" i="37"/>
  <c r="Y83" i="37"/>
  <c r="Y82" i="37"/>
  <c r="Y81" i="37"/>
  <c r="Y80" i="37"/>
  <c r="Y79" i="37"/>
  <c r="Y78" i="37"/>
  <c r="Y77" i="37"/>
  <c r="Y76" i="37"/>
  <c r="Y75" i="37"/>
  <c r="Y74" i="37"/>
  <c r="Y73" i="37"/>
  <c r="Y72" i="37"/>
  <c r="Y71" i="37"/>
  <c r="Y70" i="37"/>
  <c r="Y84" i="28"/>
  <c r="Y83" i="28"/>
  <c r="Y82" i="28"/>
  <c r="Y81" i="28"/>
  <c r="Y80" i="28"/>
  <c r="Y79" i="28"/>
  <c r="Y78" i="28"/>
  <c r="Y77" i="28"/>
  <c r="Y76" i="28"/>
  <c r="Y75" i="28"/>
  <c r="Y74" i="28"/>
  <c r="Y73" i="28"/>
  <c r="Y72" i="28"/>
  <c r="Y71" i="28"/>
  <c r="Y70" i="28"/>
  <c r="Y84" i="46"/>
  <c r="Y83" i="46"/>
  <c r="Y82" i="46"/>
  <c r="Y81" i="46"/>
  <c r="Y80" i="46"/>
  <c r="Y79" i="46"/>
  <c r="Y78" i="46"/>
  <c r="Y77" i="46"/>
  <c r="Y76" i="46"/>
  <c r="Y75" i="46"/>
  <c r="Y74" i="46"/>
  <c r="Y73" i="46"/>
  <c r="Y72" i="46"/>
  <c r="Y71" i="46"/>
  <c r="Y70" i="46"/>
  <c r="Y84" i="41"/>
  <c r="Y83" i="41"/>
  <c r="Y82" i="41"/>
  <c r="Y81" i="41"/>
  <c r="Y80" i="41"/>
  <c r="Y79" i="41"/>
  <c r="Y78" i="41"/>
  <c r="Y77" i="41"/>
  <c r="Y76" i="41"/>
  <c r="Y75" i="41"/>
  <c r="Y74" i="41"/>
  <c r="Y73" i="41"/>
  <c r="Y72" i="41"/>
  <c r="Y71" i="41"/>
  <c r="Y70" i="41"/>
  <c r="Y84" i="18"/>
  <c r="Y83" i="18"/>
  <c r="Y82" i="18"/>
  <c r="Y81" i="18"/>
  <c r="Y80" i="18"/>
  <c r="Y79" i="18"/>
  <c r="Y78" i="18"/>
  <c r="Y77" i="18"/>
  <c r="Y76" i="18"/>
  <c r="Y75" i="18"/>
  <c r="Y74" i="18"/>
  <c r="Y73" i="18"/>
  <c r="Y72" i="18"/>
  <c r="Y71" i="18"/>
  <c r="Y70" i="18"/>
  <c r="Y84" i="69"/>
  <c r="Y83" i="69"/>
  <c r="Y82" i="69"/>
  <c r="Y81" i="69"/>
  <c r="Y80" i="69"/>
  <c r="Y79" i="69"/>
  <c r="Y78" i="69"/>
  <c r="Y77" i="69"/>
  <c r="Y76" i="69"/>
  <c r="Y75" i="69"/>
  <c r="Y74" i="69"/>
  <c r="Y73" i="69"/>
  <c r="Y72" i="69"/>
  <c r="Y71" i="69"/>
  <c r="Y70" i="69"/>
  <c r="Y84" i="100"/>
  <c r="Y83" i="100"/>
  <c r="Y82" i="100"/>
  <c r="Y81" i="100"/>
  <c r="Y80" i="100"/>
  <c r="Y79" i="100"/>
  <c r="Y78" i="100"/>
  <c r="Y77" i="100"/>
  <c r="Y76" i="100"/>
  <c r="Y75" i="100"/>
  <c r="Y74" i="100"/>
  <c r="Y73" i="100"/>
  <c r="Y72" i="100"/>
  <c r="Y71" i="100"/>
  <c r="Y70" i="100"/>
  <c r="Y84" i="72"/>
  <c r="Y83" i="72"/>
  <c r="Y82" i="72"/>
  <c r="Y81" i="72"/>
  <c r="Y80" i="72"/>
  <c r="Y79" i="72"/>
  <c r="Y78" i="72"/>
  <c r="Y77" i="72"/>
  <c r="Y76" i="72"/>
  <c r="Y75" i="72"/>
  <c r="Y74" i="72"/>
  <c r="Y73" i="72"/>
  <c r="Y72" i="72"/>
  <c r="Y71" i="72"/>
  <c r="Y70" i="72"/>
  <c r="Y84" i="92"/>
  <c r="Y83" i="92"/>
  <c r="Y82" i="92"/>
  <c r="Y81" i="92"/>
  <c r="Y80" i="92"/>
  <c r="Y79" i="92"/>
  <c r="Y78" i="92"/>
  <c r="Y77" i="92"/>
  <c r="Y76" i="92"/>
  <c r="Y75" i="92"/>
  <c r="Y74" i="92"/>
  <c r="Y73" i="92"/>
  <c r="Y72" i="92"/>
  <c r="Y71" i="92"/>
  <c r="Y70" i="92"/>
  <c r="Y84" i="67"/>
  <c r="Y83" i="67"/>
  <c r="Y82" i="67"/>
  <c r="Y81" i="67"/>
  <c r="Y80" i="67"/>
  <c r="Y79" i="67"/>
  <c r="Y78" i="67"/>
  <c r="Y77" i="67"/>
  <c r="Y76" i="67"/>
  <c r="Y75" i="67"/>
  <c r="Y74" i="67"/>
  <c r="Y73" i="67"/>
  <c r="Y72" i="67"/>
  <c r="Y71" i="67"/>
  <c r="Y70" i="67"/>
  <c r="Y84" i="98"/>
  <c r="Y83" i="98"/>
  <c r="Y82" i="98"/>
  <c r="Y81" i="98"/>
  <c r="Y80" i="98"/>
  <c r="Y79" i="98"/>
  <c r="Y78" i="98"/>
  <c r="Y77" i="98"/>
  <c r="Y76" i="98"/>
  <c r="Y75" i="98"/>
  <c r="Y74" i="98"/>
  <c r="Y73" i="98"/>
  <c r="Y72" i="98"/>
  <c r="Y71" i="98"/>
  <c r="Y70" i="98"/>
  <c r="Y84" i="96"/>
  <c r="Y83" i="96"/>
  <c r="Y82" i="96"/>
  <c r="Y81" i="96"/>
  <c r="Y80" i="96"/>
  <c r="Y79" i="96"/>
  <c r="Y78" i="96"/>
  <c r="Y77" i="96"/>
  <c r="Y76" i="96"/>
  <c r="Y75" i="96"/>
  <c r="Y74" i="96"/>
  <c r="Y73" i="96"/>
  <c r="Y72" i="96"/>
  <c r="Y71" i="96"/>
  <c r="Y70" i="96"/>
  <c r="Y84" i="99"/>
  <c r="Y83" i="99"/>
  <c r="Y82" i="99"/>
  <c r="Y81" i="99"/>
  <c r="Y80" i="99"/>
  <c r="Y79" i="99"/>
  <c r="Y78" i="99"/>
  <c r="Y77" i="99"/>
  <c r="Y76" i="99"/>
  <c r="Y75" i="99"/>
  <c r="Y74" i="99"/>
  <c r="Y73" i="99"/>
  <c r="Y72" i="99"/>
  <c r="Y71" i="99"/>
  <c r="Y70" i="99"/>
  <c r="Y84" i="23"/>
  <c r="X84" i="44" s="1"/>
  <c r="Y83" i="23"/>
  <c r="X83" i="44" s="1"/>
  <c r="Y82" i="23"/>
  <c r="X82" i="44" s="1"/>
  <c r="Y81" i="23"/>
  <c r="X81" i="44" s="1"/>
  <c r="Y80" i="23"/>
  <c r="X80" i="44" s="1"/>
  <c r="Y79" i="23"/>
  <c r="X79" i="44" s="1"/>
  <c r="Y78" i="23"/>
  <c r="X78" i="44" s="1"/>
  <c r="Y77" i="23"/>
  <c r="X77" i="44" s="1"/>
  <c r="Y76" i="23"/>
  <c r="X76" i="44" s="1"/>
  <c r="Y75" i="23"/>
  <c r="X75" i="44" s="1"/>
  <c r="Y74" i="23"/>
  <c r="X74" i="44" s="1"/>
  <c r="Y73" i="23"/>
  <c r="X73" i="44" s="1"/>
  <c r="Y72" i="23"/>
  <c r="X72" i="44" s="1"/>
  <c r="Y71" i="23"/>
  <c r="X71" i="44" s="1"/>
  <c r="Y70" i="23"/>
  <c r="X70" i="44" s="1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71" i="22"/>
  <c r="I72" i="22"/>
  <c r="I73" i="22"/>
  <c r="I74" i="22"/>
  <c r="I75" i="22"/>
  <c r="I76" i="22"/>
  <c r="I77" i="22"/>
  <c r="I78" i="22"/>
  <c r="I79" i="22"/>
  <c r="I80" i="22"/>
  <c r="I81" i="22"/>
  <c r="I82" i="22"/>
  <c r="I83" i="22"/>
  <c r="I84" i="22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71" i="32"/>
  <c r="I72" i="32"/>
  <c r="I73" i="32"/>
  <c r="I74" i="32"/>
  <c r="I75" i="32"/>
  <c r="I76" i="32"/>
  <c r="I77" i="32"/>
  <c r="I78" i="32"/>
  <c r="I79" i="32"/>
  <c r="I80" i="32"/>
  <c r="I81" i="32"/>
  <c r="I82" i="32"/>
  <c r="I83" i="32"/>
  <c r="I84" i="32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71" i="28"/>
  <c r="I72" i="28"/>
  <c r="I73" i="28"/>
  <c r="I74" i="28"/>
  <c r="I75" i="28"/>
  <c r="I76" i="28"/>
  <c r="I77" i="28"/>
  <c r="I78" i="28"/>
  <c r="I79" i="28"/>
  <c r="I80" i="28"/>
  <c r="I81" i="28"/>
  <c r="I82" i="28"/>
  <c r="I83" i="28"/>
  <c r="I84" i="28"/>
  <c r="I71" i="46"/>
  <c r="I72" i="46"/>
  <c r="I73" i="46"/>
  <c r="I74" i="46"/>
  <c r="I75" i="46"/>
  <c r="I76" i="46"/>
  <c r="I77" i="46"/>
  <c r="I78" i="46"/>
  <c r="I79" i="46"/>
  <c r="I80" i="46"/>
  <c r="I81" i="46"/>
  <c r="I82" i="46"/>
  <c r="I83" i="46"/>
  <c r="I84" i="46"/>
  <c r="I71" i="41"/>
  <c r="I72" i="41"/>
  <c r="I73" i="41"/>
  <c r="I74" i="41"/>
  <c r="I75" i="41"/>
  <c r="I76" i="41"/>
  <c r="I77" i="41"/>
  <c r="I78" i="41"/>
  <c r="I79" i="41"/>
  <c r="I80" i="41"/>
  <c r="I81" i="41"/>
  <c r="I82" i="41"/>
  <c r="I83" i="41"/>
  <c r="I84" i="41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71" i="69"/>
  <c r="I72" i="69"/>
  <c r="I73" i="69"/>
  <c r="I74" i="69"/>
  <c r="I75" i="69"/>
  <c r="I76" i="69"/>
  <c r="I77" i="69"/>
  <c r="I78" i="69"/>
  <c r="I79" i="69"/>
  <c r="I80" i="69"/>
  <c r="I81" i="69"/>
  <c r="I82" i="69"/>
  <c r="I83" i="69"/>
  <c r="I84" i="69"/>
  <c r="I71" i="100"/>
  <c r="I72" i="100"/>
  <c r="I73" i="100"/>
  <c r="I74" i="100"/>
  <c r="I75" i="100"/>
  <c r="I76" i="100"/>
  <c r="I77" i="100"/>
  <c r="I78" i="100"/>
  <c r="I79" i="100"/>
  <c r="I80" i="100"/>
  <c r="I81" i="100"/>
  <c r="I82" i="100"/>
  <c r="I83" i="100"/>
  <c r="I84" i="100"/>
  <c r="I71" i="72"/>
  <c r="I72" i="72"/>
  <c r="I73" i="72"/>
  <c r="I74" i="72"/>
  <c r="I75" i="72"/>
  <c r="I76" i="72"/>
  <c r="I77" i="72"/>
  <c r="I78" i="72"/>
  <c r="I79" i="72"/>
  <c r="I80" i="72"/>
  <c r="I81" i="72"/>
  <c r="I82" i="72"/>
  <c r="I83" i="72"/>
  <c r="I84" i="72"/>
  <c r="I71" i="92"/>
  <c r="I72" i="92"/>
  <c r="I73" i="92"/>
  <c r="I74" i="92"/>
  <c r="I75" i="92"/>
  <c r="I76" i="92"/>
  <c r="I77" i="92"/>
  <c r="I78" i="92"/>
  <c r="I79" i="92"/>
  <c r="I80" i="92"/>
  <c r="I81" i="92"/>
  <c r="I82" i="92"/>
  <c r="I83" i="92"/>
  <c r="I84" i="92"/>
  <c r="I71" i="67"/>
  <c r="I72" i="67"/>
  <c r="I73" i="67"/>
  <c r="I74" i="67"/>
  <c r="I75" i="67"/>
  <c r="I76" i="67"/>
  <c r="I77" i="67"/>
  <c r="I78" i="67"/>
  <c r="I79" i="67"/>
  <c r="I80" i="67"/>
  <c r="I81" i="67"/>
  <c r="I82" i="67"/>
  <c r="I83" i="67"/>
  <c r="I84" i="67"/>
  <c r="I71" i="98"/>
  <c r="I72" i="98"/>
  <c r="I73" i="98"/>
  <c r="I74" i="98"/>
  <c r="I75" i="98"/>
  <c r="I76" i="98"/>
  <c r="I77" i="98"/>
  <c r="I78" i="98"/>
  <c r="I79" i="98"/>
  <c r="I80" i="98"/>
  <c r="I81" i="98"/>
  <c r="I82" i="98"/>
  <c r="I83" i="98"/>
  <c r="I84" i="98"/>
  <c r="I71" i="96"/>
  <c r="I72" i="96"/>
  <c r="I73" i="96"/>
  <c r="I74" i="96"/>
  <c r="I75" i="96"/>
  <c r="I76" i="96"/>
  <c r="I77" i="96"/>
  <c r="I78" i="96"/>
  <c r="I79" i="96"/>
  <c r="I80" i="96"/>
  <c r="I81" i="96"/>
  <c r="I82" i="96"/>
  <c r="I83" i="96"/>
  <c r="I84" i="96"/>
  <c r="I71" i="99"/>
  <c r="I72" i="99"/>
  <c r="I73" i="99"/>
  <c r="I74" i="99"/>
  <c r="I75" i="99"/>
  <c r="I76" i="99"/>
  <c r="I77" i="99"/>
  <c r="I78" i="99"/>
  <c r="I79" i="99"/>
  <c r="I80" i="99"/>
  <c r="I81" i="99"/>
  <c r="I82" i="99"/>
  <c r="I83" i="99"/>
  <c r="I84" i="99"/>
  <c r="I71" i="23"/>
  <c r="H71" i="44" s="1"/>
  <c r="I72" i="23"/>
  <c r="H72" i="44" s="1"/>
  <c r="I73" i="23"/>
  <c r="H73" i="44" s="1"/>
  <c r="I74" i="23"/>
  <c r="H74" i="44" s="1"/>
  <c r="I75" i="23"/>
  <c r="H75" i="44" s="1"/>
  <c r="I76" i="23"/>
  <c r="H76" i="44" s="1"/>
  <c r="I77" i="23"/>
  <c r="H77" i="44" s="1"/>
  <c r="I78" i="23"/>
  <c r="H78" i="44" s="1"/>
  <c r="I79" i="23"/>
  <c r="H79" i="44" s="1"/>
  <c r="I80" i="23"/>
  <c r="H80" i="44" s="1"/>
  <c r="I81" i="23"/>
  <c r="H81" i="44" s="1"/>
  <c r="I82" i="23"/>
  <c r="H82" i="44" s="1"/>
  <c r="I83" i="23"/>
  <c r="H83" i="44" s="1"/>
  <c r="I84" i="23"/>
  <c r="H84" i="44" s="1"/>
  <c r="I70" i="24"/>
  <c r="I70" i="13"/>
  <c r="I70" i="19"/>
  <c r="I70" i="16"/>
  <c r="I70" i="20"/>
  <c r="I70" i="21"/>
  <c r="I70" i="22"/>
  <c r="I70" i="25"/>
  <c r="I70" i="26"/>
  <c r="I70" i="27"/>
  <c r="I70" i="31"/>
  <c r="I70" i="32"/>
  <c r="I70" i="37"/>
  <c r="I70" i="28"/>
  <c r="I70" i="46"/>
  <c r="I70" i="41"/>
  <c r="I70" i="18"/>
  <c r="I70" i="69"/>
  <c r="I70" i="100"/>
  <c r="I70" i="72"/>
  <c r="I70" i="92"/>
  <c r="I70" i="67"/>
  <c r="I70" i="98"/>
  <c r="I70" i="96"/>
  <c r="I70" i="99"/>
  <c r="I70" i="23"/>
  <c r="H70" i="44" s="1"/>
  <c r="BD72" i="44" l="1"/>
  <c r="AN70" i="44"/>
  <c r="AN72" i="44"/>
  <c r="AN74" i="44"/>
  <c r="AN76" i="44"/>
  <c r="AN78" i="44"/>
  <c r="AN80" i="44"/>
  <c r="AN82" i="44"/>
  <c r="AN84" i="44"/>
  <c r="CJ70" i="44"/>
  <c r="CJ72" i="44"/>
  <c r="CJ74" i="44"/>
  <c r="CJ76" i="44"/>
  <c r="CJ78" i="44"/>
  <c r="CJ80" i="44"/>
  <c r="CJ82" i="44"/>
  <c r="CJ84" i="44"/>
  <c r="BD73" i="44" l="1"/>
  <c r="AB5" i="82"/>
  <c r="AC5" i="82" s="1"/>
  <c r="BD74" i="44" l="1"/>
  <c r="M3" i="68"/>
  <c r="M5" i="68"/>
  <c r="M7" i="68"/>
  <c r="M9" i="68"/>
  <c r="M11" i="68"/>
  <c r="M13" i="68"/>
  <c r="M15" i="68"/>
  <c r="M17" i="68"/>
  <c r="M19" i="68"/>
  <c r="M21" i="68"/>
  <c r="M23" i="68"/>
  <c r="M25" i="68"/>
  <c r="M27" i="68"/>
  <c r="M29" i="68"/>
  <c r="M30" i="68"/>
  <c r="M31" i="68"/>
  <c r="M32" i="68"/>
  <c r="M33" i="68"/>
  <c r="M34" i="68"/>
  <c r="M35" i="68"/>
  <c r="M36" i="68"/>
  <c r="M37" i="68"/>
  <c r="M38" i="68"/>
  <c r="M39" i="68"/>
  <c r="M40" i="68"/>
  <c r="U42" i="68"/>
  <c r="V42" i="68" s="1"/>
  <c r="V35" i="68" s="1"/>
  <c r="P35" i="68"/>
  <c r="Z35" i="68" s="1"/>
  <c r="Z34" i="68" s="1"/>
  <c r="P34" i="68"/>
  <c r="N34" i="68"/>
  <c r="EE45" i="100"/>
  <c r="EE44" i="100"/>
  <c r="EE43" i="100"/>
  <c r="EE42" i="100"/>
  <c r="EE41" i="100"/>
  <c r="EE40" i="100"/>
  <c r="EI39" i="100"/>
  <c r="EE39" i="100"/>
  <c r="EI38" i="100"/>
  <c r="EE38" i="100"/>
  <c r="EI37" i="100"/>
  <c r="EE37" i="100"/>
  <c r="EI36" i="100"/>
  <c r="EE36" i="100"/>
  <c r="EI35" i="100"/>
  <c r="EE35" i="100"/>
  <c r="EI34" i="100"/>
  <c r="EE34" i="100"/>
  <c r="EI33" i="100"/>
  <c r="EE33" i="100"/>
  <c r="EI32" i="100"/>
  <c r="EE32" i="100"/>
  <c r="EI31" i="100"/>
  <c r="EE31" i="100"/>
  <c r="EI30" i="100"/>
  <c r="EE30" i="100"/>
  <c r="EI29" i="100"/>
  <c r="EE29" i="100"/>
  <c r="EI28" i="100"/>
  <c r="EE28" i="100"/>
  <c r="EI27" i="100"/>
  <c r="EE27" i="100"/>
  <c r="EI26" i="100"/>
  <c r="EE26" i="100"/>
  <c r="EI25" i="100"/>
  <c r="EE25" i="100"/>
  <c r="EI24" i="100"/>
  <c r="EE24" i="100"/>
  <c r="EI23" i="100"/>
  <c r="EE23" i="100"/>
  <c r="EI22" i="100"/>
  <c r="EE22" i="100"/>
  <c r="EI21" i="100"/>
  <c r="EE21" i="100"/>
  <c r="EI20" i="100"/>
  <c r="EE20" i="100"/>
  <c r="EI19" i="100"/>
  <c r="EE19" i="100"/>
  <c r="EI18" i="100"/>
  <c r="EE18" i="100"/>
  <c r="EI17" i="100"/>
  <c r="EE17" i="100"/>
  <c r="EI16" i="100"/>
  <c r="EE16" i="100"/>
  <c r="EI15" i="100"/>
  <c r="EE15" i="100"/>
  <c r="EI14" i="100"/>
  <c r="EE14" i="100"/>
  <c r="EI13" i="100"/>
  <c r="EE13" i="100"/>
  <c r="DJ4" i="100"/>
  <c r="DJ3" i="100"/>
  <c r="DO45" i="100" s="1"/>
  <c r="T24" i="82"/>
  <c r="R24" i="82"/>
  <c r="I24" i="82"/>
  <c r="Q24" i="82"/>
  <c r="U24" i="82"/>
  <c r="P24" i="82"/>
  <c r="S24" i="82"/>
  <c r="J24" i="82"/>
  <c r="H24" i="82"/>
  <c r="X24" i="82"/>
  <c r="K24" i="82"/>
  <c r="V24" i="82"/>
  <c r="O24" i="82"/>
  <c r="E24" i="82"/>
  <c r="N24" i="82"/>
  <c r="W24" i="82"/>
  <c r="F24" i="82"/>
  <c r="Y24" i="82"/>
  <c r="G24" i="82"/>
  <c r="L24" i="82"/>
  <c r="M24" i="82"/>
  <c r="DO13" i="100" l="1"/>
  <c r="DO14" i="100"/>
  <c r="DO15" i="100"/>
  <c r="DO16" i="100"/>
  <c r="DO17" i="100"/>
  <c r="DO18" i="100"/>
  <c r="DO19" i="100"/>
  <c r="DO20" i="100"/>
  <c r="DO21" i="100"/>
  <c r="DO22" i="100"/>
  <c r="DO23" i="100"/>
  <c r="DO24" i="100"/>
  <c r="DO25" i="100"/>
  <c r="DO26" i="100"/>
  <c r="DO27" i="100"/>
  <c r="DO28" i="100"/>
  <c r="DO29" i="100"/>
  <c r="DO30" i="100"/>
  <c r="DO32" i="100"/>
  <c r="DO34" i="100"/>
  <c r="DO36" i="100"/>
  <c r="DO38" i="100"/>
  <c r="DO40" i="100"/>
  <c r="W35" i="68"/>
  <c r="W34" i="68" s="1"/>
  <c r="Y35" i="68"/>
  <c r="Y34" i="68" s="1"/>
  <c r="AA35" i="68"/>
  <c r="AB35" i="68"/>
  <c r="AB34" i="68" s="1"/>
  <c r="U35" i="68"/>
  <c r="V34" i="68"/>
  <c r="DS13" i="100"/>
  <c r="DS14" i="100"/>
  <c r="DS15" i="100"/>
  <c r="DS16" i="100"/>
  <c r="DS17" i="100"/>
  <c r="DS18" i="100"/>
  <c r="DS19" i="100"/>
  <c r="DS20" i="100"/>
  <c r="DS21" i="100"/>
  <c r="DS22" i="100"/>
  <c r="DS23" i="100"/>
  <c r="DS24" i="100"/>
  <c r="DS25" i="100"/>
  <c r="DS26" i="100"/>
  <c r="DS27" i="100"/>
  <c r="DS28" i="100"/>
  <c r="DS29" i="100"/>
  <c r="DO31" i="100"/>
  <c r="DO33" i="100"/>
  <c r="DO35" i="100"/>
  <c r="DO37" i="100"/>
  <c r="DO39" i="100"/>
  <c r="X35" i="68"/>
  <c r="X34" i="68" s="1"/>
  <c r="U34" i="68"/>
  <c r="BD75" i="44"/>
  <c r="DS30" i="100"/>
  <c r="DS31" i="100"/>
  <c r="DS32" i="100"/>
  <c r="DS33" i="100"/>
  <c r="DS34" i="100"/>
  <c r="DS35" i="100"/>
  <c r="DS36" i="100"/>
  <c r="DS37" i="100"/>
  <c r="DS38" i="100"/>
  <c r="DS39" i="100"/>
  <c r="AB24" i="82"/>
  <c r="AC24" i="82" s="1"/>
  <c r="DO44" i="100"/>
  <c r="DO42" i="100"/>
  <c r="AA34" i="68"/>
  <c r="DO41" i="100"/>
  <c r="DO43" i="100"/>
  <c r="BD76" i="44" l="1"/>
  <c r="N40" i="68"/>
  <c r="N39" i="68"/>
  <c r="N38" i="68"/>
  <c r="N37" i="68"/>
  <c r="N36" i="68"/>
  <c r="N35" i="68"/>
  <c r="N33" i="68"/>
  <c r="N32" i="68"/>
  <c r="N31" i="68"/>
  <c r="N30" i="68"/>
  <c r="N29" i="68"/>
  <c r="N27" i="68"/>
  <c r="N25" i="68"/>
  <c r="N23" i="68"/>
  <c r="N21" i="68"/>
  <c r="N19" i="68"/>
  <c r="N17" i="68"/>
  <c r="N15" i="68"/>
  <c r="N13" i="68"/>
  <c r="N11" i="68"/>
  <c r="N9" i="68"/>
  <c r="N7" i="68"/>
  <c r="N5" i="68"/>
  <c r="N3" i="68"/>
  <c r="BD77" i="44" l="1"/>
  <c r="U39" i="68"/>
  <c r="V39" i="68" s="1"/>
  <c r="U40" i="68"/>
  <c r="V40" i="68" s="1"/>
  <c r="BD78" i="44" l="1"/>
  <c r="AY38" i="78"/>
  <c r="AZ38" i="78" s="1"/>
  <c r="AW38" i="78"/>
  <c r="AX38" i="78" s="1"/>
  <c r="AU38" i="78"/>
  <c r="AR38" i="78"/>
  <c r="AS38" i="78" s="1"/>
  <c r="AP38" i="78"/>
  <c r="AQ38" i="78" s="1"/>
  <c r="AN38" i="78"/>
  <c r="AH38" i="78"/>
  <c r="AG38" i="78"/>
  <c r="AF38" i="78"/>
  <c r="AE38" i="78"/>
  <c r="AD38" i="78"/>
  <c r="AC38" i="78"/>
  <c r="AB38" i="78"/>
  <c r="Z38" i="78"/>
  <c r="AI38" i="78" s="1"/>
  <c r="R38" i="78"/>
  <c r="AA38" i="78" s="1"/>
  <c r="G38" i="78"/>
  <c r="AY18" i="78"/>
  <c r="AZ18" i="78" s="1"/>
  <c r="AW18" i="78"/>
  <c r="AX18" i="78" s="1"/>
  <c r="AU18" i="78"/>
  <c r="AR18" i="78"/>
  <c r="AS18" i="78" s="1"/>
  <c r="AP18" i="78"/>
  <c r="AQ18" i="78" s="1"/>
  <c r="AN18" i="78"/>
  <c r="AH18" i="78"/>
  <c r="AG18" i="78"/>
  <c r="AF18" i="78"/>
  <c r="AE18" i="78"/>
  <c r="AD18" i="78"/>
  <c r="AC18" i="78"/>
  <c r="AB18" i="78"/>
  <c r="Z18" i="78"/>
  <c r="AI18" i="78" s="1"/>
  <c r="R18" i="78"/>
  <c r="AA18" i="78" s="1"/>
  <c r="G18" i="78"/>
  <c r="AY15" i="78"/>
  <c r="AZ15" i="78" s="1"/>
  <c r="AW15" i="78"/>
  <c r="AX15" i="78" s="1"/>
  <c r="AU15" i="78"/>
  <c r="AR15" i="78"/>
  <c r="AS15" i="78" s="1"/>
  <c r="AP15" i="78"/>
  <c r="AQ15" i="78" s="1"/>
  <c r="AN15" i="78"/>
  <c r="AH15" i="78"/>
  <c r="AG15" i="78"/>
  <c r="AF15" i="78"/>
  <c r="AE15" i="78"/>
  <c r="AD15" i="78"/>
  <c r="AC15" i="78"/>
  <c r="AB15" i="78"/>
  <c r="Z15" i="78"/>
  <c r="AI15" i="78" s="1"/>
  <c r="R15" i="78"/>
  <c r="AA15" i="78" s="1"/>
  <c r="G15" i="78"/>
  <c r="AY13" i="78"/>
  <c r="AZ13" i="78" s="1"/>
  <c r="AW13" i="78"/>
  <c r="AX13" i="78" s="1"/>
  <c r="AU13" i="78"/>
  <c r="AR13" i="78"/>
  <c r="AS13" i="78" s="1"/>
  <c r="AP13" i="78"/>
  <c r="AQ13" i="78" s="1"/>
  <c r="AN13" i="78"/>
  <c r="AH13" i="78"/>
  <c r="AG13" i="78"/>
  <c r="AF13" i="78"/>
  <c r="AE13" i="78"/>
  <c r="AD13" i="78"/>
  <c r="AC13" i="78"/>
  <c r="AB13" i="78"/>
  <c r="Z13" i="78"/>
  <c r="AI13" i="78" s="1"/>
  <c r="R13" i="78"/>
  <c r="AA13" i="78" s="1"/>
  <c r="G13" i="78"/>
  <c r="AY60" i="78"/>
  <c r="AZ60" i="78" s="1"/>
  <c r="AW60" i="78"/>
  <c r="AX60" i="78" s="1"/>
  <c r="AU60" i="78"/>
  <c r="AR60" i="78"/>
  <c r="AS60" i="78" s="1"/>
  <c r="AP60" i="78"/>
  <c r="AQ60" i="78" s="1"/>
  <c r="AN60" i="78"/>
  <c r="AH60" i="78"/>
  <c r="AG60" i="78"/>
  <c r="AF60" i="78"/>
  <c r="AE60" i="78"/>
  <c r="AD60" i="78"/>
  <c r="AC60" i="78"/>
  <c r="AB60" i="78"/>
  <c r="Z60" i="78"/>
  <c r="AI60" i="78" s="1"/>
  <c r="R60" i="78"/>
  <c r="AA60" i="78" s="1"/>
  <c r="G60" i="78"/>
  <c r="BD79" i="44" l="1"/>
  <c r="AV13" i="78"/>
  <c r="AO60" i="78"/>
  <c r="AV38" i="78"/>
  <c r="AO38" i="78"/>
  <c r="AV18" i="78"/>
  <c r="AO18" i="78"/>
  <c r="AV15" i="78"/>
  <c r="AO15" i="78"/>
  <c r="AO13" i="78"/>
  <c r="AV60" i="78"/>
  <c r="F91" i="13"/>
  <c r="F91" i="24"/>
  <c r="DJ13" i="44"/>
  <c r="DZ13" i="44" s="1"/>
  <c r="BS84" i="44"/>
  <c r="BS83" i="44"/>
  <c r="BS82" i="44"/>
  <c r="BS81" i="44"/>
  <c r="BS80" i="44"/>
  <c r="BS79" i="44"/>
  <c r="BS78" i="44"/>
  <c r="BS77" i="44"/>
  <c r="BS76" i="44"/>
  <c r="BS75" i="44"/>
  <c r="BS74" i="44"/>
  <c r="BS73" i="44"/>
  <c r="BS72" i="44"/>
  <c r="BS71" i="44"/>
  <c r="BS70" i="44"/>
  <c r="BS69" i="44"/>
  <c r="BS68" i="44"/>
  <c r="BS67" i="44"/>
  <c r="BS66" i="44"/>
  <c r="BS65" i="44"/>
  <c r="BS64" i="44"/>
  <c r="BS63" i="44"/>
  <c r="BS62" i="44"/>
  <c r="BS61" i="44"/>
  <c r="BS60" i="44"/>
  <c r="BS59" i="44"/>
  <c r="BS58" i="44"/>
  <c r="BS57" i="44"/>
  <c r="BS56" i="44"/>
  <c r="BS55" i="44"/>
  <c r="BS54" i="44"/>
  <c r="BS53" i="44"/>
  <c r="BS52" i="44"/>
  <c r="BS51" i="44"/>
  <c r="BS50" i="44"/>
  <c r="BR84" i="44"/>
  <c r="BU84" i="44" s="1"/>
  <c r="BR83" i="44"/>
  <c r="BU83" i="44" s="1"/>
  <c r="BR82" i="44"/>
  <c r="BU82" i="44" s="1"/>
  <c r="BR81" i="44"/>
  <c r="BU81" i="44" s="1"/>
  <c r="BR80" i="44"/>
  <c r="BU80" i="44" s="1"/>
  <c r="BR79" i="44"/>
  <c r="BU79" i="44" s="1"/>
  <c r="BR78" i="44"/>
  <c r="BU78" i="44" s="1"/>
  <c r="BR77" i="44"/>
  <c r="BU77" i="44" s="1"/>
  <c r="BR76" i="44"/>
  <c r="BU76" i="44" s="1"/>
  <c r="BR75" i="44"/>
  <c r="BU75" i="44" s="1"/>
  <c r="BR74" i="44"/>
  <c r="BU74" i="44" s="1"/>
  <c r="BR73" i="44"/>
  <c r="BU73" i="44" s="1"/>
  <c r="BR72" i="44"/>
  <c r="BU72" i="44" s="1"/>
  <c r="BR71" i="44"/>
  <c r="BU71" i="44" s="1"/>
  <c r="BR70" i="44"/>
  <c r="BU70" i="44" s="1"/>
  <c r="BR69" i="44"/>
  <c r="BR68" i="44"/>
  <c r="BR67" i="44"/>
  <c r="BR66" i="44"/>
  <c r="BR65" i="44"/>
  <c r="BR64" i="44"/>
  <c r="BR63" i="44"/>
  <c r="BR62" i="44"/>
  <c r="BR61" i="44"/>
  <c r="BR60" i="44"/>
  <c r="BR59" i="44"/>
  <c r="BR58" i="44"/>
  <c r="BR57" i="44"/>
  <c r="BR56" i="44"/>
  <c r="BR55" i="44"/>
  <c r="BR54" i="44"/>
  <c r="BR53" i="44"/>
  <c r="BR52" i="44"/>
  <c r="BR51" i="44"/>
  <c r="BR50" i="44"/>
  <c r="BC84" i="44"/>
  <c r="BC83" i="44"/>
  <c r="BC82" i="44"/>
  <c r="BC81" i="44"/>
  <c r="BC80" i="44"/>
  <c r="BC79" i="44"/>
  <c r="BC78" i="44"/>
  <c r="BC77" i="44"/>
  <c r="BC76" i="44"/>
  <c r="BC75" i="44"/>
  <c r="BC74" i="44"/>
  <c r="BC73" i="44"/>
  <c r="BC72" i="44"/>
  <c r="BC71" i="44"/>
  <c r="BC70" i="44"/>
  <c r="BC69" i="44"/>
  <c r="BC68" i="44"/>
  <c r="BC67" i="44"/>
  <c r="BC66" i="44"/>
  <c r="BC65" i="44"/>
  <c r="BC64" i="44"/>
  <c r="BC63" i="44"/>
  <c r="BC62" i="44"/>
  <c r="BC61" i="44"/>
  <c r="BC60" i="44"/>
  <c r="BC59" i="44"/>
  <c r="BC58" i="44"/>
  <c r="BC57" i="44"/>
  <c r="BC56" i="44"/>
  <c r="BC55" i="44"/>
  <c r="BC54" i="44"/>
  <c r="BC53" i="44"/>
  <c r="BC52" i="44"/>
  <c r="BC51" i="44"/>
  <c r="BC50" i="44"/>
  <c r="BB84" i="44"/>
  <c r="BB83" i="44"/>
  <c r="BB82" i="44"/>
  <c r="BB81" i="44"/>
  <c r="BB80" i="44"/>
  <c r="BB79" i="44"/>
  <c r="BB78" i="44"/>
  <c r="BE78" i="44" s="1"/>
  <c r="BB77" i="44"/>
  <c r="BE77" i="44" s="1"/>
  <c r="BB76" i="44"/>
  <c r="BE76" i="44" s="1"/>
  <c r="BB75" i="44"/>
  <c r="BE75" i="44" s="1"/>
  <c r="BB74" i="44"/>
  <c r="BE74" i="44" s="1"/>
  <c r="BB73" i="44"/>
  <c r="BE73" i="44" s="1"/>
  <c r="BB72" i="44"/>
  <c r="BE72" i="44" s="1"/>
  <c r="BB71" i="44"/>
  <c r="BE71" i="44" s="1"/>
  <c r="BB70" i="44"/>
  <c r="BE70" i="44" s="1"/>
  <c r="BB69" i="44"/>
  <c r="BB68" i="44"/>
  <c r="BB67" i="44"/>
  <c r="BB66" i="44"/>
  <c r="BB65" i="44"/>
  <c r="BB64" i="44"/>
  <c r="BB63" i="44"/>
  <c r="BB62" i="44"/>
  <c r="BB61" i="44"/>
  <c r="BB60" i="44"/>
  <c r="BB59" i="44"/>
  <c r="BB58" i="44"/>
  <c r="BB57" i="44"/>
  <c r="BB56" i="44"/>
  <c r="BB55" i="44"/>
  <c r="BB54" i="44"/>
  <c r="BB53" i="44"/>
  <c r="BB52" i="44"/>
  <c r="BB51" i="44"/>
  <c r="BB50" i="44"/>
  <c r="AM84" i="44"/>
  <c r="AM83" i="44"/>
  <c r="AM82" i="44"/>
  <c r="AM81" i="44"/>
  <c r="AM80" i="44"/>
  <c r="AM79" i="44"/>
  <c r="AM78" i="44"/>
  <c r="AM77" i="44"/>
  <c r="AM76" i="44"/>
  <c r="AM75" i="44"/>
  <c r="AM74" i="44"/>
  <c r="AM73" i="44"/>
  <c r="AM72" i="44"/>
  <c r="AM71" i="44"/>
  <c r="AM70" i="44"/>
  <c r="AM69" i="44"/>
  <c r="AM68" i="44"/>
  <c r="AM67" i="44"/>
  <c r="AM66" i="44"/>
  <c r="AM65" i="44"/>
  <c r="AM64" i="44"/>
  <c r="AM63" i="44"/>
  <c r="AM62" i="44"/>
  <c r="AM61" i="44"/>
  <c r="AM60" i="44"/>
  <c r="AM59" i="44"/>
  <c r="AM58" i="44"/>
  <c r="AM57" i="44"/>
  <c r="AM56" i="44"/>
  <c r="AM55" i="44"/>
  <c r="AM54" i="44"/>
  <c r="AM53" i="44"/>
  <c r="AM52" i="44"/>
  <c r="AM51" i="44"/>
  <c r="AM50" i="44"/>
  <c r="AL84" i="44"/>
  <c r="AO84" i="44" s="1"/>
  <c r="AL83" i="44"/>
  <c r="AO83" i="44" s="1"/>
  <c r="AL82" i="44"/>
  <c r="AO82" i="44" s="1"/>
  <c r="AL81" i="44"/>
  <c r="AO81" i="44" s="1"/>
  <c r="AL80" i="44"/>
  <c r="AO80" i="44" s="1"/>
  <c r="AL79" i="44"/>
  <c r="AO79" i="44" s="1"/>
  <c r="AL78" i="44"/>
  <c r="AO78" i="44" s="1"/>
  <c r="AL77" i="44"/>
  <c r="AO77" i="44" s="1"/>
  <c r="AL76" i="44"/>
  <c r="AO76" i="44" s="1"/>
  <c r="AL75" i="44"/>
  <c r="AO75" i="44" s="1"/>
  <c r="AL74" i="44"/>
  <c r="AO74" i="44" s="1"/>
  <c r="AL73" i="44"/>
  <c r="AO73" i="44" s="1"/>
  <c r="AL72" i="44"/>
  <c r="AO72" i="44" s="1"/>
  <c r="AL71" i="44"/>
  <c r="AO71" i="44" s="1"/>
  <c r="AL70" i="44"/>
  <c r="AO70" i="44" s="1"/>
  <c r="AL69" i="44"/>
  <c r="AL68" i="44"/>
  <c r="AL67" i="44"/>
  <c r="AL66" i="44"/>
  <c r="AL65" i="44"/>
  <c r="AL64" i="44"/>
  <c r="AL63" i="44"/>
  <c r="AL62" i="44"/>
  <c r="AL61" i="44"/>
  <c r="AL60" i="44"/>
  <c r="AL59" i="44"/>
  <c r="AL58" i="44"/>
  <c r="AL57" i="44"/>
  <c r="AL56" i="44"/>
  <c r="AL55" i="44"/>
  <c r="AL54" i="44"/>
  <c r="AL53" i="44"/>
  <c r="AL52" i="44"/>
  <c r="AL51" i="44"/>
  <c r="AL50" i="44"/>
  <c r="W84" i="44"/>
  <c r="W83" i="44"/>
  <c r="W82" i="44"/>
  <c r="W81" i="44"/>
  <c r="W80" i="44"/>
  <c r="W79" i="44"/>
  <c r="W78" i="44"/>
  <c r="W77" i="44"/>
  <c r="W76" i="44"/>
  <c r="W75" i="44"/>
  <c r="W74" i="44"/>
  <c r="W73" i="44"/>
  <c r="W72" i="44"/>
  <c r="W71" i="44"/>
  <c r="W70" i="44"/>
  <c r="W69" i="44"/>
  <c r="W68" i="44"/>
  <c r="W67" i="44"/>
  <c r="W66" i="44"/>
  <c r="W65" i="44"/>
  <c r="W64" i="44"/>
  <c r="W63" i="44"/>
  <c r="W62" i="44"/>
  <c r="W61" i="44"/>
  <c r="W60" i="44"/>
  <c r="W59" i="44"/>
  <c r="W58" i="44"/>
  <c r="W57" i="44"/>
  <c r="W56" i="44"/>
  <c r="W55" i="44"/>
  <c r="W54" i="44"/>
  <c r="W53" i="44"/>
  <c r="W52" i="44"/>
  <c r="W51" i="44"/>
  <c r="W50" i="44"/>
  <c r="G84" i="44"/>
  <c r="G83" i="44"/>
  <c r="G82" i="44"/>
  <c r="G81" i="44"/>
  <c r="G80" i="44"/>
  <c r="G79" i="44"/>
  <c r="G78" i="44"/>
  <c r="G77" i="44"/>
  <c r="G76" i="44"/>
  <c r="G75" i="44"/>
  <c r="G74" i="44"/>
  <c r="G73" i="44"/>
  <c r="G72" i="44"/>
  <c r="G71" i="44"/>
  <c r="G70" i="44"/>
  <c r="G69" i="44"/>
  <c r="G68" i="44"/>
  <c r="G67" i="44"/>
  <c r="G66" i="44"/>
  <c r="G65" i="44"/>
  <c r="G64" i="44"/>
  <c r="G63" i="44"/>
  <c r="G62" i="44"/>
  <c r="G61" i="44"/>
  <c r="G60" i="44"/>
  <c r="G59" i="44"/>
  <c r="G58" i="44"/>
  <c r="G57" i="44"/>
  <c r="G56" i="44"/>
  <c r="G55" i="44"/>
  <c r="G54" i="44"/>
  <c r="G53" i="44"/>
  <c r="G52" i="44"/>
  <c r="G51" i="44"/>
  <c r="G50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Y70" i="44" s="1"/>
  <c r="V71" i="44"/>
  <c r="Y71" i="44" s="1"/>
  <c r="V72" i="44"/>
  <c r="Y72" i="44" s="1"/>
  <c r="V73" i="44"/>
  <c r="Y73" i="44" s="1"/>
  <c r="V74" i="44"/>
  <c r="Y74" i="44" s="1"/>
  <c r="V75" i="44"/>
  <c r="Y75" i="44" s="1"/>
  <c r="V76" i="44"/>
  <c r="Y76" i="44" s="1"/>
  <c r="V77" i="44"/>
  <c r="Y77" i="44" s="1"/>
  <c r="V78" i="44"/>
  <c r="Y78" i="44" s="1"/>
  <c r="V79" i="44"/>
  <c r="Y79" i="44" s="1"/>
  <c r="V80" i="44"/>
  <c r="Y80" i="44" s="1"/>
  <c r="V81" i="44"/>
  <c r="Y81" i="44" s="1"/>
  <c r="V82" i="44"/>
  <c r="Y82" i="44" s="1"/>
  <c r="V83" i="44"/>
  <c r="Y83" i="44" s="1"/>
  <c r="V84" i="44"/>
  <c r="Y84" i="44" s="1"/>
  <c r="F46" i="44"/>
  <c r="F47" i="44"/>
  <c r="F48" i="44"/>
  <c r="F49" i="44"/>
  <c r="F50" i="44"/>
  <c r="F51" i="44"/>
  <c r="F52" i="44"/>
  <c r="F53" i="44"/>
  <c r="F54" i="44"/>
  <c r="F55" i="44"/>
  <c r="F56" i="44"/>
  <c r="F57" i="44"/>
  <c r="F58" i="44"/>
  <c r="F59" i="44"/>
  <c r="F60" i="44"/>
  <c r="F61" i="44"/>
  <c r="F62" i="44"/>
  <c r="F63" i="44"/>
  <c r="F64" i="44"/>
  <c r="F65" i="44"/>
  <c r="F66" i="44"/>
  <c r="F67" i="44"/>
  <c r="F68" i="44"/>
  <c r="F69" i="44"/>
  <c r="F70" i="44"/>
  <c r="I70" i="44" s="1"/>
  <c r="F71" i="44"/>
  <c r="I71" i="44" s="1"/>
  <c r="F72" i="44"/>
  <c r="I72" i="44" s="1"/>
  <c r="F73" i="44"/>
  <c r="I73" i="44" s="1"/>
  <c r="F74" i="44"/>
  <c r="I74" i="44" s="1"/>
  <c r="F75" i="44"/>
  <c r="I75" i="44" s="1"/>
  <c r="F76" i="44"/>
  <c r="I76" i="44" s="1"/>
  <c r="F77" i="44"/>
  <c r="I77" i="44" s="1"/>
  <c r="F78" i="44"/>
  <c r="I78" i="44" s="1"/>
  <c r="F79" i="44"/>
  <c r="I79" i="44" s="1"/>
  <c r="F80" i="44"/>
  <c r="I80" i="44" s="1"/>
  <c r="F81" i="44"/>
  <c r="I81" i="44" s="1"/>
  <c r="F82" i="44"/>
  <c r="I82" i="44" s="1"/>
  <c r="F83" i="44"/>
  <c r="I83" i="44" s="1"/>
  <c r="F84" i="44"/>
  <c r="I84" i="44" s="1"/>
  <c r="CX45" i="44"/>
  <c r="CX46" i="44"/>
  <c r="CX47" i="44"/>
  <c r="CX48" i="44"/>
  <c r="CX49" i="44"/>
  <c r="CX50" i="44"/>
  <c r="CX51" i="44"/>
  <c r="CX52" i="44"/>
  <c r="CX53" i="44"/>
  <c r="CX54" i="44"/>
  <c r="CX55" i="44"/>
  <c r="CX56" i="44"/>
  <c r="CX57" i="44"/>
  <c r="CX58" i="44"/>
  <c r="CX59" i="44"/>
  <c r="CX60" i="44"/>
  <c r="CX61" i="44"/>
  <c r="CX62" i="44"/>
  <c r="CX63" i="44"/>
  <c r="CX64" i="44"/>
  <c r="CX65" i="44"/>
  <c r="CX66" i="44"/>
  <c r="CX67" i="44"/>
  <c r="CX68" i="44"/>
  <c r="CX69" i="44"/>
  <c r="CX70" i="44"/>
  <c r="DA70" i="44" s="1"/>
  <c r="CX71" i="44"/>
  <c r="DA71" i="44" s="1"/>
  <c r="CX72" i="44"/>
  <c r="DA72" i="44" s="1"/>
  <c r="CX73" i="44"/>
  <c r="DA73" i="44" s="1"/>
  <c r="CX74" i="44"/>
  <c r="DA74" i="44" s="1"/>
  <c r="CX75" i="44"/>
  <c r="DA75" i="44" s="1"/>
  <c r="CX76" i="44"/>
  <c r="DA76" i="44" s="1"/>
  <c r="CX77" i="44"/>
  <c r="DA77" i="44" s="1"/>
  <c r="CX78" i="44"/>
  <c r="DA78" i="44" s="1"/>
  <c r="CX79" i="44"/>
  <c r="DA79" i="44" s="1"/>
  <c r="CX80" i="44"/>
  <c r="DA80" i="44" s="1"/>
  <c r="CX81" i="44"/>
  <c r="DA81" i="44" s="1"/>
  <c r="CX82" i="44"/>
  <c r="DA82" i="44" s="1"/>
  <c r="CX83" i="44"/>
  <c r="DA83" i="44" s="1"/>
  <c r="CX84" i="44"/>
  <c r="DA84" i="44" s="1"/>
  <c r="CH32" i="44"/>
  <c r="CH33" i="44"/>
  <c r="CH34" i="44"/>
  <c r="CH35" i="44"/>
  <c r="CH36" i="44"/>
  <c r="CH37" i="44"/>
  <c r="CH38" i="44"/>
  <c r="CH39" i="44"/>
  <c r="CH40" i="44"/>
  <c r="CH41" i="44"/>
  <c r="CH42" i="44"/>
  <c r="CH43" i="44"/>
  <c r="CH44" i="44"/>
  <c r="CH45" i="44"/>
  <c r="CH46" i="44"/>
  <c r="CH47" i="44"/>
  <c r="CH48" i="44"/>
  <c r="CH49" i="44"/>
  <c r="CH50" i="44"/>
  <c r="CH51" i="44"/>
  <c r="CH52" i="44"/>
  <c r="CH53" i="44"/>
  <c r="CH54" i="44"/>
  <c r="CH55" i="44"/>
  <c r="CH56" i="44"/>
  <c r="CH57" i="44"/>
  <c r="CH58" i="44"/>
  <c r="CH59" i="44"/>
  <c r="CH60" i="44"/>
  <c r="CH61" i="44"/>
  <c r="CH62" i="44"/>
  <c r="CH63" i="44"/>
  <c r="CH64" i="44"/>
  <c r="CH65" i="44"/>
  <c r="CH66" i="44"/>
  <c r="CH67" i="44"/>
  <c r="CH68" i="44"/>
  <c r="CH69" i="44"/>
  <c r="CH70" i="44"/>
  <c r="CK70" i="44" s="1"/>
  <c r="CH71" i="44"/>
  <c r="CK71" i="44" s="1"/>
  <c r="CH72" i="44"/>
  <c r="CK72" i="44" s="1"/>
  <c r="CH73" i="44"/>
  <c r="CK73" i="44" s="1"/>
  <c r="CH74" i="44"/>
  <c r="CK74" i="44" s="1"/>
  <c r="CH75" i="44"/>
  <c r="CK75" i="44" s="1"/>
  <c r="CH76" i="44"/>
  <c r="CK76" i="44" s="1"/>
  <c r="CH77" i="44"/>
  <c r="CK77" i="44" s="1"/>
  <c r="CH78" i="44"/>
  <c r="CK78" i="44" s="1"/>
  <c r="CH79" i="44"/>
  <c r="CK79" i="44" s="1"/>
  <c r="CH80" i="44"/>
  <c r="CK80" i="44" s="1"/>
  <c r="CH81" i="44"/>
  <c r="CK81" i="44" s="1"/>
  <c r="CH82" i="44"/>
  <c r="CK82" i="44" s="1"/>
  <c r="CH83" i="44"/>
  <c r="CK83" i="44" s="1"/>
  <c r="CH84" i="44"/>
  <c r="CK84" i="44" s="1"/>
  <c r="BD80" i="44" l="1"/>
  <c r="BE79" i="44"/>
  <c r="N53" i="68"/>
  <c r="DN78" i="44"/>
  <c r="DN70" i="44"/>
  <c r="DN58" i="44"/>
  <c r="DN50" i="44"/>
  <c r="DN81" i="44"/>
  <c r="DN77" i="44"/>
  <c r="DN73" i="44"/>
  <c r="DN69" i="44"/>
  <c r="DN65" i="44"/>
  <c r="DN61" i="44"/>
  <c r="DN57" i="44"/>
  <c r="DN53" i="44"/>
  <c r="DN84" i="44"/>
  <c r="DN80" i="44"/>
  <c r="DN76" i="44"/>
  <c r="DN72" i="44"/>
  <c r="DN68" i="44"/>
  <c r="DN64" i="44"/>
  <c r="DN60" i="44"/>
  <c r="DN56" i="44"/>
  <c r="DN52" i="44"/>
  <c r="DN82" i="44"/>
  <c r="DN74" i="44"/>
  <c r="DN66" i="44"/>
  <c r="DN62" i="44"/>
  <c r="DN54" i="44"/>
  <c r="DN83" i="44"/>
  <c r="DN79" i="44"/>
  <c r="DN75" i="44"/>
  <c r="DN71" i="44"/>
  <c r="DN67" i="44"/>
  <c r="DN63" i="44"/>
  <c r="DN59" i="44"/>
  <c r="DN55" i="44"/>
  <c r="DN51" i="44"/>
  <c r="BD81" i="44" l="1"/>
  <c r="BE80" i="44"/>
  <c r="ED75" i="44"/>
  <c r="ED54" i="44"/>
  <c r="ED82" i="44"/>
  <c r="ED76" i="44"/>
  <c r="ED53" i="44"/>
  <c r="ED50" i="44"/>
  <c r="ED79" i="44"/>
  <c r="ED64" i="44"/>
  <c r="ED57" i="44"/>
  <c r="ED73" i="44"/>
  <c r="ED51" i="44"/>
  <c r="ED67" i="44"/>
  <c r="ED83" i="44"/>
  <c r="ED66" i="44"/>
  <c r="ED52" i="44"/>
  <c r="ED68" i="44"/>
  <c r="ED84" i="44"/>
  <c r="ED61" i="44"/>
  <c r="ED77" i="44"/>
  <c r="ED70" i="44"/>
  <c r="ED59" i="44"/>
  <c r="ED60" i="44"/>
  <c r="ED69" i="44"/>
  <c r="ED63" i="44"/>
  <c r="ED62" i="44"/>
  <c r="ED80" i="44"/>
  <c r="ED58" i="44"/>
  <c r="ED55" i="44"/>
  <c r="ED71" i="44"/>
  <c r="ED74" i="44"/>
  <c r="ED56" i="44"/>
  <c r="ED72" i="44"/>
  <c r="ED65" i="44"/>
  <c r="ED81" i="44"/>
  <c r="ED78" i="44"/>
  <c r="BD82" i="44" l="1"/>
  <c r="BE81" i="44"/>
  <c r="M41" i="68"/>
  <c r="M42" i="68"/>
  <c r="M43" i="68"/>
  <c r="M44" i="68"/>
  <c r="M45" i="68"/>
  <c r="BD83" i="44" l="1"/>
  <c r="BE82" i="44"/>
  <c r="M53" i="68"/>
  <c r="O27" i="89"/>
  <c r="O31" i="89"/>
  <c r="O32" i="89"/>
  <c r="O33" i="89"/>
  <c r="N34" i="89"/>
  <c r="O34" i="89"/>
  <c r="CX14" i="44"/>
  <c r="CY14" i="44"/>
  <c r="CX15" i="44"/>
  <c r="CY15" i="44"/>
  <c r="CX16" i="44"/>
  <c r="CY16" i="44"/>
  <c r="CX17" i="44"/>
  <c r="CY17" i="44"/>
  <c r="CX18" i="44"/>
  <c r="CY18" i="44"/>
  <c r="CX19" i="44"/>
  <c r="CY19" i="44"/>
  <c r="CX20" i="44"/>
  <c r="CY20" i="44"/>
  <c r="CX21" i="44"/>
  <c r="CY21" i="44"/>
  <c r="CX22" i="44"/>
  <c r="CY22" i="44"/>
  <c r="CX23" i="44"/>
  <c r="CY23" i="44"/>
  <c r="CX24" i="44"/>
  <c r="CY24" i="44"/>
  <c r="CX25" i="44"/>
  <c r="CY25" i="44"/>
  <c r="CX26" i="44"/>
  <c r="CY26" i="44"/>
  <c r="CX27" i="44"/>
  <c r="CY27" i="44"/>
  <c r="CX28" i="44"/>
  <c r="CY28" i="44"/>
  <c r="CX29" i="44"/>
  <c r="CY29" i="44"/>
  <c r="CX30" i="44"/>
  <c r="CY30" i="44"/>
  <c r="CX31" i="44"/>
  <c r="CY31" i="44"/>
  <c r="CX32" i="44"/>
  <c r="CY32" i="44"/>
  <c r="CX33" i="44"/>
  <c r="CY33" i="44"/>
  <c r="CX34" i="44"/>
  <c r="CY34" i="44"/>
  <c r="CX35" i="44"/>
  <c r="CY35" i="44"/>
  <c r="CX36" i="44"/>
  <c r="CY36" i="44"/>
  <c r="CX37" i="44"/>
  <c r="CY37" i="44"/>
  <c r="CX38" i="44"/>
  <c r="CY38" i="44"/>
  <c r="CX39" i="44"/>
  <c r="CY39" i="44"/>
  <c r="CX40" i="44"/>
  <c r="CY40" i="44"/>
  <c r="CX41" i="44"/>
  <c r="CY41" i="44"/>
  <c r="CX42" i="44"/>
  <c r="CY42" i="44"/>
  <c r="CX43" i="44"/>
  <c r="CY43" i="44"/>
  <c r="CX44" i="44"/>
  <c r="CY44" i="44"/>
  <c r="CY45" i="44"/>
  <c r="CY46" i="44"/>
  <c r="CY47" i="44"/>
  <c r="CY48" i="44"/>
  <c r="CY49" i="44"/>
  <c r="CY50" i="44"/>
  <c r="CY51" i="44"/>
  <c r="CY52" i="44"/>
  <c r="CY53" i="44"/>
  <c r="CY54" i="44"/>
  <c r="CY55" i="44"/>
  <c r="CY56" i="44"/>
  <c r="CY57" i="44"/>
  <c r="CY58" i="44"/>
  <c r="CY59" i="44"/>
  <c r="CY60" i="44"/>
  <c r="CY61" i="44"/>
  <c r="CY62" i="44"/>
  <c r="CY63" i="44"/>
  <c r="CY64" i="44"/>
  <c r="CY65" i="44"/>
  <c r="CY66" i="44"/>
  <c r="CY67" i="44"/>
  <c r="CY68" i="44"/>
  <c r="CY69" i="44"/>
  <c r="CY70" i="44"/>
  <c r="CY71" i="44"/>
  <c r="CY72" i="44"/>
  <c r="CY73" i="44"/>
  <c r="CY74" i="44"/>
  <c r="CY75" i="44"/>
  <c r="CY76" i="44"/>
  <c r="CY77" i="44"/>
  <c r="CY78" i="44"/>
  <c r="CY79" i="44"/>
  <c r="CY80" i="44"/>
  <c r="CY81" i="44"/>
  <c r="CY82" i="44"/>
  <c r="CY83" i="44"/>
  <c r="CY84" i="44"/>
  <c r="DC14" i="44"/>
  <c r="DC15" i="44"/>
  <c r="DC16" i="44"/>
  <c r="DC17" i="44"/>
  <c r="DC18" i="44"/>
  <c r="DC19" i="44"/>
  <c r="DC20" i="44"/>
  <c r="DC21" i="44"/>
  <c r="DC22" i="44"/>
  <c r="DC23" i="44"/>
  <c r="DC24" i="44"/>
  <c r="DC25" i="44"/>
  <c r="DC26" i="44"/>
  <c r="DC27" i="44"/>
  <c r="DC28" i="44"/>
  <c r="DC29" i="44"/>
  <c r="DC30" i="44"/>
  <c r="DC31" i="44"/>
  <c r="DC32" i="44"/>
  <c r="DC33" i="44"/>
  <c r="DC34" i="44"/>
  <c r="DC35" i="44"/>
  <c r="DC36" i="44"/>
  <c r="DC37" i="44"/>
  <c r="DC38" i="44"/>
  <c r="DC13" i="44"/>
  <c r="DB14" i="44"/>
  <c r="DB15" i="44"/>
  <c r="DB16" i="44"/>
  <c r="DB17" i="44"/>
  <c r="DB18" i="44"/>
  <c r="DB19" i="44"/>
  <c r="DB20" i="44"/>
  <c r="DB21" i="44"/>
  <c r="DB22" i="44"/>
  <c r="DB23" i="44"/>
  <c r="DB24" i="44"/>
  <c r="DB25" i="44"/>
  <c r="DB26" i="44"/>
  <c r="DB27" i="44"/>
  <c r="DB28" i="44"/>
  <c r="DB29" i="44"/>
  <c r="DB30" i="44"/>
  <c r="DB31" i="44"/>
  <c r="DB32" i="44"/>
  <c r="DB33" i="44"/>
  <c r="DB34" i="44"/>
  <c r="DB35" i="44"/>
  <c r="DB36" i="44"/>
  <c r="DB37" i="44"/>
  <c r="DB38" i="44"/>
  <c r="DB13" i="44"/>
  <c r="CY13" i="44"/>
  <c r="CX13" i="44"/>
  <c r="CM14" i="44"/>
  <c r="CM15" i="44"/>
  <c r="CM16" i="44"/>
  <c r="CM17" i="44"/>
  <c r="CM18" i="44"/>
  <c r="CM19" i="44"/>
  <c r="CM20" i="44"/>
  <c r="CM21" i="44"/>
  <c r="CM22" i="44"/>
  <c r="CM23" i="44"/>
  <c r="CM24" i="44"/>
  <c r="CM25" i="44"/>
  <c r="CM26" i="44"/>
  <c r="CM27" i="44"/>
  <c r="CM28" i="44"/>
  <c r="CM29" i="44"/>
  <c r="CM30" i="44"/>
  <c r="CM31" i="44"/>
  <c r="CM32" i="44"/>
  <c r="CM33" i="44"/>
  <c r="CM34" i="44"/>
  <c r="CM35" i="44"/>
  <c r="CM36" i="44"/>
  <c r="CM37" i="44"/>
  <c r="CM38" i="44"/>
  <c r="CM39" i="44"/>
  <c r="CM13" i="44"/>
  <c r="CL14" i="44"/>
  <c r="CL15" i="44"/>
  <c r="CL16" i="44"/>
  <c r="CL17" i="44"/>
  <c r="CL18" i="44"/>
  <c r="CL19" i="44"/>
  <c r="CL20" i="44"/>
  <c r="CL21" i="44"/>
  <c r="CL22" i="44"/>
  <c r="CL23" i="44"/>
  <c r="CL24" i="44"/>
  <c r="CL25" i="44"/>
  <c r="CL26" i="44"/>
  <c r="CL27" i="44"/>
  <c r="CL28" i="44"/>
  <c r="CL29" i="44"/>
  <c r="CL30" i="44"/>
  <c r="CL31" i="44"/>
  <c r="CL32" i="44"/>
  <c r="CL33" i="44"/>
  <c r="CL34" i="44"/>
  <c r="CL35" i="44"/>
  <c r="CL36" i="44"/>
  <c r="CL37" i="44"/>
  <c r="CL38" i="44"/>
  <c r="CL39" i="44"/>
  <c r="CL13" i="44"/>
  <c r="CI37" i="44"/>
  <c r="CI38" i="44"/>
  <c r="CI39" i="44"/>
  <c r="CI40" i="44"/>
  <c r="CI41" i="44"/>
  <c r="CI42" i="44"/>
  <c r="CI43" i="44"/>
  <c r="CI44" i="44"/>
  <c r="CI45" i="44"/>
  <c r="CI46" i="44"/>
  <c r="CI47" i="44"/>
  <c r="CI48" i="44"/>
  <c r="CI49" i="44"/>
  <c r="CI50" i="44"/>
  <c r="CI51" i="44"/>
  <c r="CI52" i="44"/>
  <c r="CI53" i="44"/>
  <c r="CI54" i="44"/>
  <c r="CI55" i="44"/>
  <c r="CI56" i="44"/>
  <c r="CI57" i="44"/>
  <c r="CI58" i="44"/>
  <c r="CI59" i="44"/>
  <c r="CI60" i="44"/>
  <c r="CI61" i="44"/>
  <c r="CI62" i="44"/>
  <c r="CI63" i="44"/>
  <c r="CI64" i="44"/>
  <c r="CI65" i="44"/>
  <c r="CI66" i="44"/>
  <c r="CI67" i="44"/>
  <c r="CI68" i="44"/>
  <c r="CI69" i="44"/>
  <c r="CI70" i="44"/>
  <c r="CI71" i="44"/>
  <c r="CI72" i="44"/>
  <c r="CI73" i="44"/>
  <c r="CI74" i="44"/>
  <c r="CI75" i="44"/>
  <c r="CI76" i="44"/>
  <c r="CI77" i="44"/>
  <c r="CI78" i="44"/>
  <c r="CI79" i="44"/>
  <c r="CI80" i="44"/>
  <c r="CI81" i="44"/>
  <c r="CI82" i="44"/>
  <c r="CI83" i="44"/>
  <c r="CI84" i="44"/>
  <c r="CI17" i="44"/>
  <c r="CI18" i="44"/>
  <c r="CI19" i="44"/>
  <c r="CI20" i="44"/>
  <c r="CI21" i="44"/>
  <c r="CI22" i="44"/>
  <c r="CI23" i="44"/>
  <c r="CI24" i="44"/>
  <c r="CI25" i="44"/>
  <c r="CI26" i="44"/>
  <c r="CI27" i="44"/>
  <c r="CI28" i="44"/>
  <c r="CI29" i="44"/>
  <c r="CI30" i="44"/>
  <c r="CI31" i="44"/>
  <c r="CI32" i="44"/>
  <c r="CI33" i="44"/>
  <c r="CI34" i="44"/>
  <c r="CI35" i="44"/>
  <c r="CI36" i="44"/>
  <c r="CI14" i="44"/>
  <c r="CI15" i="44"/>
  <c r="CI16" i="44"/>
  <c r="CI13" i="44"/>
  <c r="CH31" i="44"/>
  <c r="CH30" i="44"/>
  <c r="CH29" i="44"/>
  <c r="CH28" i="44"/>
  <c r="CH27" i="44"/>
  <c r="CH26" i="44"/>
  <c r="CH25" i="44"/>
  <c r="CH24" i="44"/>
  <c r="CH23" i="44"/>
  <c r="CH22" i="44"/>
  <c r="CH21" i="44"/>
  <c r="CH20" i="44"/>
  <c r="CH19" i="44"/>
  <c r="CH18" i="44"/>
  <c r="CH17" i="44"/>
  <c r="CH16" i="44"/>
  <c r="CH15" i="44"/>
  <c r="CH14" i="44"/>
  <c r="CH13" i="44"/>
  <c r="CN8" i="44"/>
  <c r="CM8" i="44"/>
  <c r="CL8" i="44"/>
  <c r="CN8" i="15"/>
  <c r="CM8" i="15"/>
  <c r="CL8" i="15"/>
  <c r="AH7" i="78"/>
  <c r="AH9" i="78"/>
  <c r="AH11" i="78"/>
  <c r="AH12" i="78"/>
  <c r="AH14" i="78"/>
  <c r="AH19" i="78"/>
  <c r="AH24" i="78"/>
  <c r="AH26" i="78"/>
  <c r="AH27" i="78"/>
  <c r="AH28" i="78"/>
  <c r="AH30" i="78"/>
  <c r="AH34" i="78"/>
  <c r="AH42" i="78"/>
  <c r="AH43" i="78"/>
  <c r="AH8" i="78"/>
  <c r="AH45" i="78"/>
  <c r="AH22" i="78"/>
  <c r="AH25" i="78"/>
  <c r="AH48" i="78"/>
  <c r="AH31" i="78"/>
  <c r="AH62" i="78"/>
  <c r="AH64" i="78"/>
  <c r="AH46" i="78"/>
  <c r="AH36" i="78"/>
  <c r="AH37" i="78"/>
  <c r="AH3" i="78"/>
  <c r="AH40" i="78"/>
  <c r="AH4" i="78"/>
  <c r="AH41" i="78"/>
  <c r="AH44" i="78"/>
  <c r="AH10" i="78"/>
  <c r="AH16" i="78"/>
  <c r="AH17" i="78"/>
  <c r="AH20" i="78"/>
  <c r="AH21" i="78"/>
  <c r="AH29" i="78"/>
  <c r="AH49" i="78"/>
  <c r="AH50" i="78"/>
  <c r="AH51" i="78"/>
  <c r="AH52" i="78"/>
  <c r="AH53" i="78"/>
  <c r="AH54" i="78"/>
  <c r="AH55" i="78"/>
  <c r="AH56" i="78"/>
  <c r="AH57" i="78"/>
  <c r="AH58" i="78"/>
  <c r="AH59" i="78"/>
  <c r="AH32" i="78"/>
  <c r="AH33" i="78"/>
  <c r="AH35" i="78"/>
  <c r="AH63" i="78"/>
  <c r="AH2" i="78"/>
  <c r="AH39" i="78"/>
  <c r="AH47" i="78"/>
  <c r="AH23" i="78"/>
  <c r="AH61" i="78"/>
  <c r="AH6" i="78"/>
  <c r="AH5" i="78"/>
  <c r="Z6" i="78"/>
  <c r="Z7" i="78"/>
  <c r="Z9" i="78"/>
  <c r="Z11" i="78"/>
  <c r="Z12" i="78"/>
  <c r="Z14" i="78"/>
  <c r="Z19" i="78"/>
  <c r="Z24" i="78"/>
  <c r="Z26" i="78"/>
  <c r="Z27" i="78"/>
  <c r="Z28" i="78"/>
  <c r="Z30" i="78"/>
  <c r="Z34" i="78"/>
  <c r="Z42" i="78"/>
  <c r="Z43" i="78"/>
  <c r="Z8" i="78"/>
  <c r="Z45" i="78"/>
  <c r="Z22" i="78"/>
  <c r="Z25" i="78"/>
  <c r="Z48" i="78"/>
  <c r="Z31" i="78"/>
  <c r="Z62" i="78"/>
  <c r="Z64" i="78"/>
  <c r="Z46" i="78"/>
  <c r="Z36" i="78"/>
  <c r="Z37" i="78"/>
  <c r="Z3" i="78"/>
  <c r="Z40" i="78"/>
  <c r="Z4" i="78"/>
  <c r="Z41" i="78"/>
  <c r="Z44" i="78"/>
  <c r="Z10" i="78"/>
  <c r="Z16" i="78"/>
  <c r="Z17" i="78"/>
  <c r="Z20" i="78"/>
  <c r="Z21" i="78"/>
  <c r="Z29" i="78"/>
  <c r="Z49" i="78"/>
  <c r="Z50" i="78"/>
  <c r="Z51" i="78"/>
  <c r="Z52" i="78"/>
  <c r="Z53" i="78"/>
  <c r="Z54" i="78"/>
  <c r="Z55" i="78"/>
  <c r="Z56" i="78"/>
  <c r="Z57" i="78"/>
  <c r="Z58" i="78"/>
  <c r="Z59" i="78"/>
  <c r="Z32" i="78"/>
  <c r="Z33" i="78"/>
  <c r="Z35" i="78"/>
  <c r="Z63" i="78"/>
  <c r="Z2" i="78"/>
  <c r="Z39" i="78"/>
  <c r="Z47" i="78"/>
  <c r="Z23" i="78"/>
  <c r="Z61" i="78"/>
  <c r="Z5" i="78"/>
  <c r="BD84" i="44" l="1"/>
  <c r="BE84" i="44" s="1"/>
  <c r="BE83" i="44"/>
  <c r="CH103" i="44"/>
  <c r="AG73" i="15"/>
  <c r="AW73" i="15"/>
  <c r="EE73" i="15"/>
  <c r="AG74" i="15"/>
  <c r="AW74" i="15"/>
  <c r="EE74" i="15"/>
  <c r="AG75" i="15"/>
  <c r="AW75" i="15"/>
  <c r="EE75" i="15"/>
  <c r="AG76" i="15"/>
  <c r="AW76" i="15"/>
  <c r="EE76" i="15"/>
  <c r="AG77" i="15"/>
  <c r="AW77" i="15"/>
  <c r="EE77" i="15"/>
  <c r="AG78" i="15"/>
  <c r="AW78" i="15"/>
  <c r="EE78" i="15"/>
  <c r="AG79" i="15"/>
  <c r="AW79" i="15"/>
  <c r="EE79" i="15"/>
  <c r="AG80" i="15"/>
  <c r="AW80" i="15"/>
  <c r="EE80" i="15"/>
  <c r="AG81" i="15"/>
  <c r="AW81" i="15"/>
  <c r="EE81" i="15"/>
  <c r="AG82" i="15"/>
  <c r="AW82" i="15"/>
  <c r="EE82" i="15"/>
  <c r="AG83" i="15"/>
  <c r="AW83" i="15"/>
  <c r="EE83" i="15"/>
  <c r="AG84" i="15"/>
  <c r="AW84" i="15"/>
  <c r="EE84" i="15"/>
  <c r="Y29" i="82"/>
  <c r="W14" i="82"/>
  <c r="W29" i="82"/>
  <c r="W32" i="82"/>
  <c r="X26" i="82"/>
  <c r="X16" i="82"/>
  <c r="W12" i="82"/>
  <c r="W13" i="82"/>
  <c r="P34" i="82"/>
  <c r="W23" i="82"/>
  <c r="W33" i="82"/>
  <c r="Y14" i="82"/>
  <c r="W16" i="82"/>
  <c r="M34" i="82"/>
  <c r="X29" i="82"/>
  <c r="X23" i="82"/>
  <c r="H34" i="82"/>
  <c r="W18" i="82"/>
  <c r="X9" i="82"/>
  <c r="Y12" i="82"/>
  <c r="Y17" i="82"/>
  <c r="Y28" i="82"/>
  <c r="X8" i="82"/>
  <c r="X6" i="82"/>
  <c r="V34" i="82"/>
  <c r="F34" i="82"/>
  <c r="Y25" i="82"/>
  <c r="Y23" i="82"/>
  <c r="X11" i="82"/>
  <c r="X20" i="82"/>
  <c r="Q34" i="82"/>
  <c r="X18" i="82"/>
  <c r="Y18" i="82"/>
  <c r="Y15" i="82"/>
  <c r="X14" i="82"/>
  <c r="X35" i="82"/>
  <c r="W8" i="82"/>
  <c r="W19" i="82"/>
  <c r="K34" i="82"/>
  <c r="Y22" i="82"/>
  <c r="W6" i="82"/>
  <c r="Y8" i="82"/>
  <c r="X22" i="82"/>
  <c r="X10" i="82"/>
  <c r="Y13" i="82"/>
  <c r="W10" i="82"/>
  <c r="X28" i="82"/>
  <c r="W35" i="82"/>
  <c r="Y16" i="82"/>
  <c r="X30" i="82"/>
  <c r="R34" i="82"/>
  <c r="T34" i="82"/>
  <c r="Y19" i="82"/>
  <c r="Y21" i="82"/>
  <c r="X7" i="82"/>
  <c r="X21" i="82"/>
  <c r="W22" i="82"/>
  <c r="Y10" i="82"/>
  <c r="X17" i="82"/>
  <c r="X31" i="82"/>
  <c r="U34" i="82"/>
  <c r="Y35" i="82"/>
  <c r="J34" i="82"/>
  <c r="Y33" i="82"/>
  <c r="Y30" i="82"/>
  <c r="Y31" i="82"/>
  <c r="W21" i="82"/>
  <c r="X12" i="82"/>
  <c r="Y34" i="82"/>
  <c r="W30" i="82"/>
  <c r="Y27" i="82"/>
  <c r="W31" i="82"/>
  <c r="I34" i="82"/>
  <c r="E34" i="82"/>
  <c r="W28" i="82"/>
  <c r="W27" i="82"/>
  <c r="Y9" i="82"/>
  <c r="L34" i="82"/>
  <c r="X19" i="82"/>
  <c r="W26" i="82"/>
  <c r="W7" i="82"/>
  <c r="Y26" i="82"/>
  <c r="S34" i="82"/>
  <c r="Y11" i="82"/>
  <c r="X13" i="82"/>
  <c r="X15" i="82"/>
  <c r="X32" i="82"/>
  <c r="N34" i="82"/>
  <c r="G34" i="82"/>
  <c r="Y20" i="82"/>
  <c r="W17" i="82"/>
  <c r="W20" i="82"/>
  <c r="W25" i="82"/>
  <c r="X27" i="82"/>
  <c r="X25" i="82"/>
  <c r="W9" i="82"/>
  <c r="X33" i="82"/>
  <c r="X34" i="82"/>
  <c r="Y7" i="82"/>
  <c r="W15" i="82"/>
  <c r="W34" i="82"/>
  <c r="W11" i="82"/>
  <c r="Y6" i="82"/>
  <c r="Y32" i="82"/>
  <c r="AB30" i="82" l="1"/>
  <c r="AC30" i="82" s="1"/>
  <c r="AB28" i="82"/>
  <c r="AC28" i="82" s="1"/>
  <c r="AB27" i="82"/>
  <c r="AC27" i="82" s="1"/>
  <c r="AB23" i="82"/>
  <c r="AC23" i="82" s="1"/>
  <c r="AB26" i="82"/>
  <c r="AC26" i="82" s="1"/>
  <c r="AB15" i="82"/>
  <c r="AC15" i="82" s="1"/>
  <c r="AB9" i="82"/>
  <c r="AC9" i="82" s="1"/>
  <c r="AB19" i="82"/>
  <c r="AC19" i="82" s="1"/>
  <c r="AB20" i="82"/>
  <c r="AC20" i="82" s="1"/>
  <c r="AB29" i="82"/>
  <c r="AC29" i="82" s="1"/>
  <c r="AB12" i="82"/>
  <c r="AC12" i="82" s="1"/>
  <c r="AB14" i="82"/>
  <c r="AC14" i="82" s="1"/>
  <c r="AB10" i="82"/>
  <c r="AC10" i="82" s="1"/>
  <c r="AB13" i="82"/>
  <c r="AC13" i="82" s="1"/>
  <c r="AB17" i="82"/>
  <c r="AC17" i="82" s="1"/>
  <c r="AB16" i="82"/>
  <c r="AC16" i="82" s="1"/>
  <c r="AB21" i="82"/>
  <c r="AC21" i="82" s="1"/>
  <c r="AB22" i="82"/>
  <c r="AC22" i="82" s="1"/>
  <c r="AB8" i="82"/>
  <c r="AC8" i="82" s="1"/>
  <c r="AB18" i="82"/>
  <c r="AC18" i="82" s="1"/>
  <c r="AB6" i="82"/>
  <c r="AC6" i="82" s="1"/>
  <c r="AB7" i="82"/>
  <c r="AC7" i="82" s="1"/>
  <c r="AB11" i="82"/>
  <c r="AC11" i="82" s="1"/>
  <c r="AC25" i="82"/>
  <c r="V33" i="89"/>
  <c r="W12" i="89"/>
  <c r="W20" i="89"/>
  <c r="W27" i="89"/>
  <c r="W9" i="89"/>
  <c r="W17" i="89"/>
  <c r="W21" i="89"/>
  <c r="W28" i="89"/>
  <c r="W6" i="89"/>
  <c r="W10" i="89"/>
  <c r="W14" i="89"/>
  <c r="W18" i="89"/>
  <c r="W22" i="89"/>
  <c r="W25" i="89"/>
  <c r="W29" i="89"/>
  <c r="W33" i="89"/>
  <c r="W8" i="89"/>
  <c r="W16" i="89"/>
  <c r="W31" i="89"/>
  <c r="W13" i="89"/>
  <c r="W24" i="89"/>
  <c r="W32" i="89"/>
  <c r="W7" i="89"/>
  <c r="W11" i="89"/>
  <c r="W15" i="89"/>
  <c r="W19" i="89"/>
  <c r="W23" i="89"/>
  <c r="W26" i="89"/>
  <c r="W30" i="89"/>
  <c r="W34" i="89"/>
  <c r="X8" i="89"/>
  <c r="X16" i="89"/>
  <c r="X27" i="89"/>
  <c r="X9" i="89"/>
  <c r="X17" i="89"/>
  <c r="X24" i="89"/>
  <c r="X32" i="89"/>
  <c r="X6" i="89"/>
  <c r="X10" i="89"/>
  <c r="X14" i="89"/>
  <c r="X18" i="89"/>
  <c r="X22" i="89"/>
  <c r="X25" i="89"/>
  <c r="X29" i="89"/>
  <c r="X33" i="89"/>
  <c r="X12" i="89"/>
  <c r="X20" i="89"/>
  <c r="X31" i="89"/>
  <c r="X13" i="89"/>
  <c r="X21" i="89"/>
  <c r="X28" i="89"/>
  <c r="X7" i="89"/>
  <c r="X11" i="89"/>
  <c r="X15" i="89"/>
  <c r="X19" i="89"/>
  <c r="X23" i="89"/>
  <c r="X26" i="89"/>
  <c r="X30" i="89"/>
  <c r="X34" i="89"/>
  <c r="Y8" i="89"/>
  <c r="Y16" i="89"/>
  <c r="Y27" i="89"/>
  <c r="Y13" i="89"/>
  <c r="Y17" i="89"/>
  <c r="Y24" i="89"/>
  <c r="Y32" i="89"/>
  <c r="Y6" i="89"/>
  <c r="Y10" i="89"/>
  <c r="Y14" i="89"/>
  <c r="Y18" i="89"/>
  <c r="Y22" i="89"/>
  <c r="Y25" i="89"/>
  <c r="Y29" i="89"/>
  <c r="Y33" i="89"/>
  <c r="Y12" i="89"/>
  <c r="Y20" i="89"/>
  <c r="Y31" i="89"/>
  <c r="Y9" i="89"/>
  <c r="Y21" i="89"/>
  <c r="Y28" i="89"/>
  <c r="Y7" i="89"/>
  <c r="Y11" i="89"/>
  <c r="Y15" i="89"/>
  <c r="Y19" i="89"/>
  <c r="Y23" i="89"/>
  <c r="Y26" i="89"/>
  <c r="Y30" i="89"/>
  <c r="Y34" i="89"/>
  <c r="F33" i="89"/>
  <c r="J33" i="89"/>
  <c r="S33" i="89"/>
  <c r="K33" i="89"/>
  <c r="P33" i="89"/>
  <c r="T33" i="89"/>
  <c r="H33" i="89"/>
  <c r="L33" i="89"/>
  <c r="Q33" i="89"/>
  <c r="U33" i="89"/>
  <c r="N33" i="89"/>
  <c r="G33" i="89"/>
  <c r="E33" i="89"/>
  <c r="I33" i="89"/>
  <c r="M33" i="89"/>
  <c r="R33" i="89"/>
  <c r="EE45" i="99" l="1"/>
  <c r="EE44" i="99"/>
  <c r="EE43" i="99"/>
  <c r="EE42" i="99"/>
  <c r="EE41" i="99"/>
  <c r="EE40" i="99"/>
  <c r="EI39" i="99"/>
  <c r="EE39" i="99"/>
  <c r="EI38" i="99"/>
  <c r="EE38" i="99"/>
  <c r="EI37" i="99"/>
  <c r="EE37" i="99"/>
  <c r="EI36" i="99"/>
  <c r="EE36" i="99"/>
  <c r="EI35" i="99"/>
  <c r="EE35" i="99"/>
  <c r="EI34" i="99"/>
  <c r="EE34" i="99"/>
  <c r="EI33" i="99"/>
  <c r="EE33" i="99"/>
  <c r="EI32" i="99"/>
  <c r="EE32" i="99"/>
  <c r="EI31" i="99"/>
  <c r="EE31" i="99"/>
  <c r="EI30" i="99"/>
  <c r="EE30" i="99"/>
  <c r="EI29" i="99"/>
  <c r="EE29" i="99"/>
  <c r="EI28" i="99"/>
  <c r="EE28" i="99"/>
  <c r="EI27" i="99"/>
  <c r="EE27" i="99"/>
  <c r="EI26" i="99"/>
  <c r="EE26" i="99"/>
  <c r="EI25" i="99"/>
  <c r="EE25" i="99"/>
  <c r="EI24" i="99"/>
  <c r="EE24" i="99"/>
  <c r="EI23" i="99"/>
  <c r="EE23" i="99"/>
  <c r="EI22" i="99"/>
  <c r="EE22" i="99"/>
  <c r="EI21" i="99"/>
  <c r="EE21" i="99"/>
  <c r="EI20" i="99"/>
  <c r="EE20" i="99"/>
  <c r="EI19" i="99"/>
  <c r="EE19" i="99"/>
  <c r="EI18" i="99"/>
  <c r="EE18" i="99"/>
  <c r="EI17" i="99"/>
  <c r="EE17" i="99"/>
  <c r="EI16" i="99"/>
  <c r="EE16" i="99"/>
  <c r="EI15" i="99"/>
  <c r="EE15" i="99"/>
  <c r="EI14" i="99"/>
  <c r="EE14" i="99"/>
  <c r="EI13" i="99"/>
  <c r="EE13" i="99"/>
  <c r="DJ4" i="99"/>
  <c r="DJ3" i="99"/>
  <c r="DO45" i="99" s="1"/>
  <c r="EE45" i="98"/>
  <c r="EE44" i="98"/>
  <c r="EE43" i="98"/>
  <c r="EE42" i="98"/>
  <c r="EE41" i="98"/>
  <c r="EE40" i="98"/>
  <c r="EI39" i="98"/>
  <c r="EE39" i="98"/>
  <c r="EI38" i="98"/>
  <c r="EE38" i="98"/>
  <c r="EI37" i="98"/>
  <c r="EE37" i="98"/>
  <c r="EI36" i="98"/>
  <c r="EE36" i="98"/>
  <c r="EI35" i="98"/>
  <c r="EE35" i="98"/>
  <c r="EI34" i="98"/>
  <c r="EE34" i="98"/>
  <c r="EI33" i="98"/>
  <c r="EE33" i="98"/>
  <c r="EI32" i="98"/>
  <c r="EE32" i="98"/>
  <c r="EI31" i="98"/>
  <c r="EE31" i="98"/>
  <c r="EI30" i="98"/>
  <c r="EE30" i="98"/>
  <c r="EI29" i="98"/>
  <c r="EE29" i="98"/>
  <c r="EI28" i="98"/>
  <c r="EE28" i="98"/>
  <c r="EI27" i="98"/>
  <c r="EE27" i="98"/>
  <c r="EI26" i="98"/>
  <c r="EE26" i="98"/>
  <c r="EI25" i="98"/>
  <c r="EE25" i="98"/>
  <c r="EI24" i="98"/>
  <c r="EE24" i="98"/>
  <c r="EI23" i="98"/>
  <c r="EE23" i="98"/>
  <c r="EI22" i="98"/>
  <c r="EE22" i="98"/>
  <c r="EI21" i="98"/>
  <c r="EE21" i="98"/>
  <c r="EI20" i="98"/>
  <c r="EE20" i="98"/>
  <c r="EI19" i="98"/>
  <c r="EE19" i="98"/>
  <c r="EI18" i="98"/>
  <c r="EE18" i="98"/>
  <c r="EI17" i="98"/>
  <c r="EE17" i="98"/>
  <c r="EI16" i="98"/>
  <c r="EE16" i="98"/>
  <c r="EI15" i="98"/>
  <c r="EE15" i="98"/>
  <c r="EI14" i="98"/>
  <c r="EE14" i="98"/>
  <c r="EI13" i="98"/>
  <c r="EE13" i="98"/>
  <c r="DJ4" i="98"/>
  <c r="DJ3" i="98"/>
  <c r="DO45" i="98" s="1"/>
  <c r="K48" i="68"/>
  <c r="J48" i="68"/>
  <c r="I48" i="68"/>
  <c r="H48" i="68"/>
  <c r="G48" i="68"/>
  <c r="F48" i="68"/>
  <c r="V32" i="82"/>
  <c r="V30" i="82"/>
  <c r="G30" i="82"/>
  <c r="V31" i="82"/>
  <c r="F30" i="82"/>
  <c r="J30" i="82"/>
  <c r="H30" i="82"/>
  <c r="V25" i="82"/>
  <c r="T30" i="82"/>
  <c r="N30" i="82"/>
  <c r="V27" i="82"/>
  <c r="M30" i="82"/>
  <c r="V14" i="82"/>
  <c r="I30" i="82"/>
  <c r="S30" i="82"/>
  <c r="V33" i="82"/>
  <c r="V13" i="82"/>
  <c r="V21" i="82"/>
  <c r="V22" i="82"/>
  <c r="K30" i="82"/>
  <c r="V35" i="82"/>
  <c r="V12" i="82"/>
  <c r="V17" i="82"/>
  <c r="V28" i="82"/>
  <c r="R30" i="82"/>
  <c r="V26" i="82"/>
  <c r="V29" i="82"/>
  <c r="E30" i="82"/>
  <c r="V16" i="82"/>
  <c r="L30" i="82"/>
  <c r="V11" i="82"/>
  <c r="V9" i="82"/>
  <c r="V7" i="82"/>
  <c r="V15" i="82"/>
  <c r="V20" i="82"/>
  <c r="U30" i="82"/>
  <c r="Q30" i="82"/>
  <c r="V19" i="82"/>
  <c r="V23" i="82"/>
  <c r="V8" i="82"/>
  <c r="V6" i="82"/>
  <c r="V18" i="82"/>
  <c r="O30" i="82"/>
  <c r="V10" i="82"/>
  <c r="P30" i="82"/>
  <c r="CH14" i="15" l="1" a="1"/>
  <c r="CH14" i="15" s="1"/>
  <c r="T29" i="89"/>
  <c r="V34" i="89"/>
  <c r="V17" i="89"/>
  <c r="V30" i="89"/>
  <c r="V18" i="89"/>
  <c r="V19" i="89"/>
  <c r="V27" i="89"/>
  <c r="V21" i="89"/>
  <c r="V11" i="89"/>
  <c r="V8" i="89"/>
  <c r="V6" i="89"/>
  <c r="V22" i="89"/>
  <c r="V13" i="89"/>
  <c r="V7" i="89"/>
  <c r="V20" i="89"/>
  <c r="V32" i="89"/>
  <c r="V31" i="89"/>
  <c r="V26" i="89"/>
  <c r="V9" i="89"/>
  <c r="V24" i="89"/>
  <c r="V15" i="89"/>
  <c r="V16" i="89"/>
  <c r="V10" i="89"/>
  <c r="V25" i="89"/>
  <c r="V12" i="89"/>
  <c r="V28" i="89"/>
  <c r="V23" i="89"/>
  <c r="V14" i="89"/>
  <c r="V29" i="89"/>
  <c r="E29" i="89"/>
  <c r="R29" i="89"/>
  <c r="L29" i="89"/>
  <c r="I29" i="89"/>
  <c r="G29" i="89"/>
  <c r="P29" i="89"/>
  <c r="K29" i="89"/>
  <c r="M29" i="89"/>
  <c r="J29" i="89"/>
  <c r="F29" i="89"/>
  <c r="N29" i="89"/>
  <c r="S29" i="89"/>
  <c r="O29" i="89"/>
  <c r="Q29" i="89"/>
  <c r="H29" i="89"/>
  <c r="U29" i="89"/>
  <c r="DS13" i="98"/>
  <c r="DS14" i="98"/>
  <c r="DS15" i="98"/>
  <c r="DS16" i="98"/>
  <c r="DS17" i="98"/>
  <c r="DS18" i="98"/>
  <c r="DS19" i="98"/>
  <c r="DS20" i="98"/>
  <c r="DS21" i="98"/>
  <c r="DS22" i="98"/>
  <c r="DS23" i="98"/>
  <c r="DS24" i="98"/>
  <c r="DS25" i="98"/>
  <c r="DS26" i="98"/>
  <c r="DS27" i="98"/>
  <c r="DS28" i="98"/>
  <c r="DS29" i="98"/>
  <c r="DS30" i="98"/>
  <c r="DS31" i="98"/>
  <c r="DS32" i="98"/>
  <c r="DS33" i="98"/>
  <c r="DS34" i="98"/>
  <c r="DS35" i="98"/>
  <c r="DS36" i="98"/>
  <c r="DS37" i="98"/>
  <c r="DS38" i="98"/>
  <c r="DS39" i="98"/>
  <c r="DO44" i="98"/>
  <c r="DO42" i="98"/>
  <c r="DO13" i="98"/>
  <c r="DO14" i="98"/>
  <c r="DO15" i="98"/>
  <c r="DO16" i="98"/>
  <c r="DO17" i="98"/>
  <c r="DO18" i="98"/>
  <c r="DO19" i="98"/>
  <c r="DO20" i="98"/>
  <c r="DO21" i="98"/>
  <c r="DO22" i="98"/>
  <c r="DO23" i="98"/>
  <c r="DO24" i="98"/>
  <c r="DO25" i="98"/>
  <c r="DO26" i="98"/>
  <c r="DO27" i="98"/>
  <c r="DO28" i="98"/>
  <c r="DO29" i="98"/>
  <c r="DO30" i="98"/>
  <c r="DO31" i="98"/>
  <c r="DO32" i="98"/>
  <c r="DO33" i="98"/>
  <c r="DO34" i="98"/>
  <c r="DO35" i="98"/>
  <c r="DO36" i="98"/>
  <c r="DO37" i="98"/>
  <c r="DO38" i="98"/>
  <c r="DO39" i="98"/>
  <c r="DO40" i="98"/>
  <c r="DO13" i="99"/>
  <c r="DO14" i="99"/>
  <c r="DO15" i="99"/>
  <c r="DO16" i="99"/>
  <c r="DO17" i="99"/>
  <c r="DO18" i="99"/>
  <c r="DO19" i="99"/>
  <c r="DO20" i="99"/>
  <c r="DO21" i="99"/>
  <c r="DO22" i="99"/>
  <c r="DO23" i="99"/>
  <c r="DO24" i="99"/>
  <c r="DO25" i="99"/>
  <c r="DO26" i="99"/>
  <c r="DO27" i="99"/>
  <c r="DO28" i="99"/>
  <c r="DO29" i="99"/>
  <c r="DO30" i="99"/>
  <c r="DO31" i="99"/>
  <c r="DO32" i="99"/>
  <c r="DO33" i="99"/>
  <c r="DO34" i="99"/>
  <c r="DO35" i="99"/>
  <c r="DO36" i="99"/>
  <c r="DO37" i="99"/>
  <c r="DO38" i="99"/>
  <c r="DO39" i="99"/>
  <c r="DO40" i="99"/>
  <c r="DO42" i="99"/>
  <c r="DO44" i="99"/>
  <c r="DS13" i="99"/>
  <c r="DS14" i="99"/>
  <c r="DS15" i="99"/>
  <c r="DS16" i="99"/>
  <c r="DS17" i="99"/>
  <c r="DS18" i="99"/>
  <c r="DS19" i="99"/>
  <c r="DS20" i="99"/>
  <c r="DS21" i="99"/>
  <c r="DS22" i="99"/>
  <c r="DS23" i="99"/>
  <c r="DS24" i="99"/>
  <c r="DS25" i="99"/>
  <c r="DS26" i="99"/>
  <c r="DS27" i="99"/>
  <c r="DS28" i="99"/>
  <c r="DS29" i="99"/>
  <c r="DS30" i="99"/>
  <c r="DS31" i="99"/>
  <c r="DS32" i="99"/>
  <c r="DS33" i="99"/>
  <c r="DS34" i="99"/>
  <c r="DS35" i="99"/>
  <c r="DS36" i="99"/>
  <c r="DS37" i="99"/>
  <c r="DS38" i="99"/>
  <c r="DS39" i="99"/>
  <c r="DO41" i="99"/>
  <c r="DO43" i="99"/>
  <c r="DO41" i="98"/>
  <c r="DO43" i="98"/>
  <c r="AU61" i="78"/>
  <c r="AW61" i="78"/>
  <c r="AX61" i="78" s="1"/>
  <c r="AY61" i="78"/>
  <c r="AZ61" i="78" s="1"/>
  <c r="AN61" i="78"/>
  <c r="AP61" i="78"/>
  <c r="AQ61" i="78" s="1"/>
  <c r="AR61" i="78"/>
  <c r="AS61" i="78" s="1"/>
  <c r="AI61" i="78"/>
  <c r="AB61" i="78"/>
  <c r="AC61" i="78"/>
  <c r="AD61" i="78"/>
  <c r="AE61" i="78"/>
  <c r="AF61" i="78"/>
  <c r="AG61" i="78"/>
  <c r="AU2" i="78"/>
  <c r="AW2" i="78"/>
  <c r="AX2" i="78" s="1"/>
  <c r="AY2" i="78"/>
  <c r="AZ2" i="78" s="1"/>
  <c r="AU39" i="78"/>
  <c r="AW39" i="78"/>
  <c r="AX39" i="78" s="1"/>
  <c r="AY39" i="78"/>
  <c r="AZ39" i="78" s="1"/>
  <c r="AU47" i="78"/>
  <c r="AW47" i="78"/>
  <c r="AX47" i="78" s="1"/>
  <c r="AY47" i="78"/>
  <c r="AZ47" i="78" s="1"/>
  <c r="AU23" i="78"/>
  <c r="AW23" i="78"/>
  <c r="AX23" i="78" s="1"/>
  <c r="AY23" i="78"/>
  <c r="AZ23" i="78" s="1"/>
  <c r="AN2" i="78"/>
  <c r="AP2" i="78"/>
  <c r="AQ2" i="78" s="1"/>
  <c r="AR2" i="78"/>
  <c r="AS2" i="78" s="1"/>
  <c r="AN39" i="78"/>
  <c r="AP39" i="78"/>
  <c r="AQ39" i="78" s="1"/>
  <c r="AR39" i="78"/>
  <c r="AS39" i="78" s="1"/>
  <c r="AN47" i="78"/>
  <c r="AP47" i="78"/>
  <c r="AQ47" i="78" s="1"/>
  <c r="AR47" i="78"/>
  <c r="AS47" i="78" s="1"/>
  <c r="AN23" i="78"/>
  <c r="AP23" i="78"/>
  <c r="AQ23" i="78" s="1"/>
  <c r="AR23" i="78"/>
  <c r="AS23" i="78" s="1"/>
  <c r="AB2" i="78"/>
  <c r="AC2" i="78"/>
  <c r="AD2" i="78"/>
  <c r="AE2" i="78"/>
  <c r="AF2" i="78"/>
  <c r="AG2" i="78"/>
  <c r="AI2" i="78"/>
  <c r="AI39" i="78"/>
  <c r="AB39" i="78"/>
  <c r="AC39" i="78"/>
  <c r="AD39" i="78"/>
  <c r="AE39" i="78"/>
  <c r="AF39" i="78"/>
  <c r="AG39" i="78"/>
  <c r="AI47" i="78"/>
  <c r="AB47" i="78"/>
  <c r="AC47" i="78"/>
  <c r="AD47" i="78"/>
  <c r="AE47" i="78"/>
  <c r="AF47" i="78"/>
  <c r="AG47" i="78"/>
  <c r="AI23" i="78"/>
  <c r="AB23" i="78"/>
  <c r="AC23" i="78"/>
  <c r="AD23" i="78"/>
  <c r="AE23" i="78"/>
  <c r="AF23" i="78"/>
  <c r="AG23" i="78"/>
  <c r="R2" i="78"/>
  <c r="AA2" i="78" s="1"/>
  <c r="R39" i="78"/>
  <c r="AA39" i="78" s="1"/>
  <c r="R47" i="78"/>
  <c r="AA47" i="78" s="1"/>
  <c r="R23" i="78"/>
  <c r="AA23" i="78" s="1"/>
  <c r="R61" i="78"/>
  <c r="AA61" i="78" s="1"/>
  <c r="G2" i="78"/>
  <c r="G39" i="78"/>
  <c r="G47" i="78"/>
  <c r="G23" i="78"/>
  <c r="G61" i="78"/>
  <c r="U30" i="68"/>
  <c r="V30" i="68" s="1"/>
  <c r="U31" i="68"/>
  <c r="V31" i="68" s="1"/>
  <c r="U32" i="68"/>
  <c r="V32" i="68" s="1"/>
  <c r="U33" i="68"/>
  <c r="V33" i="68" s="1"/>
  <c r="U36" i="68"/>
  <c r="V36" i="68" s="1"/>
  <c r="U37" i="68"/>
  <c r="V37" i="68" s="1"/>
  <c r="U38" i="68"/>
  <c r="V38" i="68" s="1"/>
  <c r="U29" i="68"/>
  <c r="V29" i="68" s="1"/>
  <c r="U27" i="68"/>
  <c r="V27" i="68" s="1"/>
  <c r="U25" i="68"/>
  <c r="V25" i="68" s="1"/>
  <c r="U23" i="68"/>
  <c r="V23" i="68" s="1"/>
  <c r="U21" i="68"/>
  <c r="V21" i="68" s="1"/>
  <c r="U19" i="68"/>
  <c r="V19" i="68" s="1"/>
  <c r="U17" i="68"/>
  <c r="V17" i="68" s="1"/>
  <c r="U15" i="68"/>
  <c r="V15" i="68" s="1"/>
  <c r="U13" i="68"/>
  <c r="V13" i="68" s="1"/>
  <c r="U11" i="68"/>
  <c r="V11" i="68" s="1"/>
  <c r="U9" i="68"/>
  <c r="V9" i="68" s="1"/>
  <c r="U7" i="68"/>
  <c r="V7" i="68" s="1"/>
  <c r="U5" i="68"/>
  <c r="V5" i="68" s="1"/>
  <c r="U3" i="68"/>
  <c r="V3" i="68" s="1"/>
  <c r="CH15" i="15" l="1" a="1"/>
  <c r="CH15" i="15" s="1"/>
  <c r="AO23" i="78"/>
  <c r="AV2" i="78"/>
  <c r="AO61" i="78"/>
  <c r="AV23" i="78"/>
  <c r="AV47" i="78"/>
  <c r="AV39" i="78"/>
  <c r="AO2" i="78"/>
  <c r="AV61" i="78"/>
  <c r="AO47" i="78"/>
  <c r="AO39" i="78"/>
  <c r="CH16" i="15" l="1" a="1"/>
  <c r="CH16" i="15" s="1"/>
  <c r="CH17" i="15" l="1" a="1"/>
  <c r="CH17" i="15" s="1"/>
  <c r="AY64" i="78"/>
  <c r="AZ64" i="78" s="1"/>
  <c r="AW64" i="78"/>
  <c r="AX64" i="78" s="1"/>
  <c r="AU64" i="78"/>
  <c r="AR64" i="78"/>
  <c r="AS64" i="78" s="1"/>
  <c r="AP64" i="78"/>
  <c r="AQ64" i="78" s="1"/>
  <c r="AN64" i="78"/>
  <c r="AG64" i="78"/>
  <c r="AF64" i="78"/>
  <c r="AE64" i="78"/>
  <c r="AD64" i="78"/>
  <c r="AC64" i="78"/>
  <c r="AB64" i="78"/>
  <c r="AI64" i="78"/>
  <c r="R64" i="78"/>
  <c r="AA64" i="78" s="1"/>
  <c r="G64" i="78"/>
  <c r="S29" i="82"/>
  <c r="CH18" i="15" l="1" a="1"/>
  <c r="CH18" i="15" s="1"/>
  <c r="S28" i="89"/>
  <c r="AO64" i="78"/>
  <c r="AV64" i="78"/>
  <c r="CH19" i="15" l="1" a="1"/>
  <c r="CH19" i="15" s="1"/>
  <c r="AA133" i="44"/>
  <c r="X131" i="44"/>
  <c r="X144" i="44"/>
  <c r="AA139" i="44"/>
  <c r="Z129" i="44"/>
  <c r="X129" i="44"/>
  <c r="X147" i="44"/>
  <c r="AA152" i="44"/>
  <c r="X135" i="44"/>
  <c r="AA135" i="44"/>
  <c r="AA147" i="44"/>
  <c r="X141" i="44"/>
  <c r="Z147" i="44"/>
  <c r="X130" i="44"/>
  <c r="X126" i="44"/>
  <c r="Z126" i="44"/>
  <c r="X140" i="44"/>
  <c r="AA128" i="44"/>
  <c r="AA126" i="44"/>
  <c r="W149" i="44"/>
  <c r="X145" i="44"/>
  <c r="X142" i="44"/>
  <c r="AA148" i="44"/>
  <c r="Z137" i="44"/>
  <c r="Z132" i="44"/>
  <c r="Z146" i="44"/>
  <c r="X148" i="44"/>
  <c r="X150" i="44"/>
  <c r="Z138" i="44"/>
  <c r="Z150" i="44"/>
  <c r="Z152" i="44"/>
  <c r="X132" i="44"/>
  <c r="AA137" i="44"/>
  <c r="AA142" i="44"/>
  <c r="Z143" i="44"/>
  <c r="Z141" i="44"/>
  <c r="Z136" i="44"/>
  <c r="AA143" i="44"/>
  <c r="X143" i="44"/>
  <c r="AA134" i="44"/>
  <c r="Z134" i="44"/>
  <c r="X138" i="44"/>
  <c r="Z139" i="44"/>
  <c r="AA146" i="44"/>
  <c r="AA144" i="44"/>
  <c r="AA131" i="44"/>
  <c r="X133" i="44"/>
  <c r="AA136" i="44"/>
  <c r="X137" i="44"/>
  <c r="Z148" i="44"/>
  <c r="Z130" i="44"/>
  <c r="X136" i="44"/>
  <c r="Z145" i="44"/>
  <c r="AA129" i="44"/>
  <c r="AA132" i="44"/>
  <c r="AA150" i="44"/>
  <c r="AA140" i="44"/>
  <c r="X151" i="44"/>
  <c r="Z140" i="44"/>
  <c r="X127" i="44"/>
  <c r="X134" i="44"/>
  <c r="AA138" i="44"/>
  <c r="X149" i="44"/>
  <c r="Z135" i="44"/>
  <c r="X146" i="44"/>
  <c r="Z144" i="44"/>
  <c r="AA127" i="44"/>
  <c r="X128" i="44"/>
  <c r="AA141" i="44"/>
  <c r="X139" i="44"/>
  <c r="AA151" i="44"/>
  <c r="Z128" i="44"/>
  <c r="Z133" i="44"/>
  <c r="Z149" i="44"/>
  <c r="Z131" i="44"/>
  <c r="Z127" i="44"/>
  <c r="X152" i="44"/>
  <c r="AA130" i="44"/>
  <c r="Z151" i="44"/>
  <c r="AA145" i="44"/>
  <c r="AA149" i="44"/>
  <c r="Z142" i="44"/>
  <c r="CH20" i="15" l="1" a="1"/>
  <c r="CH20" i="15" s="1"/>
  <c r="EE45" i="96"/>
  <c r="EE44" i="96"/>
  <c r="EE43" i="96"/>
  <c r="EE42" i="96"/>
  <c r="EE41" i="96"/>
  <c r="EE40" i="96"/>
  <c r="EI39" i="96"/>
  <c r="EE39" i="96"/>
  <c r="EI38" i="96"/>
  <c r="EE38" i="96"/>
  <c r="EI37" i="96"/>
  <c r="EE37" i="96"/>
  <c r="EI36" i="96"/>
  <c r="EE36" i="96"/>
  <c r="EI35" i="96"/>
  <c r="EE35" i="96"/>
  <c r="EI34" i="96"/>
  <c r="EE34" i="96"/>
  <c r="EI33" i="96"/>
  <c r="EE33" i="96"/>
  <c r="EI32" i="96"/>
  <c r="EE32" i="96"/>
  <c r="EI31" i="96"/>
  <c r="EE31" i="96"/>
  <c r="EI30" i="96"/>
  <c r="EE30" i="96"/>
  <c r="EI29" i="96"/>
  <c r="EE29" i="96"/>
  <c r="EI28" i="96"/>
  <c r="EE28" i="96"/>
  <c r="EI27" i="96"/>
  <c r="EE27" i="96"/>
  <c r="EI26" i="96"/>
  <c r="EE26" i="96"/>
  <c r="EI25" i="96"/>
  <c r="EE25" i="96"/>
  <c r="EI24" i="96"/>
  <c r="EE24" i="96"/>
  <c r="EI23" i="96"/>
  <c r="EE23" i="96"/>
  <c r="EI22" i="96"/>
  <c r="EE22" i="96"/>
  <c r="EI21" i="96"/>
  <c r="EE21" i="96"/>
  <c r="EI20" i="96"/>
  <c r="EE20" i="96"/>
  <c r="EI19" i="96"/>
  <c r="EE19" i="96"/>
  <c r="EI18" i="96"/>
  <c r="EE18" i="96"/>
  <c r="EI17" i="96"/>
  <c r="EE17" i="96"/>
  <c r="EI16" i="96"/>
  <c r="EE16" i="96"/>
  <c r="EI15" i="96"/>
  <c r="EE15" i="96"/>
  <c r="EI14" i="96"/>
  <c r="EE14" i="96"/>
  <c r="EI13" i="96"/>
  <c r="EE13" i="96"/>
  <c r="DJ4" i="96"/>
  <c r="DJ3" i="96"/>
  <c r="DO45" i="96" s="1"/>
  <c r="J8" i="44"/>
  <c r="K8" i="44"/>
  <c r="L8" i="44"/>
  <c r="Z8" i="44"/>
  <c r="AA8" i="44"/>
  <c r="AB8" i="44"/>
  <c r="AP8" i="44"/>
  <c r="AQ8" i="44"/>
  <c r="AR8" i="44"/>
  <c r="BF8" i="44"/>
  <c r="BG8" i="44"/>
  <c r="BH8" i="44"/>
  <c r="BV8" i="44"/>
  <c r="BW8" i="44"/>
  <c r="BX8" i="44"/>
  <c r="H31" i="82"/>
  <c r="U14" i="82"/>
  <c r="T6" i="82"/>
  <c r="S6" i="82"/>
  <c r="T15" i="82"/>
  <c r="S7" i="82"/>
  <c r="T21" i="82"/>
  <c r="S15" i="82"/>
  <c r="T26" i="82"/>
  <c r="U8" i="82"/>
  <c r="E31" i="82"/>
  <c r="S26" i="82"/>
  <c r="T19" i="82"/>
  <c r="U12" i="82"/>
  <c r="U23" i="82"/>
  <c r="U15" i="82"/>
  <c r="S19" i="82"/>
  <c r="U13" i="82"/>
  <c r="T25" i="82"/>
  <c r="S20" i="82"/>
  <c r="R31" i="82"/>
  <c r="S21" i="82"/>
  <c r="U27" i="82"/>
  <c r="S11" i="82"/>
  <c r="T22" i="82"/>
  <c r="T29" i="82"/>
  <c r="T8" i="82"/>
  <c r="O31" i="82"/>
  <c r="S33" i="82"/>
  <c r="T32" i="82"/>
  <c r="T27" i="82"/>
  <c r="S27" i="82"/>
  <c r="T12" i="82"/>
  <c r="S23" i="82"/>
  <c r="U29" i="82"/>
  <c r="L31" i="82"/>
  <c r="M31" i="82"/>
  <c r="S31" i="82"/>
  <c r="T9" i="82"/>
  <c r="T16" i="82"/>
  <c r="S10" i="82"/>
  <c r="U32" i="82"/>
  <c r="U17" i="82"/>
  <c r="U25" i="82"/>
  <c r="S32" i="82"/>
  <c r="S8" i="82"/>
  <c r="K31" i="82"/>
  <c r="U35" i="82"/>
  <c r="U26" i="82"/>
  <c r="U7" i="82"/>
  <c r="S35" i="82"/>
  <c r="S25" i="82"/>
  <c r="T7" i="82"/>
  <c r="T20" i="82"/>
  <c r="T35" i="82"/>
  <c r="J31" i="82"/>
  <c r="T31" i="82"/>
  <c r="S14" i="82"/>
  <c r="S17" i="82"/>
  <c r="U16" i="82"/>
  <c r="T11" i="82"/>
  <c r="U6" i="82"/>
  <c r="N31" i="82"/>
  <c r="Q31" i="82"/>
  <c r="T33" i="82"/>
  <c r="S18" i="82"/>
  <c r="U11" i="82"/>
  <c r="T23" i="82"/>
  <c r="U28" i="82"/>
  <c r="T14" i="82"/>
  <c r="S9" i="82"/>
  <c r="U10" i="82"/>
  <c r="S13" i="82"/>
  <c r="I31" i="82"/>
  <c r="S28" i="82"/>
  <c r="T28" i="82"/>
  <c r="T13" i="82"/>
  <c r="U21" i="82"/>
  <c r="G31" i="82"/>
  <c r="S22" i="82"/>
  <c r="U22" i="82"/>
  <c r="U20" i="82"/>
  <c r="P31" i="82"/>
  <c r="U19" i="82"/>
  <c r="U9" i="82"/>
  <c r="T10" i="82"/>
  <c r="T17" i="82"/>
  <c r="S12" i="82"/>
  <c r="U18" i="82"/>
  <c r="U33" i="82"/>
  <c r="F31" i="82"/>
  <c r="S16" i="82"/>
  <c r="T18" i="82"/>
  <c r="U31" i="82"/>
  <c r="CH21" i="15" l="1" a="1"/>
  <c r="CH21" i="15" s="1"/>
  <c r="T28" i="89"/>
  <c r="G30" i="89"/>
  <c r="S34" i="89"/>
  <c r="T27" i="89"/>
  <c r="U27" i="89"/>
  <c r="F30" i="89"/>
  <c r="T30" i="89"/>
  <c r="S32" i="89"/>
  <c r="U32" i="89"/>
  <c r="T31" i="89"/>
  <c r="E30" i="89"/>
  <c r="T34" i="89"/>
  <c r="Q30" i="89"/>
  <c r="S27" i="89"/>
  <c r="U26" i="89"/>
  <c r="S26" i="89"/>
  <c r="P30" i="89"/>
  <c r="M30" i="89"/>
  <c r="U28" i="89"/>
  <c r="T26" i="89"/>
  <c r="T32" i="89"/>
  <c r="U30" i="89"/>
  <c r="O30" i="89"/>
  <c r="S30" i="89"/>
  <c r="R30" i="89"/>
  <c r="U34" i="89"/>
  <c r="N30" i="89"/>
  <c r="L30" i="89"/>
  <c r="I30" i="89"/>
  <c r="U31" i="89"/>
  <c r="S31" i="89"/>
  <c r="K30" i="89"/>
  <c r="H30" i="89"/>
  <c r="J30" i="89"/>
  <c r="DO13" i="96"/>
  <c r="DO14" i="96"/>
  <c r="DO15" i="96"/>
  <c r="DS13" i="96"/>
  <c r="DS14" i="96"/>
  <c r="DS15" i="96"/>
  <c r="DO16" i="96"/>
  <c r="DS16" i="96"/>
  <c r="DO17" i="96"/>
  <c r="DS17" i="96"/>
  <c r="DO18" i="96"/>
  <c r="DO19" i="96"/>
  <c r="DO20" i="96"/>
  <c r="DO21" i="96"/>
  <c r="DO22" i="96"/>
  <c r="DO23" i="96"/>
  <c r="DS24" i="96"/>
  <c r="DS28" i="96"/>
  <c r="DS18" i="96"/>
  <c r="DS19" i="96"/>
  <c r="DS20" i="96"/>
  <c r="DS21" i="96"/>
  <c r="DS22" i="96"/>
  <c r="DS23" i="96"/>
  <c r="DS27" i="96"/>
  <c r="DS26" i="96"/>
  <c r="DS25" i="96"/>
  <c r="DS29" i="96"/>
  <c r="DO24" i="96"/>
  <c r="DO25" i="96"/>
  <c r="DO26" i="96"/>
  <c r="DO27" i="96"/>
  <c r="DO28" i="96"/>
  <c r="DO29" i="96"/>
  <c r="DS30" i="96"/>
  <c r="DO30" i="96"/>
  <c r="DO31" i="96"/>
  <c r="DO32" i="96"/>
  <c r="DO33" i="96"/>
  <c r="DO34" i="96"/>
  <c r="DO35" i="96"/>
  <c r="DO36" i="96"/>
  <c r="DO37" i="96"/>
  <c r="DO38" i="96"/>
  <c r="DO39" i="96"/>
  <c r="DO40" i="96"/>
  <c r="DS31" i="96"/>
  <c r="DS32" i="96"/>
  <c r="DS33" i="96"/>
  <c r="DS34" i="96"/>
  <c r="DS35" i="96"/>
  <c r="DS36" i="96"/>
  <c r="DS37" i="96"/>
  <c r="DS38" i="96"/>
  <c r="DS39" i="96"/>
  <c r="DO44" i="96"/>
  <c r="DO42" i="96"/>
  <c r="U16" i="89"/>
  <c r="U13" i="89"/>
  <c r="U18" i="89"/>
  <c r="U7" i="89"/>
  <c r="U23" i="89"/>
  <c r="U20" i="89"/>
  <c r="U17" i="89"/>
  <c r="U6" i="89"/>
  <c r="U22" i="89"/>
  <c r="U11" i="89"/>
  <c r="U21" i="89"/>
  <c r="U10" i="89"/>
  <c r="U25" i="89"/>
  <c r="U15" i="89"/>
  <c r="U12" i="89"/>
  <c r="U9" i="89"/>
  <c r="U24" i="89"/>
  <c r="U14" i="89"/>
  <c r="U19" i="89"/>
  <c r="U8" i="89"/>
  <c r="T12" i="89"/>
  <c r="T21" i="89"/>
  <c r="T10" i="89"/>
  <c r="T25" i="89"/>
  <c r="T15" i="89"/>
  <c r="T16" i="89"/>
  <c r="T9" i="89"/>
  <c r="T24" i="89"/>
  <c r="T14" i="89"/>
  <c r="T19" i="89"/>
  <c r="T8" i="89"/>
  <c r="T20" i="89"/>
  <c r="T13" i="89"/>
  <c r="T18" i="89"/>
  <c r="T7" i="89"/>
  <c r="T23" i="89"/>
  <c r="T17" i="89"/>
  <c r="T6" i="89"/>
  <c r="T22" i="89"/>
  <c r="T11" i="89"/>
  <c r="S13" i="89"/>
  <c r="S21" i="89"/>
  <c r="S10" i="89"/>
  <c r="S25" i="89"/>
  <c r="S15" i="89"/>
  <c r="S20" i="89"/>
  <c r="S24" i="89"/>
  <c r="S14" i="89"/>
  <c r="S19" i="89"/>
  <c r="S8" i="89"/>
  <c r="S18" i="89"/>
  <c r="S7" i="89"/>
  <c r="S23" i="89"/>
  <c r="S12" i="89"/>
  <c r="S9" i="89"/>
  <c r="S17" i="89"/>
  <c r="S6" i="89"/>
  <c r="S22" i="89"/>
  <c r="S11" i="89"/>
  <c r="S16" i="89"/>
  <c r="DO41" i="96"/>
  <c r="DO43" i="96"/>
  <c r="CH22" i="15" l="1" a="1"/>
  <c r="CH22" i="15" s="1"/>
  <c r="DJ3" i="71"/>
  <c r="DJ4" i="71"/>
  <c r="DJ4" i="74"/>
  <c r="DJ3" i="74"/>
  <c r="DJ4" i="73"/>
  <c r="DJ3" i="73"/>
  <c r="DJ4" i="58"/>
  <c r="DJ3" i="58"/>
  <c r="DJ4" i="67"/>
  <c r="DJ3" i="67"/>
  <c r="DJ3" i="92"/>
  <c r="DJ4" i="92"/>
  <c r="DJ4" i="72"/>
  <c r="DJ3" i="72"/>
  <c r="DJ4" i="69"/>
  <c r="DJ3" i="69"/>
  <c r="DJ3" i="18"/>
  <c r="DJ4" i="18"/>
  <c r="DJ4" i="41"/>
  <c r="DJ3" i="41"/>
  <c r="DJ3" i="46"/>
  <c r="DJ4" i="46"/>
  <c r="DJ3" i="28"/>
  <c r="DJ4" i="28"/>
  <c r="DJ4" i="37"/>
  <c r="DJ3" i="37"/>
  <c r="DJ4" i="32"/>
  <c r="DJ3" i="32"/>
  <c r="DJ4" i="31"/>
  <c r="DJ3" i="31"/>
  <c r="DJ4" i="27"/>
  <c r="DJ3" i="27"/>
  <c r="DJ4" i="26"/>
  <c r="DJ3" i="26"/>
  <c r="DJ4" i="25"/>
  <c r="DJ3" i="25"/>
  <c r="DJ4" i="22"/>
  <c r="DJ3" i="22"/>
  <c r="DJ3" i="21"/>
  <c r="DJ4" i="21"/>
  <c r="DJ3" i="20"/>
  <c r="DJ4" i="20"/>
  <c r="DJ4" i="16"/>
  <c r="DJ3" i="16"/>
  <c r="DJ3" i="19"/>
  <c r="DJ4" i="19"/>
  <c r="DJ4" i="13"/>
  <c r="DJ3" i="13"/>
  <c r="DJ3" i="24"/>
  <c r="DJ4" i="24"/>
  <c r="DJ4" i="23"/>
  <c r="DJ3" i="23"/>
  <c r="N25" i="89"/>
  <c r="CH23" i="15" l="1" a="1"/>
  <c r="CH23" i="15" s="1"/>
  <c r="F31" i="94"/>
  <c r="B31" i="94"/>
  <c r="C31" i="94"/>
  <c r="D31" i="94"/>
  <c r="G31" i="94"/>
  <c r="J31" i="94"/>
  <c r="K31" i="94"/>
  <c r="L31" i="94"/>
  <c r="R2" i="83" s="1"/>
  <c r="V140" i="44"/>
  <c r="V151" i="44"/>
  <c r="Q21" i="82"/>
  <c r="V139" i="44"/>
  <c r="W145" i="44"/>
  <c r="V132" i="44"/>
  <c r="R27" i="82"/>
  <c r="V127" i="44"/>
  <c r="Q32" i="82"/>
  <c r="R20" i="82"/>
  <c r="Q19" i="82"/>
  <c r="R29" i="82"/>
  <c r="V148" i="44"/>
  <c r="R32" i="82"/>
  <c r="W134" i="44"/>
  <c r="V152" i="44"/>
  <c r="W147" i="44"/>
  <c r="R14" i="82"/>
  <c r="Q26" i="82"/>
  <c r="R12" i="82"/>
  <c r="V129" i="44"/>
  <c r="W144" i="44"/>
  <c r="R11" i="82"/>
  <c r="Q16" i="82"/>
  <c r="Q18" i="82"/>
  <c r="W135" i="44"/>
  <c r="V144" i="44"/>
  <c r="W142" i="44"/>
  <c r="W148" i="44"/>
  <c r="R9" i="82"/>
  <c r="V149" i="44"/>
  <c r="V135" i="44"/>
  <c r="Q11" i="82"/>
  <c r="Q9" i="82"/>
  <c r="Q33" i="82"/>
  <c r="R35" i="82"/>
  <c r="V150" i="44"/>
  <c r="W139" i="44"/>
  <c r="Q29" i="82"/>
  <c r="W133" i="44"/>
  <c r="W128" i="44"/>
  <c r="W140" i="44"/>
  <c r="V142" i="44"/>
  <c r="W129" i="44"/>
  <c r="V131" i="44"/>
  <c r="R23" i="82"/>
  <c r="V133" i="44"/>
  <c r="R13" i="82"/>
  <c r="W141" i="44"/>
  <c r="Q23" i="82"/>
  <c r="R17" i="82"/>
  <c r="Q22" i="82"/>
  <c r="R33" i="82"/>
  <c r="R10" i="82"/>
  <c r="W146" i="44"/>
  <c r="R22" i="82"/>
  <c r="Q14" i="82"/>
  <c r="W143" i="44"/>
  <c r="V137" i="44"/>
  <c r="V138" i="44"/>
  <c r="W127" i="44"/>
  <c r="V147" i="44"/>
  <c r="W138" i="44"/>
  <c r="W151" i="44"/>
  <c r="R25" i="82"/>
  <c r="V134" i="44"/>
  <c r="V141" i="44"/>
  <c r="W132" i="44"/>
  <c r="R18" i="82"/>
  <c r="R7" i="82"/>
  <c r="Q6" i="82"/>
  <c r="W130" i="44"/>
  <c r="V128" i="44"/>
  <c r="Q15" i="82"/>
  <c r="W137" i="44"/>
  <c r="V130" i="44"/>
  <c r="Q7" i="82"/>
  <c r="Q10" i="82"/>
  <c r="V136" i="44"/>
  <c r="R19" i="82"/>
  <c r="Q12" i="82"/>
  <c r="W126" i="44"/>
  <c r="Q17" i="82"/>
  <c r="R15" i="82"/>
  <c r="V146" i="44"/>
  <c r="Q27" i="82"/>
  <c r="R8" i="82"/>
  <c r="R21" i="82"/>
  <c r="Q35" i="82"/>
  <c r="V145" i="44"/>
  <c r="Q20" i="82"/>
  <c r="W136" i="44"/>
  <c r="W152" i="44"/>
  <c r="R26" i="82"/>
  <c r="Q25" i="82"/>
  <c r="Q28" i="82"/>
  <c r="W150" i="44"/>
  <c r="W131" i="44"/>
  <c r="R16" i="82"/>
  <c r="Q13" i="82"/>
  <c r="V126" i="44"/>
  <c r="V143" i="44"/>
  <c r="Q8" i="82"/>
  <c r="R28" i="82"/>
  <c r="R6" i="82"/>
  <c r="CT3" i="15" l="1"/>
  <c r="CT3" i="44"/>
  <c r="CH24" i="15" a="1"/>
  <c r="CH24" i="15" s="1"/>
  <c r="R28" i="89"/>
  <c r="Q31" i="89"/>
  <c r="Q27" i="89"/>
  <c r="R32" i="89"/>
  <c r="Q26" i="89"/>
  <c r="R27" i="89"/>
  <c r="R26" i="89"/>
  <c r="Q28" i="89"/>
  <c r="Q34" i="89"/>
  <c r="R31" i="89"/>
  <c r="R34" i="89"/>
  <c r="Q32" i="89"/>
  <c r="M31" i="94"/>
  <c r="Q17" i="89"/>
  <c r="Q8" i="89"/>
  <c r="R19" i="89"/>
  <c r="R25" i="89"/>
  <c r="R9" i="89"/>
  <c r="R14" i="89"/>
  <c r="R11" i="89"/>
  <c r="R17" i="89"/>
  <c r="R16" i="89"/>
  <c r="R15" i="89"/>
  <c r="Q20" i="89"/>
  <c r="Q6" i="89"/>
  <c r="Q18" i="89"/>
  <c r="R8" i="89"/>
  <c r="R24" i="89"/>
  <c r="R10" i="89"/>
  <c r="Q21" i="89"/>
  <c r="Q15" i="89"/>
  <c r="Q13" i="89"/>
  <c r="R18" i="89"/>
  <c r="Q14" i="89"/>
  <c r="Q10" i="89"/>
  <c r="Q9" i="89"/>
  <c r="R23" i="89"/>
  <c r="Q24" i="89"/>
  <c r="R13" i="89"/>
  <c r="Q19" i="89"/>
  <c r="Q12" i="89"/>
  <c r="R20" i="89"/>
  <c r="Q22" i="89"/>
  <c r="R7" i="89"/>
  <c r="R22" i="89"/>
  <c r="R12" i="89"/>
  <c r="R6" i="89"/>
  <c r="Q16" i="89"/>
  <c r="Q11" i="89"/>
  <c r="Q7" i="89"/>
  <c r="Q25" i="89"/>
  <c r="R21" i="89"/>
  <c r="Q23" i="89"/>
  <c r="CH25" i="15" l="1" a="1"/>
  <c r="CH25" i="15" s="1"/>
  <c r="Q2" i="83"/>
  <c r="P2" i="83"/>
  <c r="O2" i="83"/>
  <c r="N2" i="83"/>
  <c r="M2" i="83"/>
  <c r="K2" i="83"/>
  <c r="CD3" i="44" l="1"/>
  <c r="CD3" i="15"/>
  <c r="CH26" i="15" a="1"/>
  <c r="CH26" i="15" s="1"/>
  <c r="R3" i="44"/>
  <c r="R3" i="15"/>
  <c r="AH3" i="44"/>
  <c r="AH3" i="15"/>
  <c r="AX3" i="44"/>
  <c r="AX3" i="15"/>
  <c r="B3" i="44"/>
  <c r="B3" i="15"/>
  <c r="B4" i="15" s="1"/>
  <c r="BN3" i="44"/>
  <c r="BN3" i="15"/>
  <c r="BS13" i="15" s="1"/>
  <c r="L2" i="83"/>
  <c r="G36" i="78"/>
  <c r="G37" i="78"/>
  <c r="G3" i="78"/>
  <c r="G40" i="78"/>
  <c r="G4" i="78"/>
  <c r="G41" i="78"/>
  <c r="G44" i="78"/>
  <c r="G10" i="78"/>
  <c r="G16" i="78"/>
  <c r="G17" i="78"/>
  <c r="G20" i="78"/>
  <c r="G21" i="78"/>
  <c r="G29" i="78"/>
  <c r="G49" i="78"/>
  <c r="G50" i="78"/>
  <c r="G51" i="78"/>
  <c r="G52" i="78"/>
  <c r="G53" i="78"/>
  <c r="G54" i="78"/>
  <c r="G55" i="78"/>
  <c r="G56" i="78"/>
  <c r="G57" i="78"/>
  <c r="G58" i="78"/>
  <c r="G59" i="78"/>
  <c r="G32" i="78"/>
  <c r="G33" i="78"/>
  <c r="G35" i="78"/>
  <c r="G63" i="78"/>
  <c r="O20" i="82"/>
  <c r="CI26" i="15" l="1"/>
  <c r="CI13" i="15"/>
  <c r="CI14" i="15"/>
  <c r="CI15" i="15"/>
  <c r="CI16" i="15"/>
  <c r="CI17" i="15"/>
  <c r="CI18" i="15"/>
  <c r="CI19" i="15"/>
  <c r="CI20" i="15"/>
  <c r="CI21" i="15"/>
  <c r="CI22" i="15"/>
  <c r="CI23" i="15"/>
  <c r="CI24" i="15"/>
  <c r="CI25" i="15"/>
  <c r="CE13" i="44"/>
  <c r="CH27" i="15" a="1"/>
  <c r="CH27" i="15" s="1"/>
  <c r="CI27" i="15" s="1"/>
  <c r="BC78" i="15"/>
  <c r="BC82" i="15"/>
  <c r="BC73" i="15"/>
  <c r="BC75" i="15"/>
  <c r="BC79" i="15"/>
  <c r="BC83" i="15"/>
  <c r="BC76" i="15"/>
  <c r="BC80" i="15"/>
  <c r="BC84" i="15"/>
  <c r="BC74" i="15"/>
  <c r="BC77" i="15"/>
  <c r="BC81" i="15"/>
  <c r="B4" i="44"/>
  <c r="DJ3" i="15"/>
  <c r="DJ4" i="15"/>
  <c r="C3" i="44"/>
  <c r="C3" i="15"/>
  <c r="DJ4" i="44" l="1"/>
  <c r="DJ3" i="44"/>
  <c r="CH28" i="15" a="1"/>
  <c r="CH28" i="15" s="1"/>
  <c r="CI28" i="15" s="1"/>
  <c r="DO78" i="15"/>
  <c r="DO82" i="15"/>
  <c r="DO73" i="15"/>
  <c r="DO75" i="15"/>
  <c r="DO79" i="15"/>
  <c r="DO83" i="15"/>
  <c r="DO76" i="15"/>
  <c r="DO80" i="15"/>
  <c r="DO84" i="15"/>
  <c r="DO74" i="15"/>
  <c r="DO77" i="15"/>
  <c r="DO81" i="15"/>
  <c r="EE45" i="92"/>
  <c r="DO45" i="92"/>
  <c r="EE44" i="92"/>
  <c r="DO44" i="92"/>
  <c r="EE43" i="92"/>
  <c r="DO43" i="92"/>
  <c r="EE42" i="92"/>
  <c r="DO42" i="92"/>
  <c r="EE41" i="92"/>
  <c r="DO41" i="92"/>
  <c r="EE40" i="92"/>
  <c r="DO40" i="92"/>
  <c r="EI39" i="92"/>
  <c r="EE39" i="92"/>
  <c r="DS39" i="92"/>
  <c r="DO39" i="92"/>
  <c r="EI38" i="92"/>
  <c r="EE38" i="92"/>
  <c r="DS38" i="92"/>
  <c r="DO38" i="92"/>
  <c r="EI37" i="92"/>
  <c r="EE37" i="92"/>
  <c r="DS37" i="92"/>
  <c r="DO37" i="92"/>
  <c r="EI36" i="92"/>
  <c r="EE36" i="92"/>
  <c r="DS36" i="92"/>
  <c r="DO36" i="92"/>
  <c r="EI35" i="92"/>
  <c r="EE35" i="92"/>
  <c r="DS35" i="92"/>
  <c r="DO35" i="92"/>
  <c r="EI34" i="92"/>
  <c r="EE34" i="92"/>
  <c r="DS34" i="92"/>
  <c r="DO34" i="92"/>
  <c r="EI33" i="92"/>
  <c r="EE33" i="92"/>
  <c r="DS33" i="92"/>
  <c r="DO33" i="92"/>
  <c r="EI32" i="92"/>
  <c r="EE32" i="92"/>
  <c r="DS32" i="92"/>
  <c r="DO32" i="92"/>
  <c r="EI31" i="92"/>
  <c r="EE31" i="92"/>
  <c r="DS31" i="92"/>
  <c r="DO31" i="92"/>
  <c r="EI30" i="92"/>
  <c r="EE30" i="92"/>
  <c r="DS30" i="92"/>
  <c r="DO30" i="92"/>
  <c r="EI29" i="92"/>
  <c r="EE29" i="92"/>
  <c r="DS29" i="92"/>
  <c r="DO29" i="92"/>
  <c r="EI28" i="92"/>
  <c r="EE28" i="92"/>
  <c r="DS28" i="92"/>
  <c r="DO28" i="92"/>
  <c r="EI27" i="92"/>
  <c r="EE27" i="92"/>
  <c r="DS27" i="92"/>
  <c r="DO27" i="92"/>
  <c r="EI26" i="92"/>
  <c r="EE26" i="92"/>
  <c r="DS26" i="92"/>
  <c r="DO26" i="92"/>
  <c r="EI25" i="92"/>
  <c r="EE25" i="92"/>
  <c r="DS25" i="92"/>
  <c r="DO25" i="92"/>
  <c r="EI24" i="92"/>
  <c r="EE24" i="92"/>
  <c r="DS24" i="92"/>
  <c r="DO24" i="92"/>
  <c r="EI23" i="92"/>
  <c r="EE23" i="92"/>
  <c r="DS23" i="92"/>
  <c r="DO23" i="92"/>
  <c r="EI22" i="92"/>
  <c r="EE22" i="92"/>
  <c r="DS22" i="92"/>
  <c r="DO22" i="92"/>
  <c r="EI21" i="92"/>
  <c r="EE21" i="92"/>
  <c r="DS21" i="92"/>
  <c r="DO21" i="92"/>
  <c r="EI20" i="92"/>
  <c r="EE20" i="92"/>
  <c r="DS20" i="92"/>
  <c r="DO20" i="92"/>
  <c r="EI19" i="92"/>
  <c r="EE19" i="92"/>
  <c r="DS19" i="92"/>
  <c r="DO19" i="92"/>
  <c r="EI18" i="92"/>
  <c r="EE18" i="92"/>
  <c r="DS18" i="92"/>
  <c r="DO18" i="92"/>
  <c r="EI17" i="92"/>
  <c r="EE17" i="92"/>
  <c r="DS17" i="92"/>
  <c r="DO17" i="92"/>
  <c r="EI16" i="92"/>
  <c r="EE16" i="92"/>
  <c r="DS16" i="92"/>
  <c r="DO16" i="92"/>
  <c r="EI15" i="92"/>
  <c r="EE15" i="92"/>
  <c r="DS15" i="92"/>
  <c r="DO15" i="92"/>
  <c r="EI14" i="92"/>
  <c r="EE14" i="92"/>
  <c r="DS14" i="92"/>
  <c r="DO14" i="92"/>
  <c r="EI13" i="92"/>
  <c r="EE13" i="92"/>
  <c r="DS13" i="92"/>
  <c r="DO13" i="92"/>
  <c r="DO66" i="44" l="1"/>
  <c r="DO78" i="44"/>
  <c r="DO70" i="44"/>
  <c r="DO53" i="44"/>
  <c r="DO57" i="44"/>
  <c r="DO51" i="44"/>
  <c r="DO83" i="44"/>
  <c r="DO52" i="44"/>
  <c r="DO84" i="44"/>
  <c r="DO77" i="44"/>
  <c r="DO63" i="44"/>
  <c r="DO55" i="44"/>
  <c r="DO74" i="44"/>
  <c r="DO72" i="44"/>
  <c r="DO62" i="44"/>
  <c r="DO50" i="44"/>
  <c r="DO64" i="44"/>
  <c r="DO60" i="44"/>
  <c r="DO58" i="44"/>
  <c r="DO81" i="44"/>
  <c r="DO65" i="44"/>
  <c r="DO76" i="44"/>
  <c r="DO73" i="44"/>
  <c r="DO67" i="44"/>
  <c r="DO68" i="44"/>
  <c r="DO61" i="44"/>
  <c r="DO59" i="44"/>
  <c r="DO71" i="44"/>
  <c r="DO56" i="44"/>
  <c r="DO82" i="44"/>
  <c r="DO79" i="44"/>
  <c r="DO75" i="44"/>
  <c r="DO69" i="44"/>
  <c r="DO80" i="44"/>
  <c r="DO54" i="44"/>
  <c r="CH29" i="15" a="1"/>
  <c r="CH29" i="15" s="1"/>
  <c r="CI29" i="15" s="1"/>
  <c r="DZ3" i="44"/>
  <c r="DZ4" i="44"/>
  <c r="AU36" i="78"/>
  <c r="AW36" i="78"/>
  <c r="AX36" i="78" s="1"/>
  <c r="AY36" i="78"/>
  <c r="AZ36" i="78" s="1"/>
  <c r="AU37" i="78"/>
  <c r="AW37" i="78"/>
  <c r="AX37" i="78" s="1"/>
  <c r="AY37" i="78"/>
  <c r="AZ37" i="78" s="1"/>
  <c r="AU3" i="78"/>
  <c r="AW3" i="78"/>
  <c r="AX3" i="78" s="1"/>
  <c r="AY3" i="78"/>
  <c r="AZ3" i="78" s="1"/>
  <c r="AU40" i="78"/>
  <c r="AW40" i="78"/>
  <c r="AX40" i="78" s="1"/>
  <c r="AY40" i="78"/>
  <c r="AZ40" i="78" s="1"/>
  <c r="AU4" i="78"/>
  <c r="AW4" i="78"/>
  <c r="AX4" i="78" s="1"/>
  <c r="AY4" i="78"/>
  <c r="AZ4" i="78" s="1"/>
  <c r="AU41" i="78"/>
  <c r="AW41" i="78"/>
  <c r="AX41" i="78" s="1"/>
  <c r="AY41" i="78"/>
  <c r="AZ41" i="78" s="1"/>
  <c r="AU44" i="78"/>
  <c r="AW44" i="78"/>
  <c r="AX44" i="78" s="1"/>
  <c r="AY44" i="78"/>
  <c r="AZ44" i="78" s="1"/>
  <c r="AU10" i="78"/>
  <c r="AW10" i="78"/>
  <c r="AX10" i="78" s="1"/>
  <c r="AY10" i="78"/>
  <c r="AZ10" i="78" s="1"/>
  <c r="AU16" i="78"/>
  <c r="AW16" i="78"/>
  <c r="AX16" i="78" s="1"/>
  <c r="AY16" i="78"/>
  <c r="AZ16" i="78" s="1"/>
  <c r="AU17" i="78"/>
  <c r="AW17" i="78"/>
  <c r="AX17" i="78" s="1"/>
  <c r="AY17" i="78"/>
  <c r="AZ17" i="78" s="1"/>
  <c r="AU20" i="78"/>
  <c r="AW20" i="78"/>
  <c r="AX20" i="78" s="1"/>
  <c r="AY20" i="78"/>
  <c r="AZ20" i="78" s="1"/>
  <c r="AU21" i="78"/>
  <c r="AW21" i="78"/>
  <c r="AX21" i="78" s="1"/>
  <c r="AY21" i="78"/>
  <c r="AZ21" i="78" s="1"/>
  <c r="AU29" i="78"/>
  <c r="AW29" i="78"/>
  <c r="AX29" i="78" s="1"/>
  <c r="AY29" i="78"/>
  <c r="AZ29" i="78" s="1"/>
  <c r="AU49" i="78"/>
  <c r="AW49" i="78"/>
  <c r="AX49" i="78" s="1"/>
  <c r="AY49" i="78"/>
  <c r="AZ49" i="78" s="1"/>
  <c r="AU50" i="78"/>
  <c r="AW50" i="78"/>
  <c r="AX50" i="78" s="1"/>
  <c r="AY50" i="78"/>
  <c r="AZ50" i="78" s="1"/>
  <c r="AU51" i="78"/>
  <c r="AW51" i="78"/>
  <c r="AX51" i="78" s="1"/>
  <c r="AY51" i="78"/>
  <c r="AZ51" i="78" s="1"/>
  <c r="AU52" i="78"/>
  <c r="AW52" i="78"/>
  <c r="AX52" i="78" s="1"/>
  <c r="AY52" i="78"/>
  <c r="AZ52" i="78" s="1"/>
  <c r="AU53" i="78"/>
  <c r="AW53" i="78"/>
  <c r="AX53" i="78" s="1"/>
  <c r="AY53" i="78"/>
  <c r="AZ53" i="78" s="1"/>
  <c r="AU54" i="78"/>
  <c r="AW54" i="78"/>
  <c r="AX54" i="78" s="1"/>
  <c r="AY54" i="78"/>
  <c r="AZ54" i="78" s="1"/>
  <c r="AU55" i="78"/>
  <c r="AW55" i="78"/>
  <c r="AX55" i="78" s="1"/>
  <c r="AY55" i="78"/>
  <c r="AZ55" i="78" s="1"/>
  <c r="AU56" i="78"/>
  <c r="AW56" i="78"/>
  <c r="AX56" i="78" s="1"/>
  <c r="AY56" i="78"/>
  <c r="AZ56" i="78" s="1"/>
  <c r="AU57" i="78"/>
  <c r="AW57" i="78"/>
  <c r="AX57" i="78" s="1"/>
  <c r="AY57" i="78"/>
  <c r="AZ57" i="78" s="1"/>
  <c r="AU58" i="78"/>
  <c r="AW58" i="78"/>
  <c r="AX58" i="78" s="1"/>
  <c r="AY58" i="78"/>
  <c r="AZ58" i="78" s="1"/>
  <c r="AU59" i="78"/>
  <c r="AW59" i="78"/>
  <c r="AX59" i="78" s="1"/>
  <c r="AY59" i="78"/>
  <c r="AZ59" i="78" s="1"/>
  <c r="AU32" i="78"/>
  <c r="AW32" i="78"/>
  <c r="AX32" i="78" s="1"/>
  <c r="AY32" i="78"/>
  <c r="AZ32" i="78" s="1"/>
  <c r="AU33" i="78"/>
  <c r="AW33" i="78"/>
  <c r="AX33" i="78" s="1"/>
  <c r="AY33" i="78"/>
  <c r="AZ33" i="78" s="1"/>
  <c r="AU35" i="78"/>
  <c r="AW35" i="78"/>
  <c r="AX35" i="78" s="1"/>
  <c r="AY35" i="78"/>
  <c r="AZ35" i="78" s="1"/>
  <c r="AU63" i="78"/>
  <c r="AW63" i="78"/>
  <c r="AX63" i="78" s="1"/>
  <c r="AY63" i="78"/>
  <c r="AZ63" i="78" s="1"/>
  <c r="AN36" i="78"/>
  <c r="AP36" i="78"/>
  <c r="AQ36" i="78" s="1"/>
  <c r="AR36" i="78"/>
  <c r="AS36" i="78" s="1"/>
  <c r="AN37" i="78"/>
  <c r="AP37" i="78"/>
  <c r="AQ37" i="78" s="1"/>
  <c r="AR37" i="78"/>
  <c r="AS37" i="78" s="1"/>
  <c r="AN3" i="78"/>
  <c r="AP3" i="78"/>
  <c r="AQ3" i="78" s="1"/>
  <c r="AR3" i="78"/>
  <c r="AS3" i="78" s="1"/>
  <c r="AN40" i="78"/>
  <c r="AP40" i="78"/>
  <c r="AQ40" i="78" s="1"/>
  <c r="AR40" i="78"/>
  <c r="AS40" i="78" s="1"/>
  <c r="AN4" i="78"/>
  <c r="AP4" i="78"/>
  <c r="AQ4" i="78" s="1"/>
  <c r="AR4" i="78"/>
  <c r="AS4" i="78" s="1"/>
  <c r="AN41" i="78"/>
  <c r="AP41" i="78"/>
  <c r="AQ41" i="78" s="1"/>
  <c r="AR41" i="78"/>
  <c r="AS41" i="78" s="1"/>
  <c r="AN44" i="78"/>
  <c r="AP44" i="78"/>
  <c r="AQ44" i="78" s="1"/>
  <c r="AR44" i="78"/>
  <c r="AS44" i="78" s="1"/>
  <c r="AN10" i="78"/>
  <c r="AP10" i="78"/>
  <c r="AQ10" i="78" s="1"/>
  <c r="AR10" i="78"/>
  <c r="AS10" i="78" s="1"/>
  <c r="AN16" i="78"/>
  <c r="AP16" i="78"/>
  <c r="AQ16" i="78" s="1"/>
  <c r="AR16" i="78"/>
  <c r="AS16" i="78" s="1"/>
  <c r="AN17" i="78"/>
  <c r="AP17" i="78"/>
  <c r="AQ17" i="78" s="1"/>
  <c r="AR17" i="78"/>
  <c r="AS17" i="78" s="1"/>
  <c r="AN20" i="78"/>
  <c r="AP20" i="78"/>
  <c r="AQ20" i="78" s="1"/>
  <c r="AR20" i="78"/>
  <c r="AS20" i="78" s="1"/>
  <c r="AN21" i="78"/>
  <c r="AP21" i="78"/>
  <c r="AQ21" i="78" s="1"/>
  <c r="AR21" i="78"/>
  <c r="AS21" i="78" s="1"/>
  <c r="AN29" i="78"/>
  <c r="AP29" i="78"/>
  <c r="AQ29" i="78" s="1"/>
  <c r="AR29" i="78"/>
  <c r="AS29" i="78" s="1"/>
  <c r="AN49" i="78"/>
  <c r="AP49" i="78"/>
  <c r="AQ49" i="78" s="1"/>
  <c r="AR49" i="78"/>
  <c r="AS49" i="78" s="1"/>
  <c r="AN50" i="78"/>
  <c r="AP50" i="78"/>
  <c r="AQ50" i="78" s="1"/>
  <c r="AR50" i="78"/>
  <c r="AS50" i="78" s="1"/>
  <c r="AN51" i="78"/>
  <c r="AP51" i="78"/>
  <c r="AQ51" i="78" s="1"/>
  <c r="AR51" i="78"/>
  <c r="AS51" i="78" s="1"/>
  <c r="AN52" i="78"/>
  <c r="AP52" i="78"/>
  <c r="AQ52" i="78" s="1"/>
  <c r="AR52" i="78"/>
  <c r="AS52" i="78" s="1"/>
  <c r="AN53" i="78"/>
  <c r="AP53" i="78"/>
  <c r="AQ53" i="78" s="1"/>
  <c r="AR53" i="78"/>
  <c r="AS53" i="78" s="1"/>
  <c r="AN54" i="78"/>
  <c r="AP54" i="78"/>
  <c r="AQ54" i="78" s="1"/>
  <c r="AR54" i="78"/>
  <c r="AS54" i="78" s="1"/>
  <c r="AN55" i="78"/>
  <c r="AP55" i="78"/>
  <c r="AQ55" i="78" s="1"/>
  <c r="AR55" i="78"/>
  <c r="AS55" i="78" s="1"/>
  <c r="AN56" i="78"/>
  <c r="AP56" i="78"/>
  <c r="AQ56" i="78" s="1"/>
  <c r="AR56" i="78"/>
  <c r="AS56" i="78" s="1"/>
  <c r="AN57" i="78"/>
  <c r="AP57" i="78"/>
  <c r="AQ57" i="78" s="1"/>
  <c r="AR57" i="78"/>
  <c r="AS57" i="78" s="1"/>
  <c r="AN58" i="78"/>
  <c r="AP58" i="78"/>
  <c r="AQ58" i="78" s="1"/>
  <c r="AR58" i="78"/>
  <c r="AS58" i="78" s="1"/>
  <c r="AN59" i="78"/>
  <c r="AP59" i="78"/>
  <c r="AQ59" i="78" s="1"/>
  <c r="AR59" i="78"/>
  <c r="AS59" i="78" s="1"/>
  <c r="AN32" i="78"/>
  <c r="AP32" i="78"/>
  <c r="AQ32" i="78" s="1"/>
  <c r="AR32" i="78"/>
  <c r="AS32" i="78" s="1"/>
  <c r="AN33" i="78"/>
  <c r="AP33" i="78"/>
  <c r="AQ33" i="78" s="1"/>
  <c r="AR33" i="78"/>
  <c r="AS33" i="78" s="1"/>
  <c r="AN35" i="78"/>
  <c r="AP35" i="78"/>
  <c r="AQ35" i="78" s="1"/>
  <c r="AR35" i="78"/>
  <c r="AS35" i="78" s="1"/>
  <c r="AN63" i="78"/>
  <c r="AP63" i="78"/>
  <c r="AQ63" i="78" s="1"/>
  <c r="AR63" i="78"/>
  <c r="AS63" i="78" s="1"/>
  <c r="AI36" i="78"/>
  <c r="AB36" i="78"/>
  <c r="AC36" i="78"/>
  <c r="AD36" i="78"/>
  <c r="AE36" i="78"/>
  <c r="AF36" i="78"/>
  <c r="AG36" i="78"/>
  <c r="AI37" i="78"/>
  <c r="AB37" i="78"/>
  <c r="AC37" i="78"/>
  <c r="AD37" i="78"/>
  <c r="AE37" i="78"/>
  <c r="AF37" i="78"/>
  <c r="AG37" i="78"/>
  <c r="AI3" i="78"/>
  <c r="AB3" i="78"/>
  <c r="AC3" i="78"/>
  <c r="AD3" i="78"/>
  <c r="AE3" i="78"/>
  <c r="AF3" i="78"/>
  <c r="AG3" i="78"/>
  <c r="AI40" i="78"/>
  <c r="AB40" i="78"/>
  <c r="AC40" i="78"/>
  <c r="AD40" i="78"/>
  <c r="AE40" i="78"/>
  <c r="AF40" i="78"/>
  <c r="AG40" i="78"/>
  <c r="AI4" i="78"/>
  <c r="AB4" i="78"/>
  <c r="AC4" i="78"/>
  <c r="AD4" i="78"/>
  <c r="AE4" i="78"/>
  <c r="AF4" i="78"/>
  <c r="AG4" i="78"/>
  <c r="AI41" i="78"/>
  <c r="AB41" i="78"/>
  <c r="AC41" i="78"/>
  <c r="AD41" i="78"/>
  <c r="AE41" i="78"/>
  <c r="AF41" i="78"/>
  <c r="AG41" i="78"/>
  <c r="AI44" i="78"/>
  <c r="AB44" i="78"/>
  <c r="AC44" i="78"/>
  <c r="AD44" i="78"/>
  <c r="AE44" i="78"/>
  <c r="AF44" i="78"/>
  <c r="AG44" i="78"/>
  <c r="AI10" i="78"/>
  <c r="AB10" i="78"/>
  <c r="AC10" i="78"/>
  <c r="AD10" i="78"/>
  <c r="AE10" i="78"/>
  <c r="AF10" i="78"/>
  <c r="AG10" i="78"/>
  <c r="AI16" i="78"/>
  <c r="AB16" i="78"/>
  <c r="AC16" i="78"/>
  <c r="AD16" i="78"/>
  <c r="AE16" i="78"/>
  <c r="AF16" i="78"/>
  <c r="AG16" i="78"/>
  <c r="AI17" i="78"/>
  <c r="AB17" i="78"/>
  <c r="AC17" i="78"/>
  <c r="AD17" i="78"/>
  <c r="AE17" i="78"/>
  <c r="AF17" i="78"/>
  <c r="AG17" i="78"/>
  <c r="AI20" i="78"/>
  <c r="AB20" i="78"/>
  <c r="AC20" i="78"/>
  <c r="AD20" i="78"/>
  <c r="AE20" i="78"/>
  <c r="AF20" i="78"/>
  <c r="AG20" i="78"/>
  <c r="AI21" i="78"/>
  <c r="AB21" i="78"/>
  <c r="AC21" i="78"/>
  <c r="AD21" i="78"/>
  <c r="AE21" i="78"/>
  <c r="AF21" i="78"/>
  <c r="AG21" i="78"/>
  <c r="AI29" i="78"/>
  <c r="AB29" i="78"/>
  <c r="AC29" i="78"/>
  <c r="AD29" i="78"/>
  <c r="AE29" i="78"/>
  <c r="AF29" i="78"/>
  <c r="AG29" i="78"/>
  <c r="AI49" i="78"/>
  <c r="AB49" i="78"/>
  <c r="AC49" i="78"/>
  <c r="AD49" i="78"/>
  <c r="AE49" i="78"/>
  <c r="AF49" i="78"/>
  <c r="AG49" i="78"/>
  <c r="AI50" i="78"/>
  <c r="AB50" i="78"/>
  <c r="AC50" i="78"/>
  <c r="AD50" i="78"/>
  <c r="AE50" i="78"/>
  <c r="AF50" i="78"/>
  <c r="AG50" i="78"/>
  <c r="AI51" i="78"/>
  <c r="AB51" i="78"/>
  <c r="AC51" i="78"/>
  <c r="AD51" i="78"/>
  <c r="AE51" i="78"/>
  <c r="AF51" i="78"/>
  <c r="AG51" i="78"/>
  <c r="AI52" i="78"/>
  <c r="AB52" i="78"/>
  <c r="AC52" i="78"/>
  <c r="AD52" i="78"/>
  <c r="AE52" i="78"/>
  <c r="AF52" i="78"/>
  <c r="AG52" i="78"/>
  <c r="AI53" i="78"/>
  <c r="AB53" i="78"/>
  <c r="AC53" i="78"/>
  <c r="AD53" i="78"/>
  <c r="AE53" i="78"/>
  <c r="AF53" i="78"/>
  <c r="AG53" i="78"/>
  <c r="AI54" i="78"/>
  <c r="AB54" i="78"/>
  <c r="AC54" i="78"/>
  <c r="AD54" i="78"/>
  <c r="AE54" i="78"/>
  <c r="AF54" i="78"/>
  <c r="AG54" i="78"/>
  <c r="AI55" i="78"/>
  <c r="AB55" i="78"/>
  <c r="AC55" i="78"/>
  <c r="AD55" i="78"/>
  <c r="AE55" i="78"/>
  <c r="AF55" i="78"/>
  <c r="AG55" i="78"/>
  <c r="AI56" i="78"/>
  <c r="AB56" i="78"/>
  <c r="AC56" i="78"/>
  <c r="AD56" i="78"/>
  <c r="AE56" i="78"/>
  <c r="AF56" i="78"/>
  <c r="AG56" i="78"/>
  <c r="AI57" i="78"/>
  <c r="AB57" i="78"/>
  <c r="AC57" i="78"/>
  <c r="AD57" i="78"/>
  <c r="AE57" i="78"/>
  <c r="AF57" i="78"/>
  <c r="AG57" i="78"/>
  <c r="AI58" i="78"/>
  <c r="AB58" i="78"/>
  <c r="AC58" i="78"/>
  <c r="AD58" i="78"/>
  <c r="AE58" i="78"/>
  <c r="AF58" i="78"/>
  <c r="AG58" i="78"/>
  <c r="AI59" i="78"/>
  <c r="AB59" i="78"/>
  <c r="AC59" i="78"/>
  <c r="AD59" i="78"/>
  <c r="AE59" i="78"/>
  <c r="AF59" i="78"/>
  <c r="AG59" i="78"/>
  <c r="AI32" i="78"/>
  <c r="AB32" i="78"/>
  <c r="AC32" i="78"/>
  <c r="AD32" i="78"/>
  <c r="AE32" i="78"/>
  <c r="AF32" i="78"/>
  <c r="AG32" i="78"/>
  <c r="AI33" i="78"/>
  <c r="AB33" i="78"/>
  <c r="AC33" i="78"/>
  <c r="AD33" i="78"/>
  <c r="AE33" i="78"/>
  <c r="AF33" i="78"/>
  <c r="AG33" i="78"/>
  <c r="AI35" i="78"/>
  <c r="AB35" i="78"/>
  <c r="AC35" i="78"/>
  <c r="AD35" i="78"/>
  <c r="AE35" i="78"/>
  <c r="AF35" i="78"/>
  <c r="AG35" i="78"/>
  <c r="AI63" i="78"/>
  <c r="AB63" i="78"/>
  <c r="AC63" i="78"/>
  <c r="AD63" i="78"/>
  <c r="AE63" i="78"/>
  <c r="AF63" i="78"/>
  <c r="AG63" i="78"/>
  <c r="R36" i="78"/>
  <c r="AA36" i="78" s="1"/>
  <c r="R37" i="78"/>
  <c r="AA37" i="78" s="1"/>
  <c r="R3" i="78"/>
  <c r="AA3" i="78" s="1"/>
  <c r="R40" i="78"/>
  <c r="AA40" i="78" s="1"/>
  <c r="R4" i="78"/>
  <c r="AA4" i="78" s="1"/>
  <c r="R41" i="78"/>
  <c r="AA41" i="78" s="1"/>
  <c r="R44" i="78"/>
  <c r="AA44" i="78" s="1"/>
  <c r="R10" i="78"/>
  <c r="AA10" i="78" s="1"/>
  <c r="R16" i="78"/>
  <c r="AA16" i="78" s="1"/>
  <c r="R17" i="78"/>
  <c r="AA17" i="78" s="1"/>
  <c r="R20" i="78"/>
  <c r="AA20" i="78" s="1"/>
  <c r="R21" i="78"/>
  <c r="AA21" i="78" s="1"/>
  <c r="R29" i="78"/>
  <c r="AA29" i="78" s="1"/>
  <c r="R49" i="78"/>
  <c r="AA49" i="78" s="1"/>
  <c r="R50" i="78"/>
  <c r="AA50" i="78" s="1"/>
  <c r="R51" i="78"/>
  <c r="AA51" i="78" s="1"/>
  <c r="R52" i="78"/>
  <c r="AA52" i="78" s="1"/>
  <c r="R53" i="78"/>
  <c r="AA53" i="78" s="1"/>
  <c r="R54" i="78"/>
  <c r="AA54" i="78" s="1"/>
  <c r="R55" i="78"/>
  <c r="AA55" i="78" s="1"/>
  <c r="R56" i="78"/>
  <c r="AA56" i="78" s="1"/>
  <c r="R57" i="78"/>
  <c r="AA57" i="78" s="1"/>
  <c r="R58" i="78"/>
  <c r="AA58" i="78" s="1"/>
  <c r="R59" i="78"/>
  <c r="AA59" i="78" s="1"/>
  <c r="R32" i="78"/>
  <c r="AA32" i="78" s="1"/>
  <c r="R33" i="78"/>
  <c r="AA33" i="78" s="1"/>
  <c r="R35" i="78"/>
  <c r="AA35" i="78" s="1"/>
  <c r="R63" i="78"/>
  <c r="AA63" i="78" s="1"/>
  <c r="EE77" i="44" l="1"/>
  <c r="EE58" i="44"/>
  <c r="EE74" i="44"/>
  <c r="EE82" i="44"/>
  <c r="EE56" i="44"/>
  <c r="EE51" i="44"/>
  <c r="EE84" i="44"/>
  <c r="EE67" i="44"/>
  <c r="EE59" i="44"/>
  <c r="EE79" i="44"/>
  <c r="EE57" i="44"/>
  <c r="EE62" i="44"/>
  <c r="EE61" i="44"/>
  <c r="EE71" i="44"/>
  <c r="EE64" i="44"/>
  <c r="EE66" i="44"/>
  <c r="EE75" i="44"/>
  <c r="EE70" i="44"/>
  <c r="EE53" i="44"/>
  <c r="EE69" i="44"/>
  <c r="EE73" i="44"/>
  <c r="EE60" i="44"/>
  <c r="EE76" i="44"/>
  <c r="EE55" i="44"/>
  <c r="EE78" i="44"/>
  <c r="EE52" i="44"/>
  <c r="EE65" i="44"/>
  <c r="EE54" i="44"/>
  <c r="EE81" i="44"/>
  <c r="EE68" i="44"/>
  <c r="EE72" i="44"/>
  <c r="EE80" i="44"/>
  <c r="EE63" i="44"/>
  <c r="EE83" i="44"/>
  <c r="AV21" i="78"/>
  <c r="AV40" i="78"/>
  <c r="CH30" i="15" a="1"/>
  <c r="CH30" i="15" s="1"/>
  <c r="CI30" i="15" s="1"/>
  <c r="AV29" i="78"/>
  <c r="AV49" i="78"/>
  <c r="AV10" i="78"/>
  <c r="AV16" i="78"/>
  <c r="AV57" i="78"/>
  <c r="AV37" i="78"/>
  <c r="AV4" i="78"/>
  <c r="AV32" i="78"/>
  <c r="AV56" i="78"/>
  <c r="AV41" i="78"/>
  <c r="AV35" i="78"/>
  <c r="AV63" i="78"/>
  <c r="AV59" i="78"/>
  <c r="AV50" i="78"/>
  <c r="AV20" i="78"/>
  <c r="AV44" i="78"/>
  <c r="AV3" i="78"/>
  <c r="AO33" i="78"/>
  <c r="AO57" i="78"/>
  <c r="AO53" i="78"/>
  <c r="AO49" i="78"/>
  <c r="AO17" i="78"/>
  <c r="AO41" i="78"/>
  <c r="AO37" i="78"/>
  <c r="AV52" i="78"/>
  <c r="AO32" i="78"/>
  <c r="AO56" i="78"/>
  <c r="AO52" i="78"/>
  <c r="AO29" i="78"/>
  <c r="AO16" i="78"/>
  <c r="AO4" i="78"/>
  <c r="AO36" i="78"/>
  <c r="AV36" i="78"/>
  <c r="AV33" i="78"/>
  <c r="AV58" i="78"/>
  <c r="AV17" i="78"/>
  <c r="AV51" i="78"/>
  <c r="AV55" i="78"/>
  <c r="AV54" i="78"/>
  <c r="AV53" i="78"/>
  <c r="AO63" i="78"/>
  <c r="AO59" i="78"/>
  <c r="AO55" i="78"/>
  <c r="AO51" i="78"/>
  <c r="AO21" i="78"/>
  <c r="AO10" i="78"/>
  <c r="AO40" i="78"/>
  <c r="AO35" i="78"/>
  <c r="AO58" i="78"/>
  <c r="AO54" i="78"/>
  <c r="AO50" i="78"/>
  <c r="AO20" i="78"/>
  <c r="AO44" i="78"/>
  <c r="AO3" i="78"/>
  <c r="CH31" i="15" l="1" a="1"/>
  <c r="CH31" i="15" s="1"/>
  <c r="CI31" i="15" s="1"/>
  <c r="CH32" i="15" l="1" a="1"/>
  <c r="CH32" i="15" s="1"/>
  <c r="CI32" i="15" s="1"/>
  <c r="DK13" i="44"/>
  <c r="EA13" i="44"/>
  <c r="AY46" i="78"/>
  <c r="AZ46" i="78" s="1"/>
  <c r="AW46" i="78"/>
  <c r="AX46" i="78" s="1"/>
  <c r="AU46" i="78"/>
  <c r="AR46" i="78"/>
  <c r="AS46" i="78" s="1"/>
  <c r="AP46" i="78"/>
  <c r="AQ46" i="78" s="1"/>
  <c r="AN46" i="78"/>
  <c r="AG46" i="78"/>
  <c r="AF46" i="78"/>
  <c r="AE46" i="78"/>
  <c r="AD46" i="78"/>
  <c r="AC46" i="78"/>
  <c r="AB46" i="78"/>
  <c r="AI46" i="78"/>
  <c r="R46" i="78"/>
  <c r="AA46" i="78" s="1"/>
  <c r="G46" i="78"/>
  <c r="CH33" i="15" l="1" a="1"/>
  <c r="CH33" i="15" s="1"/>
  <c r="CI33" i="15" s="1"/>
  <c r="AO46" i="78"/>
  <c r="AV46" i="78"/>
  <c r="G37" i="83"/>
  <c r="G38" i="83" s="1"/>
  <c r="G39" i="83" s="1"/>
  <c r="G40" i="83" s="1"/>
  <c r="G41" i="83" s="1"/>
  <c r="G42" i="83" s="1"/>
  <c r="G43" i="83" s="1"/>
  <c r="G44" i="83" s="1"/>
  <c r="G45" i="83" s="1"/>
  <c r="G46" i="83" s="1"/>
  <c r="G47" i="83" s="1"/>
  <c r="G48" i="83" s="1"/>
  <c r="G49" i="83" s="1"/>
  <c r="G50" i="83" s="1"/>
  <c r="G51" i="83" s="1"/>
  <c r="G52" i="83" s="1"/>
  <c r="G53" i="83" s="1"/>
  <c r="G54" i="83" s="1"/>
  <c r="G55" i="83" s="1"/>
  <c r="G56" i="83" s="1"/>
  <c r="G57" i="83" s="1"/>
  <c r="G58" i="83" s="1"/>
  <c r="G59" i="83" s="1"/>
  <c r="G60" i="83" s="1"/>
  <c r="G61" i="83" s="1"/>
  <c r="G62" i="83" s="1"/>
  <c r="G63" i="83" s="1"/>
  <c r="G64" i="83" s="1"/>
  <c r="G65" i="83" s="1"/>
  <c r="G66" i="83" s="1"/>
  <c r="G67" i="83" s="1"/>
  <c r="G68" i="83" s="1"/>
  <c r="G69" i="83" s="1"/>
  <c r="G70" i="83" s="1"/>
  <c r="G71" i="83" s="1"/>
  <c r="G72" i="83" s="1"/>
  <c r="G73" i="83" s="1"/>
  <c r="CH34" i="15" l="1" a="1"/>
  <c r="CH34" i="15" s="1"/>
  <c r="CI34" i="15" s="1"/>
  <c r="BC42" i="15"/>
  <c r="BC41" i="15"/>
  <c r="BC40" i="15"/>
  <c r="BC39" i="15"/>
  <c r="BC38" i="15"/>
  <c r="BC37" i="15"/>
  <c r="BC36" i="15"/>
  <c r="BC35" i="15"/>
  <c r="BC34" i="15"/>
  <c r="BC33" i="15"/>
  <c r="BC32" i="15"/>
  <c r="BC31" i="15"/>
  <c r="BC30" i="15"/>
  <c r="BC29" i="15"/>
  <c r="BC28" i="15"/>
  <c r="BC27" i="15"/>
  <c r="BC26" i="15"/>
  <c r="BC25" i="15"/>
  <c r="BC24" i="15"/>
  <c r="BC23" i="15"/>
  <c r="BC22" i="15"/>
  <c r="BC21" i="15"/>
  <c r="BC20" i="15"/>
  <c r="BC19" i="15"/>
  <c r="BC18" i="15"/>
  <c r="BC17" i="15"/>
  <c r="BC16" i="15"/>
  <c r="BC15" i="15"/>
  <c r="BC14" i="15"/>
  <c r="BC13" i="15"/>
  <c r="CH35" i="15" l="1" a="1"/>
  <c r="CH35" i="15" s="1"/>
  <c r="CI35" i="15" s="1"/>
  <c r="EE42" i="24"/>
  <c r="DO42" i="24"/>
  <c r="EE41" i="24"/>
  <c r="DO41" i="24"/>
  <c r="EE40" i="24"/>
  <c r="DO40" i="24"/>
  <c r="EI39" i="24"/>
  <c r="EE39" i="24"/>
  <c r="DS39" i="24"/>
  <c r="DO39" i="24"/>
  <c r="EI38" i="24"/>
  <c r="EE38" i="24"/>
  <c r="DS38" i="24"/>
  <c r="DO38" i="24"/>
  <c r="EI37" i="24"/>
  <c r="EE37" i="24"/>
  <c r="DS37" i="24"/>
  <c r="DO37" i="24"/>
  <c r="EI36" i="24"/>
  <c r="EE36" i="24"/>
  <c r="DS36" i="24"/>
  <c r="DO36" i="24"/>
  <c r="EI35" i="24"/>
  <c r="EE35" i="24"/>
  <c r="DS35" i="24"/>
  <c r="DO35" i="24"/>
  <c r="EI34" i="24"/>
  <c r="EE34" i="24"/>
  <c r="DS34" i="24"/>
  <c r="DO34" i="24"/>
  <c r="EI33" i="24"/>
  <c r="EE33" i="24"/>
  <c r="DS33" i="24"/>
  <c r="DO33" i="24"/>
  <c r="EI32" i="24"/>
  <c r="EE32" i="24"/>
  <c r="DS32" i="24"/>
  <c r="DO32" i="24"/>
  <c r="EI31" i="24"/>
  <c r="EE31" i="24"/>
  <c r="DS31" i="24"/>
  <c r="DO31" i="24"/>
  <c r="EI30" i="24"/>
  <c r="EE30" i="24"/>
  <c r="DS30" i="24"/>
  <c r="DO30" i="24"/>
  <c r="EI29" i="24"/>
  <c r="EE29" i="24"/>
  <c r="DS29" i="24"/>
  <c r="DO29" i="24"/>
  <c r="EI28" i="24"/>
  <c r="EE28" i="24"/>
  <c r="DS28" i="24"/>
  <c r="DO28" i="24"/>
  <c r="EI27" i="24"/>
  <c r="EE27" i="24"/>
  <c r="DS27" i="24"/>
  <c r="DO27" i="24"/>
  <c r="EI26" i="24"/>
  <c r="EE26" i="24"/>
  <c r="DS26" i="24"/>
  <c r="DO26" i="24"/>
  <c r="EI25" i="24"/>
  <c r="EE25" i="24"/>
  <c r="DS25" i="24"/>
  <c r="DO25" i="24"/>
  <c r="EI24" i="24"/>
  <c r="EE24" i="24"/>
  <c r="DS24" i="24"/>
  <c r="DO24" i="24"/>
  <c r="EI23" i="24"/>
  <c r="EE23" i="24"/>
  <c r="DS23" i="24"/>
  <c r="DO23" i="24"/>
  <c r="EI22" i="24"/>
  <c r="EE22" i="24"/>
  <c r="DS22" i="24"/>
  <c r="DO22" i="24"/>
  <c r="EI21" i="24"/>
  <c r="EE21" i="24"/>
  <c r="DS21" i="24"/>
  <c r="DO21" i="24"/>
  <c r="EI20" i="24"/>
  <c r="EE20" i="24"/>
  <c r="DS20" i="24"/>
  <c r="DO20" i="24"/>
  <c r="EI19" i="24"/>
  <c r="EE19" i="24"/>
  <c r="DS19" i="24"/>
  <c r="DO19" i="24"/>
  <c r="EI18" i="24"/>
  <c r="EE18" i="24"/>
  <c r="DS18" i="24"/>
  <c r="DO18" i="24"/>
  <c r="EI17" i="24"/>
  <c r="EE17" i="24"/>
  <c r="DS17" i="24"/>
  <c r="DO17" i="24"/>
  <c r="EI16" i="24"/>
  <c r="EE16" i="24"/>
  <c r="DS16" i="24"/>
  <c r="DO16" i="24"/>
  <c r="EI15" i="24"/>
  <c r="EE15" i="24"/>
  <c r="DS15" i="24"/>
  <c r="DO15" i="24"/>
  <c r="EI14" i="24"/>
  <c r="EE14" i="24"/>
  <c r="DS14" i="24"/>
  <c r="DO14" i="24"/>
  <c r="EI13" i="24"/>
  <c r="EE13" i="24"/>
  <c r="DS13" i="24"/>
  <c r="DO13" i="24"/>
  <c r="CH36" i="15" l="1" a="1"/>
  <c r="CH36" i="15" s="1"/>
  <c r="CI36" i="15" s="1"/>
  <c r="EE42" i="32"/>
  <c r="DO42" i="32"/>
  <c r="EE41" i="32"/>
  <c r="DO41" i="32"/>
  <c r="EE40" i="32"/>
  <c r="DO40" i="32"/>
  <c r="EI39" i="32"/>
  <c r="EE39" i="32"/>
  <c r="DS39" i="32"/>
  <c r="DO39" i="32"/>
  <c r="EI38" i="32"/>
  <c r="EE38" i="32"/>
  <c r="DS38" i="32"/>
  <c r="DO38" i="32"/>
  <c r="EI37" i="32"/>
  <c r="EE37" i="32"/>
  <c r="DS37" i="32"/>
  <c r="DO37" i="32"/>
  <c r="EI36" i="32"/>
  <c r="EE36" i="32"/>
  <c r="DS36" i="32"/>
  <c r="DO36" i="32"/>
  <c r="EI35" i="32"/>
  <c r="EE35" i="32"/>
  <c r="DS35" i="32"/>
  <c r="DO35" i="32"/>
  <c r="EI34" i="32"/>
  <c r="EE34" i="32"/>
  <c r="DS34" i="32"/>
  <c r="DO34" i="32"/>
  <c r="EI33" i="32"/>
  <c r="EE33" i="32"/>
  <c r="DS33" i="32"/>
  <c r="DO33" i="32"/>
  <c r="EI32" i="32"/>
  <c r="EE32" i="32"/>
  <c r="DS32" i="32"/>
  <c r="DO32" i="32"/>
  <c r="EI31" i="32"/>
  <c r="EE31" i="32"/>
  <c r="DS31" i="32"/>
  <c r="DO31" i="32"/>
  <c r="EI30" i="32"/>
  <c r="EE30" i="32"/>
  <c r="DS30" i="32"/>
  <c r="DO30" i="32"/>
  <c r="EI29" i="32"/>
  <c r="EE29" i="32"/>
  <c r="DS29" i="32"/>
  <c r="DO29" i="32"/>
  <c r="EI28" i="32"/>
  <c r="EE28" i="32"/>
  <c r="DS28" i="32"/>
  <c r="DO28" i="32"/>
  <c r="EI27" i="32"/>
  <c r="EE27" i="32"/>
  <c r="DS27" i="32"/>
  <c r="DO27" i="32"/>
  <c r="EI26" i="32"/>
  <c r="EE26" i="32"/>
  <c r="DS26" i="32"/>
  <c r="DO26" i="32"/>
  <c r="EI25" i="32"/>
  <c r="EE25" i="32"/>
  <c r="DS25" i="32"/>
  <c r="DO25" i="32"/>
  <c r="EI24" i="32"/>
  <c r="EE24" i="32"/>
  <c r="DS24" i="32"/>
  <c r="DO24" i="32"/>
  <c r="EI23" i="32"/>
  <c r="EE23" i="32"/>
  <c r="DS23" i="32"/>
  <c r="DO23" i="32"/>
  <c r="EI22" i="32"/>
  <c r="EE22" i="32"/>
  <c r="DS22" i="32"/>
  <c r="DO22" i="32"/>
  <c r="EI21" i="32"/>
  <c r="EE21" i="32"/>
  <c r="DS21" i="32"/>
  <c r="DO21" i="32"/>
  <c r="EI20" i="32"/>
  <c r="EE20" i="32"/>
  <c r="DS20" i="32"/>
  <c r="DO20" i="32"/>
  <c r="EI19" i="32"/>
  <c r="EE19" i="32"/>
  <c r="DS19" i="32"/>
  <c r="DO19" i="32"/>
  <c r="EI18" i="32"/>
  <c r="EE18" i="32"/>
  <c r="DS18" i="32"/>
  <c r="DO18" i="32"/>
  <c r="EI17" i="32"/>
  <c r="EE17" i="32"/>
  <c r="DS17" i="32"/>
  <c r="DO17" i="32"/>
  <c r="EI16" i="32"/>
  <c r="EE16" i="32"/>
  <c r="DS16" i="32"/>
  <c r="DO16" i="32"/>
  <c r="EI15" i="32"/>
  <c r="EE15" i="32"/>
  <c r="DS15" i="32"/>
  <c r="DO15" i="32"/>
  <c r="EI14" i="32"/>
  <c r="EE14" i="32"/>
  <c r="DS14" i="32"/>
  <c r="DO14" i="32"/>
  <c r="EI13" i="32"/>
  <c r="EE13" i="32"/>
  <c r="DS13" i="32"/>
  <c r="DO13" i="32"/>
  <c r="EE42" i="31"/>
  <c r="DO42" i="31"/>
  <c r="EE41" i="31"/>
  <c r="DO41" i="31"/>
  <c r="EE40" i="31"/>
  <c r="DO40" i="31"/>
  <c r="EI39" i="31"/>
  <c r="EE39" i="31"/>
  <c r="DS39" i="31"/>
  <c r="DO39" i="31"/>
  <c r="EI38" i="31"/>
  <c r="EE38" i="31"/>
  <c r="DS38" i="31"/>
  <c r="DO38" i="31"/>
  <c r="EI37" i="31"/>
  <c r="EE37" i="31"/>
  <c r="DS37" i="31"/>
  <c r="DO37" i="31"/>
  <c r="EI36" i="31"/>
  <c r="EE36" i="31"/>
  <c r="DS36" i="31"/>
  <c r="DO36" i="31"/>
  <c r="EI35" i="31"/>
  <c r="EE35" i="31"/>
  <c r="DS35" i="31"/>
  <c r="DO35" i="31"/>
  <c r="EI34" i="31"/>
  <c r="EE34" i="31"/>
  <c r="DS34" i="31"/>
  <c r="DO34" i="31"/>
  <c r="EI33" i="31"/>
  <c r="EE33" i="31"/>
  <c r="DS33" i="31"/>
  <c r="DO33" i="31"/>
  <c r="EI32" i="31"/>
  <c r="EE32" i="31"/>
  <c r="DS32" i="31"/>
  <c r="DO32" i="31"/>
  <c r="EI31" i="31"/>
  <c r="EE31" i="31"/>
  <c r="DS31" i="31"/>
  <c r="DO31" i="31"/>
  <c r="EI30" i="31"/>
  <c r="EE30" i="31"/>
  <c r="DS30" i="31"/>
  <c r="DO30" i="31"/>
  <c r="EI29" i="31"/>
  <c r="EE29" i="31"/>
  <c r="DS29" i="31"/>
  <c r="DO29" i="31"/>
  <c r="EI28" i="31"/>
  <c r="EE28" i="31"/>
  <c r="DS28" i="31"/>
  <c r="DO28" i="31"/>
  <c r="EI27" i="31"/>
  <c r="EE27" i="31"/>
  <c r="DS27" i="31"/>
  <c r="DO27" i="31"/>
  <c r="EI26" i="31"/>
  <c r="EE26" i="31"/>
  <c r="DS26" i="31"/>
  <c r="DO26" i="31"/>
  <c r="EI25" i="31"/>
  <c r="EE25" i="31"/>
  <c r="DS25" i="31"/>
  <c r="DO25" i="31"/>
  <c r="EI24" i="31"/>
  <c r="EE24" i="31"/>
  <c r="DS24" i="31"/>
  <c r="DO24" i="31"/>
  <c r="EI23" i="31"/>
  <c r="EE23" i="31"/>
  <c r="DS23" i="31"/>
  <c r="DO23" i="31"/>
  <c r="EI22" i="31"/>
  <c r="EE22" i="31"/>
  <c r="DS22" i="31"/>
  <c r="DO22" i="31"/>
  <c r="EI21" i="31"/>
  <c r="EE21" i="31"/>
  <c r="DS21" i="31"/>
  <c r="DO21" i="31"/>
  <c r="EI20" i="31"/>
  <c r="EE20" i="31"/>
  <c r="DS20" i="31"/>
  <c r="DO20" i="31"/>
  <c r="EI19" i="31"/>
  <c r="EE19" i="31"/>
  <c r="DS19" i="31"/>
  <c r="DO19" i="31"/>
  <c r="EI18" i="31"/>
  <c r="EE18" i="31"/>
  <c r="DS18" i="31"/>
  <c r="DO18" i="31"/>
  <c r="EI17" i="31"/>
  <c r="EE17" i="31"/>
  <c r="DS17" i="31"/>
  <c r="DO17" i="31"/>
  <c r="EI16" i="31"/>
  <c r="EE16" i="31"/>
  <c r="DS16" i="31"/>
  <c r="DO16" i="31"/>
  <c r="EI15" i="31"/>
  <c r="EE15" i="31"/>
  <c r="DS15" i="31"/>
  <c r="DO15" i="31"/>
  <c r="EI14" i="31"/>
  <c r="EE14" i="31"/>
  <c r="DS14" i="31"/>
  <c r="DO14" i="31"/>
  <c r="EI13" i="31"/>
  <c r="EE13" i="31"/>
  <c r="DS13" i="31"/>
  <c r="DO13" i="31"/>
  <c r="EE42" i="27"/>
  <c r="DO42" i="27"/>
  <c r="EE41" i="27"/>
  <c r="DO41" i="27"/>
  <c r="EE40" i="27"/>
  <c r="DO40" i="27"/>
  <c r="EI39" i="27"/>
  <c r="EE39" i="27"/>
  <c r="DS39" i="27"/>
  <c r="DO39" i="27"/>
  <c r="EI38" i="27"/>
  <c r="EE38" i="27"/>
  <c r="DS38" i="27"/>
  <c r="DO38" i="27"/>
  <c r="EI37" i="27"/>
  <c r="EE37" i="27"/>
  <c r="DS37" i="27"/>
  <c r="DO37" i="27"/>
  <c r="EI36" i="27"/>
  <c r="EE36" i="27"/>
  <c r="DS36" i="27"/>
  <c r="DO36" i="27"/>
  <c r="EI35" i="27"/>
  <c r="EE35" i="27"/>
  <c r="DS35" i="27"/>
  <c r="DO35" i="27"/>
  <c r="EI34" i="27"/>
  <c r="EE34" i="27"/>
  <c r="DS34" i="27"/>
  <c r="DO34" i="27"/>
  <c r="EI33" i="27"/>
  <c r="EE33" i="27"/>
  <c r="DS33" i="27"/>
  <c r="DO33" i="27"/>
  <c r="EI32" i="27"/>
  <c r="EE32" i="27"/>
  <c r="DS32" i="27"/>
  <c r="DO32" i="27"/>
  <c r="EI31" i="27"/>
  <c r="EE31" i="27"/>
  <c r="DS31" i="27"/>
  <c r="DO31" i="27"/>
  <c r="EI30" i="27"/>
  <c r="EE30" i="27"/>
  <c r="DS30" i="27"/>
  <c r="DO30" i="27"/>
  <c r="EI29" i="27"/>
  <c r="EE29" i="27"/>
  <c r="DS29" i="27"/>
  <c r="DO29" i="27"/>
  <c r="EI28" i="27"/>
  <c r="EE28" i="27"/>
  <c r="DS28" i="27"/>
  <c r="DO28" i="27"/>
  <c r="EI27" i="27"/>
  <c r="EE27" i="27"/>
  <c r="DS27" i="27"/>
  <c r="DO27" i="27"/>
  <c r="EI26" i="27"/>
  <c r="EE26" i="27"/>
  <c r="DS26" i="27"/>
  <c r="DO26" i="27"/>
  <c r="EI25" i="27"/>
  <c r="EE25" i="27"/>
  <c r="DS25" i="27"/>
  <c r="DO25" i="27"/>
  <c r="EI24" i="27"/>
  <c r="EE24" i="27"/>
  <c r="DS24" i="27"/>
  <c r="DO24" i="27"/>
  <c r="EI23" i="27"/>
  <c r="EE23" i="27"/>
  <c r="DS23" i="27"/>
  <c r="DO23" i="27"/>
  <c r="EI22" i="27"/>
  <c r="EE22" i="27"/>
  <c r="DS22" i="27"/>
  <c r="DO22" i="27"/>
  <c r="EI21" i="27"/>
  <c r="EE21" i="27"/>
  <c r="DS21" i="27"/>
  <c r="DO21" i="27"/>
  <c r="EI20" i="27"/>
  <c r="EE20" i="27"/>
  <c r="DS20" i="27"/>
  <c r="DO20" i="27"/>
  <c r="EI19" i="27"/>
  <c r="EE19" i="27"/>
  <c r="DS19" i="27"/>
  <c r="DO19" i="27"/>
  <c r="EI18" i="27"/>
  <c r="EE18" i="27"/>
  <c r="DS18" i="27"/>
  <c r="DO18" i="27"/>
  <c r="EI17" i="27"/>
  <c r="EE17" i="27"/>
  <c r="DS17" i="27"/>
  <c r="DO17" i="27"/>
  <c r="EI16" i="27"/>
  <c r="EE16" i="27"/>
  <c r="DS16" i="27"/>
  <c r="DO16" i="27"/>
  <c r="EI15" i="27"/>
  <c r="EE15" i="27"/>
  <c r="DS15" i="27"/>
  <c r="DO15" i="27"/>
  <c r="EI14" i="27"/>
  <c r="EE14" i="27"/>
  <c r="DS14" i="27"/>
  <c r="DO14" i="27"/>
  <c r="EI13" i="27"/>
  <c r="EE13" i="27"/>
  <c r="DS13" i="27"/>
  <c r="DO13" i="27"/>
  <c r="EE42" i="26"/>
  <c r="DO42" i="26"/>
  <c r="EE41" i="26"/>
  <c r="DO41" i="26"/>
  <c r="EE40" i="26"/>
  <c r="DO40" i="26"/>
  <c r="EI39" i="26"/>
  <c r="EE39" i="26"/>
  <c r="DS39" i="26"/>
  <c r="DO39" i="26"/>
  <c r="EI38" i="26"/>
  <c r="EE38" i="26"/>
  <c r="DS38" i="26"/>
  <c r="DO38" i="26"/>
  <c r="EI37" i="26"/>
  <c r="EE37" i="26"/>
  <c r="DS37" i="26"/>
  <c r="DO37" i="26"/>
  <c r="EI36" i="26"/>
  <c r="EE36" i="26"/>
  <c r="DS36" i="26"/>
  <c r="DO36" i="26"/>
  <c r="EI35" i="26"/>
  <c r="EE35" i="26"/>
  <c r="DS35" i="26"/>
  <c r="DO35" i="26"/>
  <c r="EI34" i="26"/>
  <c r="EE34" i="26"/>
  <c r="DS34" i="26"/>
  <c r="DO34" i="26"/>
  <c r="EI33" i="26"/>
  <c r="EE33" i="26"/>
  <c r="DS33" i="26"/>
  <c r="DO33" i="26"/>
  <c r="EI32" i="26"/>
  <c r="EE32" i="26"/>
  <c r="DS32" i="26"/>
  <c r="DO32" i="26"/>
  <c r="EI31" i="26"/>
  <c r="EE31" i="26"/>
  <c r="DS31" i="26"/>
  <c r="DO31" i="26"/>
  <c r="EI30" i="26"/>
  <c r="EE30" i="26"/>
  <c r="DS30" i="26"/>
  <c r="DO30" i="26"/>
  <c r="EI29" i="26"/>
  <c r="EE29" i="26"/>
  <c r="DS29" i="26"/>
  <c r="DO29" i="26"/>
  <c r="EI28" i="26"/>
  <c r="EE28" i="26"/>
  <c r="DS28" i="26"/>
  <c r="DO28" i="26"/>
  <c r="EI27" i="26"/>
  <c r="EE27" i="26"/>
  <c r="DS27" i="26"/>
  <c r="DO27" i="26"/>
  <c r="EI26" i="26"/>
  <c r="EE26" i="26"/>
  <c r="DS26" i="26"/>
  <c r="DO26" i="26"/>
  <c r="EI25" i="26"/>
  <c r="EE25" i="26"/>
  <c r="DS25" i="26"/>
  <c r="DO25" i="26"/>
  <c r="EI24" i="26"/>
  <c r="EE24" i="26"/>
  <c r="DS24" i="26"/>
  <c r="DO24" i="26"/>
  <c r="EI23" i="26"/>
  <c r="EE23" i="26"/>
  <c r="DS23" i="26"/>
  <c r="DO23" i="26"/>
  <c r="EI22" i="26"/>
  <c r="EE22" i="26"/>
  <c r="DS22" i="26"/>
  <c r="DO22" i="26"/>
  <c r="EI21" i="26"/>
  <c r="EE21" i="26"/>
  <c r="DS21" i="26"/>
  <c r="DO21" i="26"/>
  <c r="EI20" i="26"/>
  <c r="EE20" i="26"/>
  <c r="DS20" i="26"/>
  <c r="DO20" i="26"/>
  <c r="EI19" i="26"/>
  <c r="EE19" i="26"/>
  <c r="DS19" i="26"/>
  <c r="DO19" i="26"/>
  <c r="EI18" i="26"/>
  <c r="EE18" i="26"/>
  <c r="DS18" i="26"/>
  <c r="DO18" i="26"/>
  <c r="EI17" i="26"/>
  <c r="EE17" i="26"/>
  <c r="DS17" i="26"/>
  <c r="DO17" i="26"/>
  <c r="EI16" i="26"/>
  <c r="EE16" i="26"/>
  <c r="DS16" i="26"/>
  <c r="DO16" i="26"/>
  <c r="EI15" i="26"/>
  <c r="EE15" i="26"/>
  <c r="DS15" i="26"/>
  <c r="DO15" i="26"/>
  <c r="EI14" i="26"/>
  <c r="EE14" i="26"/>
  <c r="DS14" i="26"/>
  <c r="DO14" i="26"/>
  <c r="EI13" i="26"/>
  <c r="EE13" i="26"/>
  <c r="DS13" i="26"/>
  <c r="DO13" i="26"/>
  <c r="EE42" i="25"/>
  <c r="DO42" i="25"/>
  <c r="EE41" i="25"/>
  <c r="DO41" i="25"/>
  <c r="EE40" i="25"/>
  <c r="DO40" i="25"/>
  <c r="EI39" i="25"/>
  <c r="EE39" i="25"/>
  <c r="DS39" i="25"/>
  <c r="DO39" i="25"/>
  <c r="EI38" i="25"/>
  <c r="EE38" i="25"/>
  <c r="DS38" i="25"/>
  <c r="DO38" i="25"/>
  <c r="EI37" i="25"/>
  <c r="EE37" i="25"/>
  <c r="DS37" i="25"/>
  <c r="DO37" i="25"/>
  <c r="EI36" i="25"/>
  <c r="EE36" i="25"/>
  <c r="DS36" i="25"/>
  <c r="DO36" i="25"/>
  <c r="EI35" i="25"/>
  <c r="EE35" i="25"/>
  <c r="DS35" i="25"/>
  <c r="DO35" i="25"/>
  <c r="EI34" i="25"/>
  <c r="EE34" i="25"/>
  <c r="DS34" i="25"/>
  <c r="DO34" i="25"/>
  <c r="EI33" i="25"/>
  <c r="EE33" i="25"/>
  <c r="DS33" i="25"/>
  <c r="DO33" i="25"/>
  <c r="EI32" i="25"/>
  <c r="EE32" i="25"/>
  <c r="DS32" i="25"/>
  <c r="DO32" i="25"/>
  <c r="EI31" i="25"/>
  <c r="EE31" i="25"/>
  <c r="DS31" i="25"/>
  <c r="DO31" i="25"/>
  <c r="EI30" i="25"/>
  <c r="EE30" i="25"/>
  <c r="DS30" i="25"/>
  <c r="DO30" i="25"/>
  <c r="EI29" i="25"/>
  <c r="EE29" i="25"/>
  <c r="DS29" i="25"/>
  <c r="DO29" i="25"/>
  <c r="EI28" i="25"/>
  <c r="EE28" i="25"/>
  <c r="DS28" i="25"/>
  <c r="DO28" i="25"/>
  <c r="EI27" i="25"/>
  <c r="EE27" i="25"/>
  <c r="DS27" i="25"/>
  <c r="DO27" i="25"/>
  <c r="EI26" i="25"/>
  <c r="EE26" i="25"/>
  <c r="DS26" i="25"/>
  <c r="DO26" i="25"/>
  <c r="EI25" i="25"/>
  <c r="EE25" i="25"/>
  <c r="DS25" i="25"/>
  <c r="DO25" i="25"/>
  <c r="EI24" i="25"/>
  <c r="EE24" i="25"/>
  <c r="DS24" i="25"/>
  <c r="DO24" i="25"/>
  <c r="EI23" i="25"/>
  <c r="EE23" i="25"/>
  <c r="DS23" i="25"/>
  <c r="DO23" i="25"/>
  <c r="EI22" i="25"/>
  <c r="EE22" i="25"/>
  <c r="DS22" i="25"/>
  <c r="DO22" i="25"/>
  <c r="EI21" i="25"/>
  <c r="EE21" i="25"/>
  <c r="DS21" i="25"/>
  <c r="DO21" i="25"/>
  <c r="EI20" i="25"/>
  <c r="EE20" i="25"/>
  <c r="DS20" i="25"/>
  <c r="DO20" i="25"/>
  <c r="EI19" i="25"/>
  <c r="EE19" i="25"/>
  <c r="DS19" i="25"/>
  <c r="DO19" i="25"/>
  <c r="EI18" i="25"/>
  <c r="EE18" i="25"/>
  <c r="DS18" i="25"/>
  <c r="DO18" i="25"/>
  <c r="EI17" i="25"/>
  <c r="EE17" i="25"/>
  <c r="DS17" i="25"/>
  <c r="DO17" i="25"/>
  <c r="EI16" i="25"/>
  <c r="EE16" i="25"/>
  <c r="DS16" i="25"/>
  <c r="DO16" i="25"/>
  <c r="EI15" i="25"/>
  <c r="EE15" i="25"/>
  <c r="DS15" i="25"/>
  <c r="DO15" i="25"/>
  <c r="EI14" i="25"/>
  <c r="EE14" i="25"/>
  <c r="DS14" i="25"/>
  <c r="DO14" i="25"/>
  <c r="EI13" i="25"/>
  <c r="EE13" i="25"/>
  <c r="DS13" i="25"/>
  <c r="DO13" i="25"/>
  <c r="EE42" i="22"/>
  <c r="DO42" i="22"/>
  <c r="EE41" i="22"/>
  <c r="DO41" i="22"/>
  <c r="EE40" i="22"/>
  <c r="DO40" i="22"/>
  <c r="EI39" i="22"/>
  <c r="EE39" i="22"/>
  <c r="DS39" i="22"/>
  <c r="DO39" i="22"/>
  <c r="EI38" i="22"/>
  <c r="EE38" i="22"/>
  <c r="DS38" i="22"/>
  <c r="DO38" i="22"/>
  <c r="EI37" i="22"/>
  <c r="EE37" i="22"/>
  <c r="DS37" i="22"/>
  <c r="DO37" i="22"/>
  <c r="EI36" i="22"/>
  <c r="EE36" i="22"/>
  <c r="DS36" i="22"/>
  <c r="DO36" i="22"/>
  <c r="EI35" i="22"/>
  <c r="EE35" i="22"/>
  <c r="DS35" i="22"/>
  <c r="DO35" i="22"/>
  <c r="EI34" i="22"/>
  <c r="EE34" i="22"/>
  <c r="DS34" i="22"/>
  <c r="DO34" i="22"/>
  <c r="EI33" i="22"/>
  <c r="EE33" i="22"/>
  <c r="DS33" i="22"/>
  <c r="DO33" i="22"/>
  <c r="EI32" i="22"/>
  <c r="EE32" i="22"/>
  <c r="DS32" i="22"/>
  <c r="DO32" i="22"/>
  <c r="EI31" i="22"/>
  <c r="EE31" i="22"/>
  <c r="DS31" i="22"/>
  <c r="DO31" i="22"/>
  <c r="EI30" i="22"/>
  <c r="EE30" i="22"/>
  <c r="DS30" i="22"/>
  <c r="DO30" i="22"/>
  <c r="EI29" i="22"/>
  <c r="EE29" i="22"/>
  <c r="DS29" i="22"/>
  <c r="DO29" i="22"/>
  <c r="EI28" i="22"/>
  <c r="EE28" i="22"/>
  <c r="DS28" i="22"/>
  <c r="DO28" i="22"/>
  <c r="EI27" i="22"/>
  <c r="EE27" i="22"/>
  <c r="DS27" i="22"/>
  <c r="DO27" i="22"/>
  <c r="EI26" i="22"/>
  <c r="EE26" i="22"/>
  <c r="DS26" i="22"/>
  <c r="DO26" i="22"/>
  <c r="EI25" i="22"/>
  <c r="EE25" i="22"/>
  <c r="DS25" i="22"/>
  <c r="DO25" i="22"/>
  <c r="EI24" i="22"/>
  <c r="EE24" i="22"/>
  <c r="DS24" i="22"/>
  <c r="DO24" i="22"/>
  <c r="EI23" i="22"/>
  <c r="EE23" i="22"/>
  <c r="DS23" i="22"/>
  <c r="DO23" i="22"/>
  <c r="EI22" i="22"/>
  <c r="EE22" i="22"/>
  <c r="DS22" i="22"/>
  <c r="DO22" i="22"/>
  <c r="EI21" i="22"/>
  <c r="EE21" i="22"/>
  <c r="DS21" i="22"/>
  <c r="DO21" i="22"/>
  <c r="EI20" i="22"/>
  <c r="EE20" i="22"/>
  <c r="DS20" i="22"/>
  <c r="DO20" i="22"/>
  <c r="EI19" i="22"/>
  <c r="EE19" i="22"/>
  <c r="DS19" i="22"/>
  <c r="DO19" i="22"/>
  <c r="EI18" i="22"/>
  <c r="EE18" i="22"/>
  <c r="DS18" i="22"/>
  <c r="DO18" i="22"/>
  <c r="EI17" i="22"/>
  <c r="EE17" i="22"/>
  <c r="DS17" i="22"/>
  <c r="DO17" i="22"/>
  <c r="EI16" i="22"/>
  <c r="EE16" i="22"/>
  <c r="DS16" i="22"/>
  <c r="DO16" i="22"/>
  <c r="EI15" i="22"/>
  <c r="EE15" i="22"/>
  <c r="DS15" i="22"/>
  <c r="DO15" i="22"/>
  <c r="EI14" i="22"/>
  <c r="EE14" i="22"/>
  <c r="DS14" i="22"/>
  <c r="DO14" i="22"/>
  <c r="EI13" i="22"/>
  <c r="EE13" i="22"/>
  <c r="DS13" i="22"/>
  <c r="DO13" i="22"/>
  <c r="EE42" i="21"/>
  <c r="DO42" i="21"/>
  <c r="EE41" i="21"/>
  <c r="DO41" i="21"/>
  <c r="EE40" i="21"/>
  <c r="DO40" i="21"/>
  <c r="EI39" i="21"/>
  <c r="EE39" i="21"/>
  <c r="DS39" i="21"/>
  <c r="DO39" i="21"/>
  <c r="EI38" i="21"/>
  <c r="EE38" i="21"/>
  <c r="DS38" i="21"/>
  <c r="DO38" i="21"/>
  <c r="EI37" i="21"/>
  <c r="EE37" i="21"/>
  <c r="DS37" i="21"/>
  <c r="DO37" i="21"/>
  <c r="EI36" i="21"/>
  <c r="EE36" i="21"/>
  <c r="DS36" i="21"/>
  <c r="DO36" i="21"/>
  <c r="EI35" i="21"/>
  <c r="EE35" i="21"/>
  <c r="DS35" i="21"/>
  <c r="DO35" i="21"/>
  <c r="EI34" i="21"/>
  <c r="EE34" i="21"/>
  <c r="DS34" i="21"/>
  <c r="DO34" i="21"/>
  <c r="EI33" i="21"/>
  <c r="EE33" i="21"/>
  <c r="DS33" i="21"/>
  <c r="DO33" i="21"/>
  <c r="EI32" i="21"/>
  <c r="EE32" i="21"/>
  <c r="DS32" i="21"/>
  <c r="DO32" i="21"/>
  <c r="EI31" i="21"/>
  <c r="EE31" i="21"/>
  <c r="DS31" i="21"/>
  <c r="DO31" i="21"/>
  <c r="EI30" i="21"/>
  <c r="EE30" i="21"/>
  <c r="DS30" i="21"/>
  <c r="DO30" i="21"/>
  <c r="EI29" i="21"/>
  <c r="EE29" i="21"/>
  <c r="DS29" i="21"/>
  <c r="DO29" i="21"/>
  <c r="EI28" i="21"/>
  <c r="EE28" i="21"/>
  <c r="DS28" i="21"/>
  <c r="DO28" i="21"/>
  <c r="EI27" i="21"/>
  <c r="EE27" i="21"/>
  <c r="DS27" i="21"/>
  <c r="DO27" i="21"/>
  <c r="EI26" i="21"/>
  <c r="EE26" i="21"/>
  <c r="DS26" i="21"/>
  <c r="DO26" i="21"/>
  <c r="EI25" i="21"/>
  <c r="EE25" i="21"/>
  <c r="DS25" i="21"/>
  <c r="DO25" i="21"/>
  <c r="EI24" i="21"/>
  <c r="EE24" i="21"/>
  <c r="DS24" i="21"/>
  <c r="DO24" i="21"/>
  <c r="EI23" i="21"/>
  <c r="EE23" i="21"/>
  <c r="DS23" i="21"/>
  <c r="DO23" i="21"/>
  <c r="EI22" i="21"/>
  <c r="EE22" i="21"/>
  <c r="DS22" i="21"/>
  <c r="DO22" i="21"/>
  <c r="EI21" i="21"/>
  <c r="EE21" i="21"/>
  <c r="DS21" i="21"/>
  <c r="DO21" i="21"/>
  <c r="EI20" i="21"/>
  <c r="EE20" i="21"/>
  <c r="DS20" i="21"/>
  <c r="DO20" i="21"/>
  <c r="EI19" i="21"/>
  <c r="EE19" i="21"/>
  <c r="DS19" i="21"/>
  <c r="DO19" i="21"/>
  <c r="EI18" i="21"/>
  <c r="EE18" i="21"/>
  <c r="DS18" i="21"/>
  <c r="DO18" i="21"/>
  <c r="EI17" i="21"/>
  <c r="EE17" i="21"/>
  <c r="DS17" i="21"/>
  <c r="DO17" i="21"/>
  <c r="EI16" i="21"/>
  <c r="EE16" i="21"/>
  <c r="DS16" i="21"/>
  <c r="DO16" i="21"/>
  <c r="EI15" i="21"/>
  <c r="EE15" i="21"/>
  <c r="DS15" i="21"/>
  <c r="DO15" i="21"/>
  <c r="EI14" i="21"/>
  <c r="EE14" i="21"/>
  <c r="DS14" i="21"/>
  <c r="DO14" i="21"/>
  <c r="EI13" i="21"/>
  <c r="EE13" i="21"/>
  <c r="DS13" i="21"/>
  <c r="DO13" i="21"/>
  <c r="EE42" i="20"/>
  <c r="DO42" i="20"/>
  <c r="EE41" i="20"/>
  <c r="DO41" i="20"/>
  <c r="EE40" i="20"/>
  <c r="DO40" i="20"/>
  <c r="EI39" i="20"/>
  <c r="EE39" i="20"/>
  <c r="DS39" i="20"/>
  <c r="DO39" i="20"/>
  <c r="EI38" i="20"/>
  <c r="EE38" i="20"/>
  <c r="DS38" i="20"/>
  <c r="DO38" i="20"/>
  <c r="EI37" i="20"/>
  <c r="EE37" i="20"/>
  <c r="DS37" i="20"/>
  <c r="DO37" i="20"/>
  <c r="EI36" i="20"/>
  <c r="EE36" i="20"/>
  <c r="DS36" i="20"/>
  <c r="DO36" i="20"/>
  <c r="EI35" i="20"/>
  <c r="EE35" i="20"/>
  <c r="DS35" i="20"/>
  <c r="DO35" i="20"/>
  <c r="EI34" i="20"/>
  <c r="EE34" i="20"/>
  <c r="DS34" i="20"/>
  <c r="DO34" i="20"/>
  <c r="EI33" i="20"/>
  <c r="EE33" i="20"/>
  <c r="DS33" i="20"/>
  <c r="DO33" i="20"/>
  <c r="EI32" i="20"/>
  <c r="EE32" i="20"/>
  <c r="DS32" i="20"/>
  <c r="DO32" i="20"/>
  <c r="EI31" i="20"/>
  <c r="EE31" i="20"/>
  <c r="DS31" i="20"/>
  <c r="DO31" i="20"/>
  <c r="EI30" i="20"/>
  <c r="EE30" i="20"/>
  <c r="DS30" i="20"/>
  <c r="DO30" i="20"/>
  <c r="EI29" i="20"/>
  <c r="EE29" i="20"/>
  <c r="DS29" i="20"/>
  <c r="DO29" i="20"/>
  <c r="EI28" i="20"/>
  <c r="EE28" i="20"/>
  <c r="DS28" i="20"/>
  <c r="DO28" i="20"/>
  <c r="EI27" i="20"/>
  <c r="EE27" i="20"/>
  <c r="DS27" i="20"/>
  <c r="DO27" i="20"/>
  <c r="EI26" i="20"/>
  <c r="EE26" i="20"/>
  <c r="DS26" i="20"/>
  <c r="DO26" i="20"/>
  <c r="EI25" i="20"/>
  <c r="EE25" i="20"/>
  <c r="DS25" i="20"/>
  <c r="DO25" i="20"/>
  <c r="EI24" i="20"/>
  <c r="EE24" i="20"/>
  <c r="DS24" i="20"/>
  <c r="DO24" i="20"/>
  <c r="EI23" i="20"/>
  <c r="EE23" i="20"/>
  <c r="DS23" i="20"/>
  <c r="DO23" i="20"/>
  <c r="EI22" i="20"/>
  <c r="EE22" i="20"/>
  <c r="DS22" i="20"/>
  <c r="DO22" i="20"/>
  <c r="EI21" i="20"/>
  <c r="EE21" i="20"/>
  <c r="DS21" i="20"/>
  <c r="DO21" i="20"/>
  <c r="EI20" i="20"/>
  <c r="EE20" i="20"/>
  <c r="DS20" i="20"/>
  <c r="DO20" i="20"/>
  <c r="EI19" i="20"/>
  <c r="EE19" i="20"/>
  <c r="DS19" i="20"/>
  <c r="DO19" i="20"/>
  <c r="EI18" i="20"/>
  <c r="EE18" i="20"/>
  <c r="DS18" i="20"/>
  <c r="DO18" i="20"/>
  <c r="EI17" i="20"/>
  <c r="EE17" i="20"/>
  <c r="DS17" i="20"/>
  <c r="DO17" i="20"/>
  <c r="EI16" i="20"/>
  <c r="EE16" i="20"/>
  <c r="DS16" i="20"/>
  <c r="DO16" i="20"/>
  <c r="EI15" i="20"/>
  <c r="EE15" i="20"/>
  <c r="DS15" i="20"/>
  <c r="DO15" i="20"/>
  <c r="EI14" i="20"/>
  <c r="EE14" i="20"/>
  <c r="DS14" i="20"/>
  <c r="DO14" i="20"/>
  <c r="EI13" i="20"/>
  <c r="EE13" i="20"/>
  <c r="DS13" i="20"/>
  <c r="DO13" i="20"/>
  <c r="EE42" i="16"/>
  <c r="DO42" i="16"/>
  <c r="EE41" i="16"/>
  <c r="DO41" i="16"/>
  <c r="EE40" i="16"/>
  <c r="DO40" i="16"/>
  <c r="EI39" i="16"/>
  <c r="EE39" i="16"/>
  <c r="DS39" i="16"/>
  <c r="DO39" i="16"/>
  <c r="EI38" i="16"/>
  <c r="EE38" i="16"/>
  <c r="DS38" i="16"/>
  <c r="DO38" i="16"/>
  <c r="EI37" i="16"/>
  <c r="EE37" i="16"/>
  <c r="DS37" i="16"/>
  <c r="DO37" i="16"/>
  <c r="EI36" i="16"/>
  <c r="EE36" i="16"/>
  <c r="DS36" i="16"/>
  <c r="DO36" i="16"/>
  <c r="EI35" i="16"/>
  <c r="EE35" i="16"/>
  <c r="DS35" i="16"/>
  <c r="DO35" i="16"/>
  <c r="EI34" i="16"/>
  <c r="EE34" i="16"/>
  <c r="DS34" i="16"/>
  <c r="DO34" i="16"/>
  <c r="EI33" i="16"/>
  <c r="EE33" i="16"/>
  <c r="DS33" i="16"/>
  <c r="DO33" i="16"/>
  <c r="EI32" i="16"/>
  <c r="EE32" i="16"/>
  <c r="DS32" i="16"/>
  <c r="DO32" i="16"/>
  <c r="EI31" i="16"/>
  <c r="EE31" i="16"/>
  <c r="DS31" i="16"/>
  <c r="DO31" i="16"/>
  <c r="EI30" i="16"/>
  <c r="EE30" i="16"/>
  <c r="DS30" i="16"/>
  <c r="DO30" i="16"/>
  <c r="EI29" i="16"/>
  <c r="EE29" i="16"/>
  <c r="DS29" i="16"/>
  <c r="DO29" i="16"/>
  <c r="EI28" i="16"/>
  <c r="EE28" i="16"/>
  <c r="DS28" i="16"/>
  <c r="DO28" i="16"/>
  <c r="EI27" i="16"/>
  <c r="EE27" i="16"/>
  <c r="DS27" i="16"/>
  <c r="DO27" i="16"/>
  <c r="EI26" i="16"/>
  <c r="EE26" i="16"/>
  <c r="DS26" i="16"/>
  <c r="DO26" i="16"/>
  <c r="EI25" i="16"/>
  <c r="EE25" i="16"/>
  <c r="DS25" i="16"/>
  <c r="DO25" i="16"/>
  <c r="EI24" i="16"/>
  <c r="EE24" i="16"/>
  <c r="DS24" i="16"/>
  <c r="DO24" i="16"/>
  <c r="EI23" i="16"/>
  <c r="EE23" i="16"/>
  <c r="DS23" i="16"/>
  <c r="DO23" i="16"/>
  <c r="EI22" i="16"/>
  <c r="EE22" i="16"/>
  <c r="DS22" i="16"/>
  <c r="DO22" i="16"/>
  <c r="EI21" i="16"/>
  <c r="EE21" i="16"/>
  <c r="DS21" i="16"/>
  <c r="DO21" i="16"/>
  <c r="EI20" i="16"/>
  <c r="EE20" i="16"/>
  <c r="DS20" i="16"/>
  <c r="DO20" i="16"/>
  <c r="EI19" i="16"/>
  <c r="EE19" i="16"/>
  <c r="DS19" i="16"/>
  <c r="DO19" i="16"/>
  <c r="EI18" i="16"/>
  <c r="EE18" i="16"/>
  <c r="DS18" i="16"/>
  <c r="DO18" i="16"/>
  <c r="EI17" i="16"/>
  <c r="EE17" i="16"/>
  <c r="DS17" i="16"/>
  <c r="DO17" i="16"/>
  <c r="EI16" i="16"/>
  <c r="EE16" i="16"/>
  <c r="DS16" i="16"/>
  <c r="DO16" i="16"/>
  <c r="EI15" i="16"/>
  <c r="EE15" i="16"/>
  <c r="DS15" i="16"/>
  <c r="DO15" i="16"/>
  <c r="EI14" i="16"/>
  <c r="EE14" i="16"/>
  <c r="DS14" i="16"/>
  <c r="DO14" i="16"/>
  <c r="EI13" i="16"/>
  <c r="EE13" i="16"/>
  <c r="DS13" i="16"/>
  <c r="DO13" i="16"/>
  <c r="EE42" i="19"/>
  <c r="DO42" i="19"/>
  <c r="EE41" i="19"/>
  <c r="DO41" i="19"/>
  <c r="EE40" i="19"/>
  <c r="DO40" i="19"/>
  <c r="EI39" i="19"/>
  <c r="EE39" i="19"/>
  <c r="DS39" i="19"/>
  <c r="DO39" i="19"/>
  <c r="EI38" i="19"/>
  <c r="EE38" i="19"/>
  <c r="DS38" i="19"/>
  <c r="DO38" i="19"/>
  <c r="EI37" i="19"/>
  <c r="EE37" i="19"/>
  <c r="DS37" i="19"/>
  <c r="DO37" i="19"/>
  <c r="EI36" i="19"/>
  <c r="EE36" i="19"/>
  <c r="DS36" i="19"/>
  <c r="DO36" i="19"/>
  <c r="EI35" i="19"/>
  <c r="EE35" i="19"/>
  <c r="DS35" i="19"/>
  <c r="DO35" i="19"/>
  <c r="EI34" i="19"/>
  <c r="EE34" i="19"/>
  <c r="DS34" i="19"/>
  <c r="DO34" i="19"/>
  <c r="EI33" i="19"/>
  <c r="EE33" i="19"/>
  <c r="DS33" i="19"/>
  <c r="DO33" i="19"/>
  <c r="EI32" i="19"/>
  <c r="EE32" i="19"/>
  <c r="DS32" i="19"/>
  <c r="DO32" i="19"/>
  <c r="EI31" i="19"/>
  <c r="EE31" i="19"/>
  <c r="DS31" i="19"/>
  <c r="DO31" i="19"/>
  <c r="EI30" i="19"/>
  <c r="EE30" i="19"/>
  <c r="DS30" i="19"/>
  <c r="DO30" i="19"/>
  <c r="EI29" i="19"/>
  <c r="EE29" i="19"/>
  <c r="DS29" i="19"/>
  <c r="DO29" i="19"/>
  <c r="EI28" i="19"/>
  <c r="EE28" i="19"/>
  <c r="DS28" i="19"/>
  <c r="DO28" i="19"/>
  <c r="EI27" i="19"/>
  <c r="EE27" i="19"/>
  <c r="DS27" i="19"/>
  <c r="DO27" i="19"/>
  <c r="EI26" i="19"/>
  <c r="EE26" i="19"/>
  <c r="DS26" i="19"/>
  <c r="DO26" i="19"/>
  <c r="EI25" i="19"/>
  <c r="EE25" i="19"/>
  <c r="DS25" i="19"/>
  <c r="DO25" i="19"/>
  <c r="EI24" i="19"/>
  <c r="EE24" i="19"/>
  <c r="DS24" i="19"/>
  <c r="DO24" i="19"/>
  <c r="EI23" i="19"/>
  <c r="EE23" i="19"/>
  <c r="DS23" i="19"/>
  <c r="DO23" i="19"/>
  <c r="EI22" i="19"/>
  <c r="EE22" i="19"/>
  <c r="DS22" i="19"/>
  <c r="DO22" i="19"/>
  <c r="EI21" i="19"/>
  <c r="EE21" i="19"/>
  <c r="DS21" i="19"/>
  <c r="DO21" i="19"/>
  <c r="EI20" i="19"/>
  <c r="EE20" i="19"/>
  <c r="DS20" i="19"/>
  <c r="DO20" i="19"/>
  <c r="EI19" i="19"/>
  <c r="EE19" i="19"/>
  <c r="DS19" i="19"/>
  <c r="DO19" i="19"/>
  <c r="EI18" i="19"/>
  <c r="EE18" i="19"/>
  <c r="DS18" i="19"/>
  <c r="DO18" i="19"/>
  <c r="EI17" i="19"/>
  <c r="EE17" i="19"/>
  <c r="DS17" i="19"/>
  <c r="DO17" i="19"/>
  <c r="EI16" i="19"/>
  <c r="EE16" i="19"/>
  <c r="DS16" i="19"/>
  <c r="DO16" i="19"/>
  <c r="EI15" i="19"/>
  <c r="EE15" i="19"/>
  <c r="DS15" i="19"/>
  <c r="DO15" i="19"/>
  <c r="EI14" i="19"/>
  <c r="EE14" i="19"/>
  <c r="DS14" i="19"/>
  <c r="DO14" i="19"/>
  <c r="EI13" i="19"/>
  <c r="EE13" i="19"/>
  <c r="DS13" i="19"/>
  <c r="DO13" i="19"/>
  <c r="EE42" i="13"/>
  <c r="DO42" i="13"/>
  <c r="EE41" i="13"/>
  <c r="DO41" i="13"/>
  <c r="EE40" i="13"/>
  <c r="DO40" i="13"/>
  <c r="EI39" i="13"/>
  <c r="EE39" i="13"/>
  <c r="DS39" i="13"/>
  <c r="DO39" i="13"/>
  <c r="EI38" i="13"/>
  <c r="EE38" i="13"/>
  <c r="DS38" i="13"/>
  <c r="DO38" i="13"/>
  <c r="EI37" i="13"/>
  <c r="EE37" i="13"/>
  <c r="DS37" i="13"/>
  <c r="DO37" i="13"/>
  <c r="EI36" i="13"/>
  <c r="EE36" i="13"/>
  <c r="DS36" i="13"/>
  <c r="DO36" i="13"/>
  <c r="EI35" i="13"/>
  <c r="EE35" i="13"/>
  <c r="DS35" i="13"/>
  <c r="DO35" i="13"/>
  <c r="EI34" i="13"/>
  <c r="EE34" i="13"/>
  <c r="DS34" i="13"/>
  <c r="DO34" i="13"/>
  <c r="EI33" i="13"/>
  <c r="EE33" i="13"/>
  <c r="DS33" i="13"/>
  <c r="DO33" i="13"/>
  <c r="EI32" i="13"/>
  <c r="EE32" i="13"/>
  <c r="DS32" i="13"/>
  <c r="DO32" i="13"/>
  <c r="EI31" i="13"/>
  <c r="EE31" i="13"/>
  <c r="DS31" i="13"/>
  <c r="DO31" i="13"/>
  <c r="EI30" i="13"/>
  <c r="EE30" i="13"/>
  <c r="DS30" i="13"/>
  <c r="DO30" i="13"/>
  <c r="EI29" i="13"/>
  <c r="EE29" i="13"/>
  <c r="DS29" i="13"/>
  <c r="DO29" i="13"/>
  <c r="EI28" i="13"/>
  <c r="EE28" i="13"/>
  <c r="DS28" i="13"/>
  <c r="DO28" i="13"/>
  <c r="EI27" i="13"/>
  <c r="EE27" i="13"/>
  <c r="DS27" i="13"/>
  <c r="DO27" i="13"/>
  <c r="EI26" i="13"/>
  <c r="EE26" i="13"/>
  <c r="DS26" i="13"/>
  <c r="DO26" i="13"/>
  <c r="EI25" i="13"/>
  <c r="EE25" i="13"/>
  <c r="DS25" i="13"/>
  <c r="DO25" i="13"/>
  <c r="EI24" i="13"/>
  <c r="EE24" i="13"/>
  <c r="DS24" i="13"/>
  <c r="DO24" i="13"/>
  <c r="EI23" i="13"/>
  <c r="EE23" i="13"/>
  <c r="DS23" i="13"/>
  <c r="DO23" i="13"/>
  <c r="EI22" i="13"/>
  <c r="EE22" i="13"/>
  <c r="DS22" i="13"/>
  <c r="DO22" i="13"/>
  <c r="EI21" i="13"/>
  <c r="EE21" i="13"/>
  <c r="DS21" i="13"/>
  <c r="DO21" i="13"/>
  <c r="EI20" i="13"/>
  <c r="EE20" i="13"/>
  <c r="DS20" i="13"/>
  <c r="DO20" i="13"/>
  <c r="EI19" i="13"/>
  <c r="EE19" i="13"/>
  <c r="DS19" i="13"/>
  <c r="DO19" i="13"/>
  <c r="EI18" i="13"/>
  <c r="EE18" i="13"/>
  <c r="DS18" i="13"/>
  <c r="DO18" i="13"/>
  <c r="EI17" i="13"/>
  <c r="EE17" i="13"/>
  <c r="DS17" i="13"/>
  <c r="DO17" i="13"/>
  <c r="EI16" i="13"/>
  <c r="EE16" i="13"/>
  <c r="DS16" i="13"/>
  <c r="DO16" i="13"/>
  <c r="EI15" i="13"/>
  <c r="EE15" i="13"/>
  <c r="DS15" i="13"/>
  <c r="DO15" i="13"/>
  <c r="EI14" i="13"/>
  <c r="EE14" i="13"/>
  <c r="DS14" i="13"/>
  <c r="DO14" i="13"/>
  <c r="EI13" i="13"/>
  <c r="EE13" i="13"/>
  <c r="DS13" i="13"/>
  <c r="DO13" i="13"/>
  <c r="EE42" i="23"/>
  <c r="DO42" i="23"/>
  <c r="EE41" i="23"/>
  <c r="DO41" i="23"/>
  <c r="EE40" i="23"/>
  <c r="DO40" i="23"/>
  <c r="EI39" i="23"/>
  <c r="EE39" i="23"/>
  <c r="DS39" i="23"/>
  <c r="DO39" i="23"/>
  <c r="EI38" i="23"/>
  <c r="EE38" i="23"/>
  <c r="DS38" i="23"/>
  <c r="DO38" i="23"/>
  <c r="EI37" i="23"/>
  <c r="EE37" i="23"/>
  <c r="DS37" i="23"/>
  <c r="DO37" i="23"/>
  <c r="EI36" i="23"/>
  <c r="EE36" i="23"/>
  <c r="DS36" i="23"/>
  <c r="DO36" i="23"/>
  <c r="EI35" i="23"/>
  <c r="EE35" i="23"/>
  <c r="DS35" i="23"/>
  <c r="DO35" i="23"/>
  <c r="EI34" i="23"/>
  <c r="EE34" i="23"/>
  <c r="DS34" i="23"/>
  <c r="DO34" i="23"/>
  <c r="EI33" i="23"/>
  <c r="EE33" i="23"/>
  <c r="DS33" i="23"/>
  <c r="DO33" i="23"/>
  <c r="EI32" i="23"/>
  <c r="EE32" i="23"/>
  <c r="DS32" i="23"/>
  <c r="DO32" i="23"/>
  <c r="EI31" i="23"/>
  <c r="EE31" i="23"/>
  <c r="DS31" i="23"/>
  <c r="DO31" i="23"/>
  <c r="EI30" i="23"/>
  <c r="EE30" i="23"/>
  <c r="DS30" i="23"/>
  <c r="DO30" i="23"/>
  <c r="EI29" i="23"/>
  <c r="EE29" i="23"/>
  <c r="DS29" i="23"/>
  <c r="DO29" i="23"/>
  <c r="EI28" i="23"/>
  <c r="EE28" i="23"/>
  <c r="DS28" i="23"/>
  <c r="DO28" i="23"/>
  <c r="EI27" i="23"/>
  <c r="EE27" i="23"/>
  <c r="DS27" i="23"/>
  <c r="DO27" i="23"/>
  <c r="EI26" i="23"/>
  <c r="EE26" i="23"/>
  <c r="DS26" i="23"/>
  <c r="DO26" i="23"/>
  <c r="EI25" i="23"/>
  <c r="EE25" i="23"/>
  <c r="DS25" i="23"/>
  <c r="DO25" i="23"/>
  <c r="EI24" i="23"/>
  <c r="EE24" i="23"/>
  <c r="DS24" i="23"/>
  <c r="DO24" i="23"/>
  <c r="EI23" i="23"/>
  <c r="EE23" i="23"/>
  <c r="DS23" i="23"/>
  <c r="DO23" i="23"/>
  <c r="EI22" i="23"/>
  <c r="EE22" i="23"/>
  <c r="DS22" i="23"/>
  <c r="DO22" i="23"/>
  <c r="EI21" i="23"/>
  <c r="EE21" i="23"/>
  <c r="DS21" i="23"/>
  <c r="DO21" i="23"/>
  <c r="EI20" i="23"/>
  <c r="EE20" i="23"/>
  <c r="DS20" i="23"/>
  <c r="DO20" i="23"/>
  <c r="EI19" i="23"/>
  <c r="EE19" i="23"/>
  <c r="DS19" i="23"/>
  <c r="DO19" i="23"/>
  <c r="EI18" i="23"/>
  <c r="EE18" i="23"/>
  <c r="DS18" i="23"/>
  <c r="DO18" i="23"/>
  <c r="EI17" i="23"/>
  <c r="EE17" i="23"/>
  <c r="DS17" i="23"/>
  <c r="DO17" i="23"/>
  <c r="EI16" i="23"/>
  <c r="EE16" i="23"/>
  <c r="DS16" i="23"/>
  <c r="DO16" i="23"/>
  <c r="EI15" i="23"/>
  <c r="EE15" i="23"/>
  <c r="DS15" i="23"/>
  <c r="DO15" i="23"/>
  <c r="EI14" i="23"/>
  <c r="EE14" i="23"/>
  <c r="DS14" i="23"/>
  <c r="DO14" i="23"/>
  <c r="EI13" i="23"/>
  <c r="EE13" i="23"/>
  <c r="DS13" i="23"/>
  <c r="DO13" i="23"/>
  <c r="CH37" i="15" l="1" a="1"/>
  <c r="CH37" i="15" s="1"/>
  <c r="CI37" i="15" s="1"/>
  <c r="CY13" i="15"/>
  <c r="W13" i="15"/>
  <c r="AM13" i="15"/>
  <c r="G13" i="15"/>
  <c r="CH38" i="15" l="1" a="1"/>
  <c r="CH38" i="15" s="1"/>
  <c r="CI38" i="15" s="1"/>
  <c r="O20" i="89"/>
  <c r="CU13" i="44"/>
  <c r="BO13" i="44"/>
  <c r="AY13" i="44"/>
  <c r="S13" i="44"/>
  <c r="C13" i="44"/>
  <c r="CH39" i="15" l="1" a="1"/>
  <c r="CH39" i="15" s="1"/>
  <c r="CI39" i="15" s="1"/>
  <c r="AY62" i="78"/>
  <c r="AZ62" i="78" s="1"/>
  <c r="AW62" i="78"/>
  <c r="AX62" i="78" s="1"/>
  <c r="AU62" i="78"/>
  <c r="AR62" i="78"/>
  <c r="AS62" i="78" s="1"/>
  <c r="AP62" i="78"/>
  <c r="AQ62" i="78" s="1"/>
  <c r="AN62" i="78"/>
  <c r="AG62" i="78"/>
  <c r="AF62" i="78"/>
  <c r="AE62" i="78"/>
  <c r="AD62" i="78"/>
  <c r="AC62" i="78"/>
  <c r="AB62" i="78"/>
  <c r="AI62" i="78"/>
  <c r="R62" i="78"/>
  <c r="AA62" i="78" s="1"/>
  <c r="G62" i="78"/>
  <c r="AY31" i="78"/>
  <c r="AZ31" i="78" s="1"/>
  <c r="AW31" i="78"/>
  <c r="AX31" i="78" s="1"/>
  <c r="AU31" i="78"/>
  <c r="AR31" i="78"/>
  <c r="AS31" i="78" s="1"/>
  <c r="AP31" i="78"/>
  <c r="AQ31" i="78" s="1"/>
  <c r="AN31" i="78"/>
  <c r="AG31" i="78"/>
  <c r="AF31" i="78"/>
  <c r="AE31" i="78"/>
  <c r="AD31" i="78"/>
  <c r="AC31" i="78"/>
  <c r="AB31" i="78"/>
  <c r="AI31" i="78"/>
  <c r="R31" i="78"/>
  <c r="AA31" i="78" s="1"/>
  <c r="G31" i="78"/>
  <c r="AY48" i="78"/>
  <c r="AZ48" i="78" s="1"/>
  <c r="AW48" i="78"/>
  <c r="AX48" i="78" s="1"/>
  <c r="AU48" i="78"/>
  <c r="AR48" i="78"/>
  <c r="AS48" i="78" s="1"/>
  <c r="AP48" i="78"/>
  <c r="AQ48" i="78" s="1"/>
  <c r="AN48" i="78"/>
  <c r="AG48" i="78"/>
  <c r="AF48" i="78"/>
  <c r="AE48" i="78"/>
  <c r="AD48" i="78"/>
  <c r="AC48" i="78"/>
  <c r="AB48" i="78"/>
  <c r="AI48" i="78"/>
  <c r="R48" i="78"/>
  <c r="AA48" i="78" s="1"/>
  <c r="G48" i="78"/>
  <c r="AY25" i="78"/>
  <c r="AZ25" i="78" s="1"/>
  <c r="AW25" i="78"/>
  <c r="AX25" i="78" s="1"/>
  <c r="AU25" i="78"/>
  <c r="AR25" i="78"/>
  <c r="AS25" i="78" s="1"/>
  <c r="AP25" i="78"/>
  <c r="AQ25" i="78" s="1"/>
  <c r="AN25" i="78"/>
  <c r="AG25" i="78"/>
  <c r="AF25" i="78"/>
  <c r="AE25" i="78"/>
  <c r="AD25" i="78"/>
  <c r="AC25" i="78"/>
  <c r="AB25" i="78"/>
  <c r="AI25" i="78"/>
  <c r="R25" i="78"/>
  <c r="AA25" i="78" s="1"/>
  <c r="G25" i="78"/>
  <c r="AY22" i="78"/>
  <c r="AZ22" i="78" s="1"/>
  <c r="AW22" i="78"/>
  <c r="AX22" i="78" s="1"/>
  <c r="AU22" i="78"/>
  <c r="AR22" i="78"/>
  <c r="AS22" i="78" s="1"/>
  <c r="AP22" i="78"/>
  <c r="AQ22" i="78" s="1"/>
  <c r="AN22" i="78"/>
  <c r="AG22" i="78"/>
  <c r="AF22" i="78"/>
  <c r="AE22" i="78"/>
  <c r="AD22" i="78"/>
  <c r="AC22" i="78"/>
  <c r="AB22" i="78"/>
  <c r="AI22" i="78"/>
  <c r="R22" i="78"/>
  <c r="AA22" i="78" s="1"/>
  <c r="G22" i="78"/>
  <c r="AY45" i="78"/>
  <c r="AZ45" i="78" s="1"/>
  <c r="AW45" i="78"/>
  <c r="AX45" i="78" s="1"/>
  <c r="AU45" i="78"/>
  <c r="AR45" i="78"/>
  <c r="AS45" i="78" s="1"/>
  <c r="AP45" i="78"/>
  <c r="AQ45" i="78" s="1"/>
  <c r="AN45" i="78"/>
  <c r="AG45" i="78"/>
  <c r="AF45" i="78"/>
  <c r="AE45" i="78"/>
  <c r="AD45" i="78"/>
  <c r="AC45" i="78"/>
  <c r="AB45" i="78"/>
  <c r="AI45" i="78"/>
  <c r="R45" i="78"/>
  <c r="AA45" i="78" s="1"/>
  <c r="G45" i="78"/>
  <c r="AY8" i="78"/>
  <c r="AZ8" i="78" s="1"/>
  <c r="AW8" i="78"/>
  <c r="AX8" i="78" s="1"/>
  <c r="AU8" i="78"/>
  <c r="AR8" i="78"/>
  <c r="AS8" i="78" s="1"/>
  <c r="AP8" i="78"/>
  <c r="AQ8" i="78" s="1"/>
  <c r="AN8" i="78"/>
  <c r="AG8" i="78"/>
  <c r="AF8" i="78"/>
  <c r="AE8" i="78"/>
  <c r="AD8" i="78"/>
  <c r="AC8" i="78"/>
  <c r="AB8" i="78"/>
  <c r="AI8" i="78"/>
  <c r="R8" i="78"/>
  <c r="AA8" i="78" s="1"/>
  <c r="G8" i="78"/>
  <c r="AY43" i="78"/>
  <c r="AZ43" i="78" s="1"/>
  <c r="AW43" i="78"/>
  <c r="AX43" i="78" s="1"/>
  <c r="AU43" i="78"/>
  <c r="AR43" i="78"/>
  <c r="AS43" i="78" s="1"/>
  <c r="AP43" i="78"/>
  <c r="AQ43" i="78" s="1"/>
  <c r="AN43" i="78"/>
  <c r="AG43" i="78"/>
  <c r="AF43" i="78"/>
  <c r="AE43" i="78"/>
  <c r="AD43" i="78"/>
  <c r="AC43" i="78"/>
  <c r="AB43" i="78"/>
  <c r="AI43" i="78"/>
  <c r="R43" i="78"/>
  <c r="AA43" i="78" s="1"/>
  <c r="G43" i="78"/>
  <c r="AY42" i="78"/>
  <c r="AZ42" i="78" s="1"/>
  <c r="AW42" i="78"/>
  <c r="AX42" i="78" s="1"/>
  <c r="AU42" i="78"/>
  <c r="AR42" i="78"/>
  <c r="AS42" i="78" s="1"/>
  <c r="AP42" i="78"/>
  <c r="AQ42" i="78" s="1"/>
  <c r="AN42" i="78"/>
  <c r="AG42" i="78"/>
  <c r="AF42" i="78"/>
  <c r="AE42" i="78"/>
  <c r="AD42" i="78"/>
  <c r="AC42" i="78"/>
  <c r="AB42" i="78"/>
  <c r="AI42" i="78"/>
  <c r="R42" i="78"/>
  <c r="AA42" i="78" s="1"/>
  <c r="G42" i="78"/>
  <c r="AY34" i="78"/>
  <c r="AZ34" i="78" s="1"/>
  <c r="AW34" i="78"/>
  <c r="AX34" i="78" s="1"/>
  <c r="AU34" i="78"/>
  <c r="AR34" i="78"/>
  <c r="AS34" i="78" s="1"/>
  <c r="AP34" i="78"/>
  <c r="AQ34" i="78" s="1"/>
  <c r="AN34" i="78"/>
  <c r="AG34" i="78"/>
  <c r="AF34" i="78"/>
  <c r="AE34" i="78"/>
  <c r="AD34" i="78"/>
  <c r="AC34" i="78"/>
  <c r="AB34" i="78"/>
  <c r="AI34" i="78"/>
  <c r="R34" i="78"/>
  <c r="AA34" i="78" s="1"/>
  <c r="G34" i="78"/>
  <c r="AY30" i="78"/>
  <c r="AZ30" i="78" s="1"/>
  <c r="AW30" i="78"/>
  <c r="AX30" i="78" s="1"/>
  <c r="AU30" i="78"/>
  <c r="AR30" i="78"/>
  <c r="AS30" i="78" s="1"/>
  <c r="AP30" i="78"/>
  <c r="AQ30" i="78" s="1"/>
  <c r="AN30" i="78"/>
  <c r="AG30" i="78"/>
  <c r="AF30" i="78"/>
  <c r="AE30" i="78"/>
  <c r="AD30" i="78"/>
  <c r="AC30" i="78"/>
  <c r="AB30" i="78"/>
  <c r="AI30" i="78"/>
  <c r="R30" i="78"/>
  <c r="AA30" i="78" s="1"/>
  <c r="G30" i="78"/>
  <c r="AY28" i="78"/>
  <c r="AZ28" i="78" s="1"/>
  <c r="AW28" i="78"/>
  <c r="AX28" i="78" s="1"/>
  <c r="AU28" i="78"/>
  <c r="AR28" i="78"/>
  <c r="AS28" i="78" s="1"/>
  <c r="AP28" i="78"/>
  <c r="AQ28" i="78" s="1"/>
  <c r="AN28" i="78"/>
  <c r="AG28" i="78"/>
  <c r="AF28" i="78"/>
  <c r="AE28" i="78"/>
  <c r="AD28" i="78"/>
  <c r="AC28" i="78"/>
  <c r="AB28" i="78"/>
  <c r="AI28" i="78"/>
  <c r="R28" i="78"/>
  <c r="AA28" i="78" s="1"/>
  <c r="G28" i="78"/>
  <c r="AY27" i="78"/>
  <c r="AZ27" i="78" s="1"/>
  <c r="AW27" i="78"/>
  <c r="AX27" i="78" s="1"/>
  <c r="AU27" i="78"/>
  <c r="AR27" i="78"/>
  <c r="AS27" i="78" s="1"/>
  <c r="AP27" i="78"/>
  <c r="AQ27" i="78" s="1"/>
  <c r="AN27" i="78"/>
  <c r="AG27" i="78"/>
  <c r="AF27" i="78"/>
  <c r="AE27" i="78"/>
  <c r="AD27" i="78"/>
  <c r="AC27" i="78"/>
  <c r="AB27" i="78"/>
  <c r="AI27" i="78"/>
  <c r="R27" i="78"/>
  <c r="AA27" i="78" s="1"/>
  <c r="G27" i="78"/>
  <c r="AY26" i="78"/>
  <c r="AZ26" i="78" s="1"/>
  <c r="AW26" i="78"/>
  <c r="AX26" i="78" s="1"/>
  <c r="AU26" i="78"/>
  <c r="AR26" i="78"/>
  <c r="AS26" i="78" s="1"/>
  <c r="AP26" i="78"/>
  <c r="AQ26" i="78" s="1"/>
  <c r="AN26" i="78"/>
  <c r="AG26" i="78"/>
  <c r="AF26" i="78"/>
  <c r="AE26" i="78"/>
  <c r="AD26" i="78"/>
  <c r="AC26" i="78"/>
  <c r="AB26" i="78"/>
  <c r="AI26" i="78"/>
  <c r="R26" i="78"/>
  <c r="AA26" i="78" s="1"/>
  <c r="G26" i="78"/>
  <c r="AY24" i="78"/>
  <c r="AZ24" i="78" s="1"/>
  <c r="AW24" i="78"/>
  <c r="AX24" i="78" s="1"/>
  <c r="AU24" i="78"/>
  <c r="AR24" i="78"/>
  <c r="AS24" i="78" s="1"/>
  <c r="AP24" i="78"/>
  <c r="AQ24" i="78" s="1"/>
  <c r="AN24" i="78"/>
  <c r="AG24" i="78"/>
  <c r="AF24" i="78"/>
  <c r="AE24" i="78"/>
  <c r="AD24" i="78"/>
  <c r="AC24" i="78"/>
  <c r="AB24" i="78"/>
  <c r="AI24" i="78"/>
  <c r="R24" i="78"/>
  <c r="AA24" i="78" s="1"/>
  <c r="G24" i="78"/>
  <c r="AY19" i="78"/>
  <c r="AZ19" i="78" s="1"/>
  <c r="AW19" i="78"/>
  <c r="AX19" i="78" s="1"/>
  <c r="AU19" i="78"/>
  <c r="AR19" i="78"/>
  <c r="AS19" i="78" s="1"/>
  <c r="AP19" i="78"/>
  <c r="AQ19" i="78" s="1"/>
  <c r="AN19" i="78"/>
  <c r="AG19" i="78"/>
  <c r="AF19" i="78"/>
  <c r="AE19" i="78"/>
  <c r="AD19" i="78"/>
  <c r="AC19" i="78"/>
  <c r="AB19" i="78"/>
  <c r="AI19" i="78"/>
  <c r="R19" i="78"/>
  <c r="AA19" i="78" s="1"/>
  <c r="G19" i="78"/>
  <c r="AY14" i="78"/>
  <c r="AZ14" i="78" s="1"/>
  <c r="AW14" i="78"/>
  <c r="AX14" i="78" s="1"/>
  <c r="AU14" i="78"/>
  <c r="AR14" i="78"/>
  <c r="AS14" i="78" s="1"/>
  <c r="AP14" i="78"/>
  <c r="AQ14" i="78" s="1"/>
  <c r="AN14" i="78"/>
  <c r="AG14" i="78"/>
  <c r="AF14" i="78"/>
  <c r="AE14" i="78"/>
  <c r="AD14" i="78"/>
  <c r="AC14" i="78"/>
  <c r="AB14" i="78"/>
  <c r="AI14" i="78"/>
  <c r="R14" i="78"/>
  <c r="AA14" i="78" s="1"/>
  <c r="G14" i="78"/>
  <c r="AY12" i="78"/>
  <c r="AZ12" i="78" s="1"/>
  <c r="AW12" i="78"/>
  <c r="AX12" i="78" s="1"/>
  <c r="AU12" i="78"/>
  <c r="AR12" i="78"/>
  <c r="AS12" i="78" s="1"/>
  <c r="AP12" i="78"/>
  <c r="AQ12" i="78" s="1"/>
  <c r="AN12" i="78"/>
  <c r="AG12" i="78"/>
  <c r="AF12" i="78"/>
  <c r="AE12" i="78"/>
  <c r="AD12" i="78"/>
  <c r="AC12" i="78"/>
  <c r="AB12" i="78"/>
  <c r="AI12" i="78"/>
  <c r="R12" i="78"/>
  <c r="AA12" i="78" s="1"/>
  <c r="G12" i="78"/>
  <c r="AY11" i="78"/>
  <c r="AZ11" i="78" s="1"/>
  <c r="AW11" i="78"/>
  <c r="AX11" i="78" s="1"/>
  <c r="AU11" i="78"/>
  <c r="AR11" i="78"/>
  <c r="AS11" i="78" s="1"/>
  <c r="AP11" i="78"/>
  <c r="AQ11" i="78" s="1"/>
  <c r="AN11" i="78"/>
  <c r="AG11" i="78"/>
  <c r="AF11" i="78"/>
  <c r="AE11" i="78"/>
  <c r="AD11" i="78"/>
  <c r="AC11" i="78"/>
  <c r="AB11" i="78"/>
  <c r="AI11" i="78"/>
  <c r="R11" i="78"/>
  <c r="AA11" i="78" s="1"/>
  <c r="G11" i="78"/>
  <c r="AY9" i="78"/>
  <c r="AZ9" i="78" s="1"/>
  <c r="AW9" i="78"/>
  <c r="AX9" i="78" s="1"/>
  <c r="AU9" i="78"/>
  <c r="AR9" i="78"/>
  <c r="AS9" i="78" s="1"/>
  <c r="AP9" i="78"/>
  <c r="AQ9" i="78" s="1"/>
  <c r="AN9" i="78"/>
  <c r="AG9" i="78"/>
  <c r="AF9" i="78"/>
  <c r="AE9" i="78"/>
  <c r="AD9" i="78"/>
  <c r="AC9" i="78"/>
  <c r="AB9" i="78"/>
  <c r="AI9" i="78"/>
  <c r="R9" i="78"/>
  <c r="AA9" i="78" s="1"/>
  <c r="G9" i="78"/>
  <c r="AY7" i="78"/>
  <c r="AZ7" i="78" s="1"/>
  <c r="AW7" i="78"/>
  <c r="AX7" i="78" s="1"/>
  <c r="AU7" i="78"/>
  <c r="AR7" i="78"/>
  <c r="AS7" i="78" s="1"/>
  <c r="AP7" i="78"/>
  <c r="AQ7" i="78" s="1"/>
  <c r="AN7" i="78"/>
  <c r="AG7" i="78"/>
  <c r="AF7" i="78"/>
  <c r="AE7" i="78"/>
  <c r="AD7" i="78"/>
  <c r="AC7" i="78"/>
  <c r="AB7" i="78"/>
  <c r="AI7" i="78"/>
  <c r="R7" i="78"/>
  <c r="AA7" i="78" s="1"/>
  <c r="G7" i="78"/>
  <c r="AY6" i="78"/>
  <c r="AZ6" i="78" s="1"/>
  <c r="AW6" i="78"/>
  <c r="AX6" i="78" s="1"/>
  <c r="AU6" i="78"/>
  <c r="AR6" i="78"/>
  <c r="AS6" i="78" s="1"/>
  <c r="AP6" i="78"/>
  <c r="AQ6" i="78" s="1"/>
  <c r="AN6" i="78"/>
  <c r="AG6" i="78"/>
  <c r="AF6" i="78"/>
  <c r="AE6" i="78"/>
  <c r="AD6" i="78"/>
  <c r="AC6" i="78"/>
  <c r="AB6" i="78"/>
  <c r="AI6" i="78"/>
  <c r="R6" i="78"/>
  <c r="AA6" i="78" s="1"/>
  <c r="G6" i="78"/>
  <c r="AY5" i="78"/>
  <c r="AZ5" i="78" s="1"/>
  <c r="AW5" i="78"/>
  <c r="AX5" i="78" s="1"/>
  <c r="AU5" i="78"/>
  <c r="AR5" i="78"/>
  <c r="AS5" i="78" s="1"/>
  <c r="AP5" i="78"/>
  <c r="AQ5" i="78" s="1"/>
  <c r="AN5" i="78"/>
  <c r="AG5" i="78"/>
  <c r="AF5" i="78"/>
  <c r="AE5" i="78"/>
  <c r="AD5" i="78"/>
  <c r="AC5" i="78"/>
  <c r="AB5" i="78"/>
  <c r="AI5" i="78"/>
  <c r="R5" i="78"/>
  <c r="AA5" i="78" s="1"/>
  <c r="G5" i="78"/>
  <c r="CT14" i="44" l="1" a="1"/>
  <c r="CT14" i="44" s="1"/>
  <c r="AH14" i="44" a="1"/>
  <c r="AH14" i="44" s="1"/>
  <c r="AH15" i="44" s="1" a="1"/>
  <c r="AH15" i="44" s="1"/>
  <c r="AH16" i="44" s="1" a="1"/>
  <c r="AH16" i="44" s="1"/>
  <c r="AH17" i="44" s="1" a="1"/>
  <c r="AH17" i="44" s="1"/>
  <c r="AH18" i="44" s="1" a="1"/>
  <c r="AH18" i="44" s="1"/>
  <c r="AH19" i="44" s="1" a="1"/>
  <c r="AH19" i="44" s="1"/>
  <c r="AH20" i="44" s="1" a="1"/>
  <c r="AH20" i="44" s="1"/>
  <c r="AH21" i="44" s="1" a="1"/>
  <c r="AH21" i="44" s="1"/>
  <c r="AH22" i="44" s="1" a="1"/>
  <c r="AH22" i="44" s="1"/>
  <c r="AH23" i="44" s="1" a="1"/>
  <c r="AH23" i="44" s="1"/>
  <c r="AH24" i="44" s="1" a="1"/>
  <c r="AH24" i="44" s="1"/>
  <c r="AH25" i="44" s="1" a="1"/>
  <c r="AH25" i="44" s="1"/>
  <c r="AH26" i="44" s="1" a="1"/>
  <c r="AH26" i="44" s="1"/>
  <c r="AH27" i="44" s="1" a="1"/>
  <c r="AH27" i="44" s="1"/>
  <c r="AH28" i="44" s="1" a="1"/>
  <c r="AH28" i="44" s="1"/>
  <c r="AH29" i="44" s="1" a="1"/>
  <c r="AH29" i="44" s="1"/>
  <c r="AH30" i="44" s="1" a="1"/>
  <c r="AH30" i="44" s="1"/>
  <c r="AH31" i="44" s="1" a="1"/>
  <c r="AH31" i="44" s="1"/>
  <c r="AH32" i="44" s="1" a="1"/>
  <c r="AH32" i="44" s="1"/>
  <c r="AH33" i="44" s="1" a="1"/>
  <c r="AH33" i="44" s="1"/>
  <c r="AH34" i="44" s="1" a="1"/>
  <c r="AH34" i="44" s="1"/>
  <c r="AH35" i="44" s="1" a="1"/>
  <c r="AH35" i="44" s="1"/>
  <c r="AH36" i="44" s="1" a="1"/>
  <c r="AH36" i="44" s="1"/>
  <c r="AH37" i="44" s="1" a="1"/>
  <c r="AH37" i="44" s="1"/>
  <c r="AH38" i="44" s="1" a="1"/>
  <c r="AH38" i="44" s="1"/>
  <c r="AH39" i="44" s="1" a="1"/>
  <c r="AH39" i="44" s="1"/>
  <c r="AH40" i="44" s="1" a="1"/>
  <c r="AH40" i="44" s="1"/>
  <c r="AH41" i="44" s="1" a="1"/>
  <c r="AH41" i="44" s="1"/>
  <c r="AH42" i="44" s="1" a="1"/>
  <c r="AH42" i="44" s="1"/>
  <c r="AH43" i="44" s="1" a="1"/>
  <c r="AH43" i="44" s="1"/>
  <c r="AH44" i="44" s="1" a="1"/>
  <c r="AH44" i="44" s="1"/>
  <c r="AH45" i="44" s="1" a="1"/>
  <c r="AH45" i="44" s="1"/>
  <c r="AH46" i="44" s="1" a="1"/>
  <c r="AH46" i="44" s="1"/>
  <c r="AH47" i="44" s="1" a="1"/>
  <c r="AH47" i="44" s="1"/>
  <c r="R14" i="44" a="1"/>
  <c r="R14" i="44" s="1"/>
  <c r="AX14" i="44" a="1"/>
  <c r="AX14" i="44" s="1"/>
  <c r="CD14" i="44" a="1"/>
  <c r="CD14" i="44" s="1"/>
  <c r="CE14" i="44" s="1"/>
  <c r="B14" i="44" a="1"/>
  <c r="B14" i="44" s="1"/>
  <c r="BN14" i="44" a="1"/>
  <c r="BN14" i="44" s="1"/>
  <c r="CH40" i="15" a="1"/>
  <c r="CH40" i="15" s="1"/>
  <c r="CI40" i="15" s="1"/>
  <c r="AO19" i="78"/>
  <c r="AO24" i="78"/>
  <c r="AV27" i="78"/>
  <c r="AO5" i="78"/>
  <c r="AO25" i="78"/>
  <c r="AV24" i="78"/>
  <c r="AO34" i="78"/>
  <c r="AV34" i="78"/>
  <c r="AV42" i="78"/>
  <c r="AV62" i="78"/>
  <c r="AV19" i="78"/>
  <c r="AV11" i="78"/>
  <c r="AO6" i="78"/>
  <c r="AO11" i="78"/>
  <c r="AO27" i="78"/>
  <c r="AO14" i="78"/>
  <c r="AV14" i="78"/>
  <c r="AO30" i="78"/>
  <c r="AV30" i="78"/>
  <c r="AO45" i="78"/>
  <c r="AV22" i="78"/>
  <c r="AV25" i="78"/>
  <c r="AV5" i="78"/>
  <c r="AV6" i="78"/>
  <c r="AV28" i="78"/>
  <c r="AV43" i="78"/>
  <c r="AO7" i="78"/>
  <c r="AV12" i="78"/>
  <c r="AV31" i="78"/>
  <c r="AV7" i="78"/>
  <c r="AV9" i="78"/>
  <c r="AV26" i="78"/>
  <c r="AO28" i="78"/>
  <c r="AO43" i="78"/>
  <c r="AO22" i="78"/>
  <c r="AO48" i="78"/>
  <c r="AV48" i="78"/>
  <c r="AO9" i="78"/>
  <c r="AO12" i="78"/>
  <c r="AO26" i="78"/>
  <c r="AO42" i="78"/>
  <c r="AO8" i="78"/>
  <c r="AV8" i="78"/>
  <c r="AV45" i="78"/>
  <c r="AO31" i="78"/>
  <c r="AO62" i="78"/>
  <c r="CD15" i="44" l="1" a="1"/>
  <c r="CD15" i="44" s="1"/>
  <c r="AX15" i="44" a="1"/>
  <c r="AX15" i="44" s="1"/>
  <c r="AY14" i="44"/>
  <c r="BN15" i="44" a="1"/>
  <c r="BN15" i="44" s="1"/>
  <c r="BO14" i="44"/>
  <c r="R15" i="44" a="1"/>
  <c r="R15" i="44" s="1"/>
  <c r="S14" i="44"/>
  <c r="B15" i="44" a="1"/>
  <c r="B15" i="44" s="1"/>
  <c r="DJ14" i="44"/>
  <c r="C14" i="44"/>
  <c r="CT15" i="44" a="1"/>
  <c r="CT15" i="44" s="1"/>
  <c r="CU14" i="44"/>
  <c r="CH41" i="15" a="1"/>
  <c r="CH41" i="15" s="1"/>
  <c r="CI41" i="15" s="1"/>
  <c r="B16" i="44" l="1" a="1"/>
  <c r="B16" i="44" s="1"/>
  <c r="DJ15" i="44"/>
  <c r="C15" i="44"/>
  <c r="R16" i="44" a="1"/>
  <c r="R16" i="44" s="1"/>
  <c r="S15" i="44"/>
  <c r="DZ14" i="44"/>
  <c r="EA14" i="44" s="1"/>
  <c r="DK14" i="44"/>
  <c r="CD16" i="44" a="1"/>
  <c r="CD16" i="44" s="1"/>
  <c r="CE15" i="44"/>
  <c r="BN16" i="44" a="1"/>
  <c r="BN16" i="44" s="1"/>
  <c r="BO15" i="44"/>
  <c r="CT16" i="44" a="1"/>
  <c r="CT16" i="44" s="1"/>
  <c r="CU15" i="44"/>
  <c r="AX16" i="44" a="1"/>
  <c r="AX16" i="44" s="1"/>
  <c r="AY15" i="44"/>
  <c r="CH42" i="15" a="1"/>
  <c r="CH42" i="15" s="1"/>
  <c r="CI42" i="15" s="1"/>
  <c r="J149" i="44"/>
  <c r="J151" i="44"/>
  <c r="O132" i="44"/>
  <c r="J13" i="82"/>
  <c r="F150" i="44"/>
  <c r="I33" i="82"/>
  <c r="J26" i="82"/>
  <c r="K141" i="44"/>
  <c r="P28" i="82"/>
  <c r="R150" i="44"/>
  <c r="J25" i="82"/>
  <c r="I35" i="82"/>
  <c r="G7" i="82"/>
  <c r="G19" i="82"/>
  <c r="H29" i="82"/>
  <c r="M35" i="82"/>
  <c r="P6" i="82"/>
  <c r="G129" i="44"/>
  <c r="I20" i="82"/>
  <c r="G18" i="82"/>
  <c r="N148" i="44"/>
  <c r="M7" i="82"/>
  <c r="T152" i="44"/>
  <c r="M16" i="82"/>
  <c r="P12" i="82"/>
  <c r="H137" i="44"/>
  <c r="F32" i="82"/>
  <c r="H140" i="44"/>
  <c r="L140" i="44"/>
  <c r="T147" i="44"/>
  <c r="L21" i="82"/>
  <c r="L22" i="82"/>
  <c r="F16" i="82"/>
  <c r="E10" i="82"/>
  <c r="P22" i="82"/>
  <c r="H11" i="82"/>
  <c r="I27" i="82"/>
  <c r="K16" i="82"/>
  <c r="L127" i="44"/>
  <c r="G20" i="82"/>
  <c r="E17" i="82"/>
  <c r="K13" i="82"/>
  <c r="K9" i="82"/>
  <c r="R144" i="44"/>
  <c r="G8" i="82"/>
  <c r="N138" i="44"/>
  <c r="P146" i="44"/>
  <c r="J22" i="82"/>
  <c r="L147" i="44"/>
  <c r="F27" i="82"/>
  <c r="P139" i="44"/>
  <c r="J131" i="44"/>
  <c r="P145" i="44"/>
  <c r="R139" i="44"/>
  <c r="G139" i="44"/>
  <c r="J148" i="44"/>
  <c r="J17" i="82"/>
  <c r="T133" i="44"/>
  <c r="P129" i="44"/>
  <c r="H21" i="82"/>
  <c r="N146" i="44"/>
  <c r="P149" i="44"/>
  <c r="K20" i="82"/>
  <c r="N128" i="44"/>
  <c r="G141" i="44"/>
  <c r="O139" i="44"/>
  <c r="F133" i="44"/>
  <c r="N25" i="82"/>
  <c r="F151" i="44"/>
  <c r="F6" i="82"/>
  <c r="L29" i="82"/>
  <c r="G9" i="82"/>
  <c r="L128" i="44"/>
  <c r="E6" i="82"/>
  <c r="O144" i="44"/>
  <c r="I13" i="82"/>
  <c r="S129" i="44"/>
  <c r="P141" i="44"/>
  <c r="G16" i="82"/>
  <c r="O143" i="44"/>
  <c r="J9" i="82"/>
  <c r="G28" i="82"/>
  <c r="T137" i="44"/>
  <c r="O27" i="82"/>
  <c r="R138" i="44"/>
  <c r="L132" i="44"/>
  <c r="J10" i="82"/>
  <c r="S139" i="44"/>
  <c r="K32" i="82"/>
  <c r="M8" i="82"/>
  <c r="J144" i="44"/>
  <c r="I12" i="82"/>
  <c r="F144" i="44"/>
  <c r="P20" i="82"/>
  <c r="H32" i="82"/>
  <c r="L18" i="82"/>
  <c r="L26" i="82"/>
  <c r="G131" i="44"/>
  <c r="F28" i="82"/>
  <c r="J127" i="44"/>
  <c r="E28" i="82"/>
  <c r="H134" i="44"/>
  <c r="G11" i="82"/>
  <c r="O137" i="44"/>
  <c r="P9" i="82"/>
  <c r="F15" i="82"/>
  <c r="H152" i="44"/>
  <c r="I6" i="82"/>
  <c r="T126" i="44"/>
  <c r="T148" i="44"/>
  <c r="O19" i="82"/>
  <c r="K126" i="44"/>
  <c r="H138" i="44"/>
  <c r="S131" i="44"/>
  <c r="J150" i="44"/>
  <c r="I29" i="82"/>
  <c r="E23" i="82"/>
  <c r="F134" i="44"/>
  <c r="E27" i="82"/>
  <c r="P143" i="44"/>
  <c r="J146" i="44"/>
  <c r="J28" i="82"/>
  <c r="R131" i="44"/>
  <c r="O138" i="44"/>
  <c r="N135" i="44"/>
  <c r="G27" i="82"/>
  <c r="M12" i="82"/>
  <c r="J139" i="44"/>
  <c r="J142" i="44"/>
  <c r="P23" i="82"/>
  <c r="O141" i="44"/>
  <c r="M28" i="82"/>
  <c r="T128" i="44"/>
  <c r="J141" i="44"/>
  <c r="L27" i="82"/>
  <c r="G143" i="44"/>
  <c r="K133" i="44"/>
  <c r="P35" i="82"/>
  <c r="F22" i="82"/>
  <c r="I19" i="82"/>
  <c r="H33" i="82"/>
  <c r="O23" i="82"/>
  <c r="L146" i="44"/>
  <c r="S142" i="44"/>
  <c r="O130" i="44"/>
  <c r="L23" i="82"/>
  <c r="H17" i="82"/>
  <c r="O142" i="44"/>
  <c r="H12" i="82"/>
  <c r="G6" i="82"/>
  <c r="L130" i="44"/>
  <c r="R137" i="44"/>
  <c r="M25" i="82"/>
  <c r="L35" i="82"/>
  <c r="P10" i="82"/>
  <c r="M17" i="82"/>
  <c r="F19" i="82"/>
  <c r="K143" i="44"/>
  <c r="E16" i="82"/>
  <c r="R151" i="44"/>
  <c r="T129" i="44"/>
  <c r="P21" i="82"/>
  <c r="I21" i="82"/>
  <c r="P135" i="44"/>
  <c r="J129" i="44"/>
  <c r="L20" i="82"/>
  <c r="O18" i="82"/>
  <c r="J19" i="82"/>
  <c r="N143" i="44"/>
  <c r="J33" i="82"/>
  <c r="T145" i="44"/>
  <c r="K128" i="44"/>
  <c r="N12" i="82"/>
  <c r="N137" i="44"/>
  <c r="O15" i="82"/>
  <c r="H147" i="44"/>
  <c r="P13" i="82"/>
  <c r="F145" i="44"/>
  <c r="K28" i="82"/>
  <c r="G126" i="44"/>
  <c r="N127" i="44"/>
  <c r="F149" i="44"/>
  <c r="M32" i="82"/>
  <c r="P150" i="44"/>
  <c r="G35" i="82"/>
  <c r="G148" i="44"/>
  <c r="M6" i="82"/>
  <c r="L16" i="82"/>
  <c r="K139" i="44"/>
  <c r="I17" i="82"/>
  <c r="H14" i="82"/>
  <c r="M14" i="82"/>
  <c r="F25" i="82"/>
  <c r="H22" i="82"/>
  <c r="L144" i="44"/>
  <c r="F138" i="44"/>
  <c r="R130" i="44"/>
  <c r="O127" i="44"/>
  <c r="P152" i="44"/>
  <c r="K18" i="82"/>
  <c r="F139" i="44"/>
  <c r="S147" i="44"/>
  <c r="F18" i="82"/>
  <c r="F33" i="82"/>
  <c r="K150" i="44"/>
  <c r="P33" i="82"/>
  <c r="S130" i="44"/>
  <c r="N28" i="82"/>
  <c r="O147" i="44"/>
  <c r="F127" i="44"/>
  <c r="H7" i="82"/>
  <c r="P19" i="82"/>
  <c r="G13" i="82"/>
  <c r="L145" i="44"/>
  <c r="L152" i="44"/>
  <c r="O21" i="82"/>
  <c r="R134" i="44"/>
  <c r="N13" i="82"/>
  <c r="L126" i="44"/>
  <c r="L134" i="44"/>
  <c r="O128" i="44"/>
  <c r="T136" i="44"/>
  <c r="N17" i="82"/>
  <c r="S140" i="44"/>
  <c r="E32" i="82"/>
  <c r="S146" i="44"/>
  <c r="L137" i="44"/>
  <c r="N133" i="44"/>
  <c r="O29" i="82"/>
  <c r="F23" i="82"/>
  <c r="E14" i="82"/>
  <c r="K22" i="82"/>
  <c r="R146" i="44"/>
  <c r="N8" i="82"/>
  <c r="L32" i="82"/>
  <c r="J133" i="44"/>
  <c r="S135" i="44"/>
  <c r="P7" i="82"/>
  <c r="G150" i="44"/>
  <c r="T143" i="44"/>
  <c r="G26" i="82"/>
  <c r="K33" i="82"/>
  <c r="H10" i="82"/>
  <c r="P137" i="44"/>
  <c r="R133" i="44"/>
  <c r="K7" i="82"/>
  <c r="K137" i="44"/>
  <c r="J23" i="82"/>
  <c r="E9" i="82"/>
  <c r="G144" i="44"/>
  <c r="O140" i="44"/>
  <c r="N33" i="82"/>
  <c r="R129" i="44"/>
  <c r="J147" i="44"/>
  <c r="R148" i="44"/>
  <c r="H26" i="82"/>
  <c r="J29" i="82"/>
  <c r="R132" i="44"/>
  <c r="L143" i="44"/>
  <c r="O135" i="44"/>
  <c r="H9" i="82"/>
  <c r="K29" i="82"/>
  <c r="H127" i="44"/>
  <c r="H19" i="82"/>
  <c r="M18" i="82"/>
  <c r="G22" i="82"/>
  <c r="F148" i="44"/>
  <c r="M11" i="82"/>
  <c r="M23" i="82"/>
  <c r="G133" i="44"/>
  <c r="T130" i="44"/>
  <c r="O131" i="44"/>
  <c r="L150" i="44"/>
  <c r="G29" i="82"/>
  <c r="J32" i="82"/>
  <c r="L149" i="44"/>
  <c r="H150" i="44"/>
  <c r="N20" i="82"/>
  <c r="P14" i="82"/>
  <c r="F8" i="82"/>
  <c r="R127" i="44"/>
  <c r="H145" i="44"/>
  <c r="F142" i="44"/>
  <c r="M33" i="82"/>
  <c r="P147" i="44"/>
  <c r="H27" i="82"/>
  <c r="E12" i="82"/>
  <c r="G140" i="44"/>
  <c r="G135" i="44"/>
  <c r="E21" i="82"/>
  <c r="N14" i="82"/>
  <c r="H136" i="44"/>
  <c r="I9" i="82"/>
  <c r="F152" i="44"/>
  <c r="T138" i="44"/>
  <c r="O13" i="82"/>
  <c r="S151" i="44"/>
  <c r="P27" i="82"/>
  <c r="L148" i="44"/>
  <c r="P144" i="44"/>
  <c r="O8" i="82"/>
  <c r="R152" i="44"/>
  <c r="T132" i="44"/>
  <c r="K26" i="82"/>
  <c r="T135" i="44"/>
  <c r="H13" i="82"/>
  <c r="P136" i="44"/>
  <c r="P151" i="44"/>
  <c r="F143" i="44"/>
  <c r="O22" i="82"/>
  <c r="N139" i="44"/>
  <c r="O151" i="44"/>
  <c r="N19" i="82"/>
  <c r="L133" i="44"/>
  <c r="O6" i="82"/>
  <c r="L136" i="44"/>
  <c r="F20" i="82"/>
  <c r="E11" i="82"/>
  <c r="F17" i="82"/>
  <c r="L8" i="82"/>
  <c r="J143" i="44"/>
  <c r="H8" i="82"/>
  <c r="O16" i="82"/>
  <c r="N144" i="44"/>
  <c r="F140" i="44"/>
  <c r="N147" i="44"/>
  <c r="G149" i="44"/>
  <c r="G33" i="82"/>
  <c r="H6" i="82"/>
  <c r="S150" i="44"/>
  <c r="N140" i="44"/>
  <c r="E22" i="82"/>
  <c r="F10" i="82"/>
  <c r="T141" i="44"/>
  <c r="K149" i="44"/>
  <c r="J130" i="44"/>
  <c r="P131" i="44"/>
  <c r="J137" i="44"/>
  <c r="K15" i="82"/>
  <c r="O136" i="44"/>
  <c r="G14" i="82"/>
  <c r="K130" i="44"/>
  <c r="L33" i="82"/>
  <c r="K152" i="44"/>
  <c r="K146" i="44"/>
  <c r="G146" i="44"/>
  <c r="N149" i="44"/>
  <c r="S133" i="44"/>
  <c r="F129" i="44"/>
  <c r="E19" i="82"/>
  <c r="J11" i="82"/>
  <c r="P8" i="82"/>
  <c r="I15" i="82"/>
  <c r="G15" i="82"/>
  <c r="N130" i="44"/>
  <c r="O134" i="44"/>
  <c r="R128" i="44"/>
  <c r="H20" i="82"/>
  <c r="S136" i="44"/>
  <c r="M21" i="82"/>
  <c r="H23" i="82"/>
  <c r="T144" i="44"/>
  <c r="G25" i="82"/>
  <c r="E7" i="82"/>
  <c r="L28" i="82"/>
  <c r="N150" i="44"/>
  <c r="F7" i="82"/>
  <c r="E25" i="82"/>
  <c r="T150" i="44"/>
  <c r="G134" i="44"/>
  <c r="H142" i="44"/>
  <c r="J126" i="44"/>
  <c r="G137" i="44"/>
  <c r="K21" i="82"/>
  <c r="K131" i="44"/>
  <c r="N23" i="82"/>
  <c r="K23" i="82"/>
  <c r="H143" i="44"/>
  <c r="S132" i="44"/>
  <c r="N152" i="44"/>
  <c r="O150" i="44"/>
  <c r="N134" i="44"/>
  <c r="R136" i="44"/>
  <c r="L15" i="82"/>
  <c r="O129" i="44"/>
  <c r="K25" i="82"/>
  <c r="H151" i="44"/>
  <c r="K134" i="44"/>
  <c r="L6" i="82"/>
  <c r="N131" i="44"/>
  <c r="J145" i="44"/>
  <c r="S149" i="44"/>
  <c r="M19" i="82"/>
  <c r="P128" i="44"/>
  <c r="L141" i="44"/>
  <c r="R149" i="44"/>
  <c r="K17" i="82"/>
  <c r="L151" i="44"/>
  <c r="P130" i="44"/>
  <c r="P17" i="82"/>
  <c r="J15" i="82"/>
  <c r="R140" i="44"/>
  <c r="L142" i="44"/>
  <c r="G136" i="44"/>
  <c r="G17" i="82"/>
  <c r="P138" i="44"/>
  <c r="R147" i="44"/>
  <c r="K35" i="82"/>
  <c r="P132" i="44"/>
  <c r="S145" i="44"/>
  <c r="M9" i="82"/>
  <c r="H135" i="44"/>
  <c r="N9" i="82"/>
  <c r="F12" i="82"/>
  <c r="P140" i="44"/>
  <c r="J35" i="82"/>
  <c r="H144" i="44"/>
  <c r="E13" i="82"/>
  <c r="K127" i="44"/>
  <c r="J20" i="82"/>
  <c r="J18" i="82"/>
  <c r="N142" i="44"/>
  <c r="E8" i="82"/>
  <c r="L14" i="82"/>
  <c r="F128" i="44"/>
  <c r="N6" i="82"/>
  <c r="J128" i="44"/>
  <c r="N29" i="82"/>
  <c r="H149" i="44"/>
  <c r="N151" i="44"/>
  <c r="J21" i="82"/>
  <c r="S141" i="44"/>
  <c r="I16" i="82"/>
  <c r="N145" i="44"/>
  <c r="E29" i="82"/>
  <c r="P18" i="82"/>
  <c r="K142" i="44"/>
  <c r="I22" i="82"/>
  <c r="L9" i="82"/>
  <c r="O149" i="44"/>
  <c r="L129" i="44"/>
  <c r="N136" i="44"/>
  <c r="I7" i="82"/>
  <c r="F35" i="82"/>
  <c r="G21" i="82"/>
  <c r="F130" i="44"/>
  <c r="S137" i="44"/>
  <c r="O14" i="82"/>
  <c r="I25" i="82"/>
  <c r="J16" i="82"/>
  <c r="L7" i="82"/>
  <c r="N129" i="44"/>
  <c r="J140" i="44"/>
  <c r="I26" i="82"/>
  <c r="P148" i="44"/>
  <c r="I10" i="82"/>
  <c r="E33" i="82"/>
  <c r="N18" i="82"/>
  <c r="F11" i="82"/>
  <c r="G147" i="44"/>
  <c r="P142" i="44"/>
  <c r="N11" i="82"/>
  <c r="H15" i="82"/>
  <c r="E35" i="82"/>
  <c r="H146" i="44"/>
  <c r="M29" i="82"/>
  <c r="S152" i="44"/>
  <c r="G128" i="44"/>
  <c r="J136" i="44"/>
  <c r="O10" i="82"/>
  <c r="P133" i="44"/>
  <c r="O7" i="82"/>
  <c r="E18" i="82"/>
  <c r="G127" i="44"/>
  <c r="F21" i="82"/>
  <c r="N15" i="82"/>
  <c r="K11" i="82"/>
  <c r="N22" i="82"/>
  <c r="T140" i="44"/>
  <c r="L19" i="82"/>
  <c r="P15" i="82"/>
  <c r="M20" i="82"/>
  <c r="F132" i="44"/>
  <c r="I8" i="82"/>
  <c r="P11" i="82"/>
  <c r="R145" i="44"/>
  <c r="S128" i="44"/>
  <c r="K132" i="44"/>
  <c r="G10" i="82"/>
  <c r="N126" i="44"/>
  <c r="M26" i="82"/>
  <c r="H18" i="82"/>
  <c r="R143" i="44"/>
  <c r="N32" i="82"/>
  <c r="N10" i="82"/>
  <c r="G145" i="44"/>
  <c r="P127" i="44"/>
  <c r="P16" i="82"/>
  <c r="F136" i="44"/>
  <c r="K147" i="44"/>
  <c r="P32" i="82"/>
  <c r="T149" i="44"/>
  <c r="O133" i="44"/>
  <c r="O25" i="82"/>
  <c r="G12" i="82"/>
  <c r="H133" i="44"/>
  <c r="K12" i="82"/>
  <c r="L138" i="44"/>
  <c r="T127" i="44"/>
  <c r="S148" i="44"/>
  <c r="M22" i="82"/>
  <c r="H126" i="44"/>
  <c r="K144" i="44"/>
  <c r="N21" i="82"/>
  <c r="G138" i="44"/>
  <c r="F131" i="44"/>
  <c r="G130" i="44"/>
  <c r="R142" i="44"/>
  <c r="L13" i="82"/>
  <c r="F26" i="82"/>
  <c r="T131" i="44"/>
  <c r="L25" i="82"/>
  <c r="O17" i="82"/>
  <c r="T151" i="44"/>
  <c r="S138" i="44"/>
  <c r="F14" i="82"/>
  <c r="L11" i="82"/>
  <c r="H130" i="44"/>
  <c r="M10" i="82"/>
  <c r="I32" i="82"/>
  <c r="O12" i="82"/>
  <c r="G151" i="44"/>
  <c r="F13" i="82"/>
  <c r="H131" i="44"/>
  <c r="F141" i="44"/>
  <c r="O26" i="82"/>
  <c r="G152" i="44"/>
  <c r="K151" i="44"/>
  <c r="L12" i="82"/>
  <c r="T134" i="44"/>
  <c r="M27" i="82"/>
  <c r="J8" i="82"/>
  <c r="O145" i="44"/>
  <c r="L139" i="44"/>
  <c r="E15" i="82"/>
  <c r="M15" i="82"/>
  <c r="N16" i="82"/>
  <c r="F126" i="44"/>
  <c r="L135" i="44"/>
  <c r="H28" i="82"/>
  <c r="K140" i="44"/>
  <c r="O9" i="82"/>
  <c r="I18" i="82"/>
  <c r="J134" i="44"/>
  <c r="K19" i="82"/>
  <c r="I11" i="82"/>
  <c r="E26" i="82"/>
  <c r="L131" i="44"/>
  <c r="H16" i="82"/>
  <c r="H141" i="44"/>
  <c r="N7" i="82"/>
  <c r="J132" i="44"/>
  <c r="M13" i="82"/>
  <c r="P26" i="82"/>
  <c r="J152" i="44"/>
  <c r="F146" i="44"/>
  <c r="L17" i="82"/>
  <c r="H35" i="82"/>
  <c r="J27" i="82"/>
  <c r="O146" i="44"/>
  <c r="I23" i="82"/>
  <c r="L10" i="82"/>
  <c r="P29" i="82"/>
  <c r="H148" i="44"/>
  <c r="T142" i="44"/>
  <c r="K148" i="44"/>
  <c r="R135" i="44"/>
  <c r="N132" i="44"/>
  <c r="J135" i="44"/>
  <c r="F137" i="44"/>
  <c r="K6" i="82"/>
  <c r="S144" i="44"/>
  <c r="F147" i="44"/>
  <c r="H132" i="44"/>
  <c r="N27" i="82"/>
  <c r="K135" i="44"/>
  <c r="R141" i="44"/>
  <c r="H128" i="44"/>
  <c r="K14" i="82"/>
  <c r="F9" i="82"/>
  <c r="S134" i="44"/>
  <c r="O148" i="44"/>
  <c r="K27" i="82"/>
  <c r="G132" i="44"/>
  <c r="G23" i="82"/>
  <c r="P25" i="82"/>
  <c r="J12" i="82"/>
  <c r="S143" i="44"/>
  <c r="F135" i="44"/>
  <c r="S127" i="44"/>
  <c r="T139" i="44"/>
  <c r="I28" i="82"/>
  <c r="G142" i="44"/>
  <c r="J14" i="82"/>
  <c r="K10" i="82"/>
  <c r="G32" i="82"/>
  <c r="K145" i="44"/>
  <c r="P134" i="44"/>
  <c r="H129" i="44"/>
  <c r="T146" i="44"/>
  <c r="F29" i="82"/>
  <c r="H25" i="82"/>
  <c r="I14" i="82"/>
  <c r="H139" i="44"/>
  <c r="J138" i="44"/>
  <c r="J6" i="82"/>
  <c r="E20" i="82"/>
  <c r="K129" i="44"/>
  <c r="O152" i="44"/>
  <c r="O11" i="82"/>
  <c r="K136" i="44"/>
  <c r="K8" i="82"/>
  <c r="N141" i="44"/>
  <c r="J7" i="82"/>
  <c r="K138" i="44"/>
  <c r="S126" i="44"/>
  <c r="R126" i="44"/>
  <c r="P126" i="44"/>
  <c r="J7" i="89" l="1"/>
  <c r="K8" i="89"/>
  <c r="O11" i="89"/>
  <c r="E20" i="89"/>
  <c r="J6" i="89"/>
  <c r="I14" i="89"/>
  <c r="H24" i="89"/>
  <c r="F28" i="89"/>
  <c r="G31" i="89"/>
  <c r="K10" i="89"/>
  <c r="J14" i="89"/>
  <c r="I27" i="89"/>
  <c r="J12" i="89"/>
  <c r="P24" i="89"/>
  <c r="G23" i="89"/>
  <c r="K26" i="89"/>
  <c r="F9" i="89"/>
  <c r="K14" i="89"/>
  <c r="N26" i="89"/>
  <c r="K6" i="89"/>
  <c r="P28" i="89"/>
  <c r="L10" i="89"/>
  <c r="I23" i="89"/>
  <c r="J26" i="89"/>
  <c r="H34" i="89"/>
  <c r="L17" i="89"/>
  <c r="P25" i="89"/>
  <c r="M13" i="89"/>
  <c r="N7" i="89"/>
  <c r="H16" i="89"/>
  <c r="E25" i="89"/>
  <c r="I11" i="89"/>
  <c r="K19" i="89"/>
  <c r="I18" i="89"/>
  <c r="O9" i="89"/>
  <c r="H27" i="89"/>
  <c r="N16" i="89"/>
  <c r="M15" i="89"/>
  <c r="E15" i="89"/>
  <c r="J8" i="89"/>
  <c r="M26" i="89"/>
  <c r="L12" i="89"/>
  <c r="O25" i="89"/>
  <c r="F13" i="89"/>
  <c r="O12" i="89"/>
  <c r="I31" i="89"/>
  <c r="M10" i="89"/>
  <c r="L11" i="89"/>
  <c r="F14" i="89"/>
  <c r="O17" i="89"/>
  <c r="L24" i="89"/>
  <c r="F25" i="89"/>
  <c r="L13" i="89"/>
  <c r="N21" i="89"/>
  <c r="M22" i="89"/>
  <c r="K12" i="89"/>
  <c r="G12" i="89"/>
  <c r="O24" i="89"/>
  <c r="P31" i="89"/>
  <c r="P16" i="89"/>
  <c r="N10" i="89"/>
  <c r="N31" i="89"/>
  <c r="H18" i="89"/>
  <c r="M25" i="89"/>
  <c r="G10" i="89"/>
  <c r="P11" i="89"/>
  <c r="I8" i="89"/>
  <c r="M20" i="89"/>
  <c r="P15" i="89"/>
  <c r="L19" i="89"/>
  <c r="N22" i="89"/>
  <c r="K11" i="89"/>
  <c r="N15" i="89"/>
  <c r="F21" i="89"/>
  <c r="E18" i="89"/>
  <c r="O7" i="89"/>
  <c r="O10" i="89"/>
  <c r="M28" i="89"/>
  <c r="E34" i="89"/>
  <c r="H15" i="89"/>
  <c r="N11" i="89"/>
  <c r="F11" i="89"/>
  <c r="N18" i="89"/>
  <c r="E32" i="89"/>
  <c r="I10" i="89"/>
  <c r="I25" i="89"/>
  <c r="L7" i="89"/>
  <c r="J16" i="89"/>
  <c r="I24" i="89"/>
  <c r="O14" i="89"/>
  <c r="G21" i="89"/>
  <c r="F34" i="89"/>
  <c r="I7" i="89"/>
  <c r="L9" i="89"/>
  <c r="I22" i="89"/>
  <c r="P18" i="89"/>
  <c r="E28" i="89"/>
  <c r="I16" i="89"/>
  <c r="J21" i="89"/>
  <c r="N28" i="89"/>
  <c r="N6" i="89"/>
  <c r="L14" i="89"/>
  <c r="E8" i="89"/>
  <c r="J18" i="89"/>
  <c r="J20" i="89"/>
  <c r="E13" i="89"/>
  <c r="J34" i="89"/>
  <c r="F12" i="89"/>
  <c r="N9" i="89"/>
  <c r="M9" i="89"/>
  <c r="K34" i="89"/>
  <c r="G17" i="89"/>
  <c r="J15" i="89"/>
  <c r="P17" i="89"/>
  <c r="K17" i="89"/>
  <c r="M19" i="89"/>
  <c r="L6" i="89"/>
  <c r="K24" i="89"/>
  <c r="L15" i="89"/>
  <c r="K23" i="89"/>
  <c r="N23" i="89"/>
  <c r="K21" i="89"/>
  <c r="E24" i="89"/>
  <c r="F7" i="89"/>
  <c r="L27" i="89"/>
  <c r="E7" i="89"/>
  <c r="G24" i="89"/>
  <c r="H23" i="89"/>
  <c r="M21" i="89"/>
  <c r="H20" i="89"/>
  <c r="G15" i="89"/>
  <c r="I15" i="89"/>
  <c r="P8" i="89"/>
  <c r="J11" i="89"/>
  <c r="E19" i="89"/>
  <c r="L32" i="89"/>
  <c r="G14" i="89"/>
  <c r="K15" i="89"/>
  <c r="F10" i="89"/>
  <c r="E22" i="89"/>
  <c r="H6" i="89"/>
  <c r="G32" i="89"/>
  <c r="O16" i="89"/>
  <c r="H8" i="89"/>
  <c r="L8" i="89"/>
  <c r="F17" i="89"/>
  <c r="E11" i="89"/>
  <c r="F20" i="89"/>
  <c r="O6" i="89"/>
  <c r="N19" i="89"/>
  <c r="O22" i="89"/>
  <c r="H13" i="89"/>
  <c r="K25" i="89"/>
  <c r="O8" i="89"/>
  <c r="P26" i="89"/>
  <c r="O13" i="89"/>
  <c r="I9" i="89"/>
  <c r="N14" i="89"/>
  <c r="E21" i="89"/>
  <c r="E12" i="89"/>
  <c r="H26" i="89"/>
  <c r="M32" i="89"/>
  <c r="F8" i="89"/>
  <c r="P14" i="89"/>
  <c r="N20" i="89"/>
  <c r="J31" i="89"/>
  <c r="G28" i="89"/>
  <c r="M23" i="89"/>
  <c r="M11" i="89"/>
  <c r="G22" i="89"/>
  <c r="M18" i="89"/>
  <c r="H19" i="89"/>
  <c r="K28" i="89"/>
  <c r="H9" i="89"/>
  <c r="J28" i="89"/>
  <c r="H25" i="89"/>
  <c r="N32" i="89"/>
  <c r="E9" i="89"/>
  <c r="J23" i="89"/>
  <c r="K7" i="89"/>
  <c r="H10" i="89"/>
  <c r="K32" i="89"/>
  <c r="G25" i="89"/>
  <c r="P7" i="89"/>
  <c r="L31" i="89"/>
  <c r="N8" i="89"/>
  <c r="K22" i="89"/>
  <c r="E14" i="89"/>
  <c r="F23" i="89"/>
  <c r="O28" i="89"/>
  <c r="E31" i="89"/>
  <c r="N17" i="89"/>
  <c r="N13" i="89"/>
  <c r="O21" i="89"/>
  <c r="G13" i="89"/>
  <c r="P19" i="89"/>
  <c r="H7" i="89"/>
  <c r="N27" i="89"/>
  <c r="P32" i="89"/>
  <c r="F32" i="89"/>
  <c r="F18" i="89"/>
  <c r="K18" i="89"/>
  <c r="H22" i="89"/>
  <c r="F24" i="89"/>
  <c r="M14" i="89"/>
  <c r="H14" i="89"/>
  <c r="I17" i="89"/>
  <c r="L16" i="89"/>
  <c r="M6" i="89"/>
  <c r="G34" i="89"/>
  <c r="M31" i="89"/>
  <c r="K27" i="89"/>
  <c r="P13" i="89"/>
  <c r="O15" i="89"/>
  <c r="N12" i="89"/>
  <c r="J32" i="89"/>
  <c r="J19" i="89"/>
  <c r="O18" i="89"/>
  <c r="L20" i="89"/>
  <c r="I21" i="89"/>
  <c r="P21" i="89"/>
  <c r="E16" i="89"/>
  <c r="F19" i="89"/>
  <c r="M17" i="89"/>
  <c r="P10" i="89"/>
  <c r="L34" i="89"/>
  <c r="M24" i="89"/>
  <c r="G6" i="89"/>
  <c r="H12" i="89"/>
  <c r="H17" i="89"/>
  <c r="L23" i="89"/>
  <c r="O23" i="89"/>
  <c r="H32" i="89"/>
  <c r="I19" i="89"/>
  <c r="F22" i="89"/>
  <c r="P34" i="89"/>
  <c r="L26" i="89"/>
  <c r="M27" i="89"/>
  <c r="P23" i="89"/>
  <c r="M12" i="89"/>
  <c r="G26" i="89"/>
  <c r="J27" i="89"/>
  <c r="E26" i="89"/>
  <c r="E23" i="89"/>
  <c r="I28" i="89"/>
  <c r="O19" i="89"/>
  <c r="I6" i="89"/>
  <c r="F15" i="89"/>
  <c r="P9" i="89"/>
  <c r="G11" i="89"/>
  <c r="E27" i="89"/>
  <c r="F27" i="89"/>
  <c r="L25" i="89"/>
  <c r="L18" i="89"/>
  <c r="H31" i="89"/>
  <c r="P20" i="89"/>
  <c r="I12" i="89"/>
  <c r="M8" i="89"/>
  <c r="K31" i="89"/>
  <c r="J10" i="89"/>
  <c r="O26" i="89"/>
  <c r="G27" i="89"/>
  <c r="J9" i="89"/>
  <c r="G16" i="89"/>
  <c r="I13" i="89"/>
  <c r="E6" i="89"/>
  <c r="G9" i="89"/>
  <c r="L28" i="89"/>
  <c r="F6" i="89"/>
  <c r="N24" i="89"/>
  <c r="K20" i="89"/>
  <c r="H21" i="89"/>
  <c r="J17" i="89"/>
  <c r="F26" i="89"/>
  <c r="J22" i="89"/>
  <c r="G8" i="89"/>
  <c r="K9" i="89"/>
  <c r="K13" i="89"/>
  <c r="E17" i="89"/>
  <c r="G20" i="89"/>
  <c r="K16" i="89"/>
  <c r="I26" i="89"/>
  <c r="H11" i="89"/>
  <c r="P22" i="89"/>
  <c r="E10" i="89"/>
  <c r="F16" i="89"/>
  <c r="L22" i="89"/>
  <c r="L21" i="89"/>
  <c r="F31" i="89"/>
  <c r="P12" i="89"/>
  <c r="M16" i="89"/>
  <c r="M7" i="89"/>
  <c r="G18" i="89"/>
  <c r="I20" i="89"/>
  <c r="P6" i="89"/>
  <c r="M34" i="89"/>
  <c r="H28" i="89"/>
  <c r="G19" i="89"/>
  <c r="G7" i="89"/>
  <c r="I34" i="89"/>
  <c r="J24" i="89"/>
  <c r="P27" i="89"/>
  <c r="J25" i="89"/>
  <c r="I32" i="89"/>
  <c r="J13" i="89"/>
  <c r="CD17" i="44" a="1"/>
  <c r="CD17" i="44" s="1"/>
  <c r="CE16" i="44"/>
  <c r="R17" i="44" a="1"/>
  <c r="R17" i="44" s="1"/>
  <c r="S16" i="44"/>
  <c r="CT17" i="44" a="1"/>
  <c r="CT17" i="44" s="1"/>
  <c r="CU16" i="44"/>
  <c r="BN17" i="44" a="1"/>
  <c r="BN17" i="44" s="1"/>
  <c r="BO16" i="44"/>
  <c r="DZ15" i="44"/>
  <c r="EA15" i="44" s="1"/>
  <c r="DK15" i="44"/>
  <c r="AX17" i="44" a="1"/>
  <c r="AX17" i="44" s="1"/>
  <c r="AY16" i="44"/>
  <c r="B17" i="44" a="1"/>
  <c r="B17" i="44" s="1"/>
  <c r="DJ16" i="44"/>
  <c r="C16" i="44"/>
  <c r="CH43" i="15" a="1"/>
  <c r="CH43" i="15" s="1"/>
  <c r="CI43" i="15" s="1"/>
  <c r="C127" i="44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EE49" i="74"/>
  <c r="DO49" i="74"/>
  <c r="EE48" i="74"/>
  <c r="DO48" i="74"/>
  <c r="EE47" i="74"/>
  <c r="DO47" i="74"/>
  <c r="EE46" i="74"/>
  <c r="DO46" i="74"/>
  <c r="EE45" i="74"/>
  <c r="DO45" i="74"/>
  <c r="EE44" i="74"/>
  <c r="DO44" i="74"/>
  <c r="EE43" i="74"/>
  <c r="DO43" i="74"/>
  <c r="EE42" i="74"/>
  <c r="DO42" i="74"/>
  <c r="EE41" i="74"/>
  <c r="DO41" i="74"/>
  <c r="EE40" i="74"/>
  <c r="DO40" i="74"/>
  <c r="EI39" i="74"/>
  <c r="EE39" i="74"/>
  <c r="DS39" i="74"/>
  <c r="DO39" i="74"/>
  <c r="EI38" i="74"/>
  <c r="EE38" i="74"/>
  <c r="DS38" i="74"/>
  <c r="DO38" i="74"/>
  <c r="EI37" i="74"/>
  <c r="EE37" i="74"/>
  <c r="DS37" i="74"/>
  <c r="DO37" i="74"/>
  <c r="EI36" i="74"/>
  <c r="EE36" i="74"/>
  <c r="DS36" i="74"/>
  <c r="DO36" i="74"/>
  <c r="EI35" i="74"/>
  <c r="EE35" i="74"/>
  <c r="DS35" i="74"/>
  <c r="DO35" i="74"/>
  <c r="EI34" i="74"/>
  <c r="EE34" i="74"/>
  <c r="DS34" i="74"/>
  <c r="DO34" i="74"/>
  <c r="EI33" i="74"/>
  <c r="EE33" i="74"/>
  <c r="DS33" i="74"/>
  <c r="DO33" i="74"/>
  <c r="EI32" i="74"/>
  <c r="EE32" i="74"/>
  <c r="DS32" i="74"/>
  <c r="DO32" i="74"/>
  <c r="EI31" i="74"/>
  <c r="EE31" i="74"/>
  <c r="DS31" i="74"/>
  <c r="DO31" i="74"/>
  <c r="EI30" i="74"/>
  <c r="EE30" i="74"/>
  <c r="DS30" i="74"/>
  <c r="DO30" i="74"/>
  <c r="EI29" i="74"/>
  <c r="EE29" i="74"/>
  <c r="DS29" i="74"/>
  <c r="DO29" i="74"/>
  <c r="EI28" i="74"/>
  <c r="EE28" i="74"/>
  <c r="DS28" i="74"/>
  <c r="DO28" i="74"/>
  <c r="EI27" i="74"/>
  <c r="EE27" i="74"/>
  <c r="DS27" i="74"/>
  <c r="DO27" i="74"/>
  <c r="EI26" i="74"/>
  <c r="EE26" i="74"/>
  <c r="DS26" i="74"/>
  <c r="DO26" i="74"/>
  <c r="EI25" i="74"/>
  <c r="EE25" i="74"/>
  <c r="DS25" i="74"/>
  <c r="DO25" i="74"/>
  <c r="EI24" i="74"/>
  <c r="EE24" i="74"/>
  <c r="DS24" i="74"/>
  <c r="DO24" i="74"/>
  <c r="EI23" i="74"/>
  <c r="EE23" i="74"/>
  <c r="DS23" i="74"/>
  <c r="DO23" i="74"/>
  <c r="EI22" i="74"/>
  <c r="EE22" i="74"/>
  <c r="DS22" i="74"/>
  <c r="DO22" i="74"/>
  <c r="EI21" i="74"/>
  <c r="EE21" i="74"/>
  <c r="DS21" i="74"/>
  <c r="DO21" i="74"/>
  <c r="EI20" i="74"/>
  <c r="EE20" i="74"/>
  <c r="DS20" i="74"/>
  <c r="DO20" i="74"/>
  <c r="EI19" i="74"/>
  <c r="EE19" i="74"/>
  <c r="DS19" i="74"/>
  <c r="DO19" i="74"/>
  <c r="EI18" i="74"/>
  <c r="EE18" i="74"/>
  <c r="DS18" i="74"/>
  <c r="DO18" i="74"/>
  <c r="EI17" i="74"/>
  <c r="EE17" i="74"/>
  <c r="DS17" i="74"/>
  <c r="DO17" i="74"/>
  <c r="EI16" i="74"/>
  <c r="EE16" i="74"/>
  <c r="DS16" i="74"/>
  <c r="DO16" i="74"/>
  <c r="EI15" i="74"/>
  <c r="EE15" i="74"/>
  <c r="DS15" i="74"/>
  <c r="DO15" i="74"/>
  <c r="EI14" i="74"/>
  <c r="EE14" i="74"/>
  <c r="DS14" i="74"/>
  <c r="DO14" i="74"/>
  <c r="EI13" i="74"/>
  <c r="EE13" i="74"/>
  <c r="DS13" i="74"/>
  <c r="DO13" i="74"/>
  <c r="EE49" i="73"/>
  <c r="DO49" i="73"/>
  <c r="EE48" i="73"/>
  <c r="DO48" i="73"/>
  <c r="EE47" i="73"/>
  <c r="DO47" i="73"/>
  <c r="EE46" i="73"/>
  <c r="DO46" i="73"/>
  <c r="EE45" i="73"/>
  <c r="DO45" i="73"/>
  <c r="EE44" i="73"/>
  <c r="DO44" i="73"/>
  <c r="EE43" i="73"/>
  <c r="DO43" i="73"/>
  <c r="EE42" i="73"/>
  <c r="DO42" i="73"/>
  <c r="EE41" i="73"/>
  <c r="DO41" i="73"/>
  <c r="EE40" i="73"/>
  <c r="DO40" i="73"/>
  <c r="EI39" i="73"/>
  <c r="EE39" i="73"/>
  <c r="DS39" i="73"/>
  <c r="DO39" i="73"/>
  <c r="EI38" i="73"/>
  <c r="EE38" i="73"/>
  <c r="DS38" i="73"/>
  <c r="DO38" i="73"/>
  <c r="EI37" i="73"/>
  <c r="EE37" i="73"/>
  <c r="DS37" i="73"/>
  <c r="DO37" i="73"/>
  <c r="EI36" i="73"/>
  <c r="EE36" i="73"/>
  <c r="DS36" i="73"/>
  <c r="DO36" i="73"/>
  <c r="EI35" i="73"/>
  <c r="EE35" i="73"/>
  <c r="DS35" i="73"/>
  <c r="DO35" i="73"/>
  <c r="EI34" i="73"/>
  <c r="EE34" i="73"/>
  <c r="DS34" i="73"/>
  <c r="DO34" i="73"/>
  <c r="EI33" i="73"/>
  <c r="EE33" i="73"/>
  <c r="DS33" i="73"/>
  <c r="DO33" i="73"/>
  <c r="EI32" i="73"/>
  <c r="EE32" i="73"/>
  <c r="DS32" i="73"/>
  <c r="DO32" i="73"/>
  <c r="EI31" i="73"/>
  <c r="EE31" i="73"/>
  <c r="DS31" i="73"/>
  <c r="DO31" i="73"/>
  <c r="EI30" i="73"/>
  <c r="EE30" i="73"/>
  <c r="DS30" i="73"/>
  <c r="DO30" i="73"/>
  <c r="EI29" i="73"/>
  <c r="EE29" i="73"/>
  <c r="DS29" i="73"/>
  <c r="DO29" i="73"/>
  <c r="EI28" i="73"/>
  <c r="EE28" i="73"/>
  <c r="DS28" i="73"/>
  <c r="DO28" i="73"/>
  <c r="EI27" i="73"/>
  <c r="EE27" i="73"/>
  <c r="DS27" i="73"/>
  <c r="DO27" i="73"/>
  <c r="EI26" i="73"/>
  <c r="EE26" i="73"/>
  <c r="DS26" i="73"/>
  <c r="DO26" i="73"/>
  <c r="EI25" i="73"/>
  <c r="EE25" i="73"/>
  <c r="DS25" i="73"/>
  <c r="DO25" i="73"/>
  <c r="EI24" i="73"/>
  <c r="EE24" i="73"/>
  <c r="DS24" i="73"/>
  <c r="DO24" i="73"/>
  <c r="EI23" i="73"/>
  <c r="EE23" i="73"/>
  <c r="DS23" i="73"/>
  <c r="DO23" i="73"/>
  <c r="EI22" i="73"/>
  <c r="EE22" i="73"/>
  <c r="DS22" i="73"/>
  <c r="DO22" i="73"/>
  <c r="EI21" i="73"/>
  <c r="EE21" i="73"/>
  <c r="DS21" i="73"/>
  <c r="DO21" i="73"/>
  <c r="EI20" i="73"/>
  <c r="EE20" i="73"/>
  <c r="DS20" i="73"/>
  <c r="DO20" i="73"/>
  <c r="EI19" i="73"/>
  <c r="EE19" i="73"/>
  <c r="DS19" i="73"/>
  <c r="DO19" i="73"/>
  <c r="EI18" i="73"/>
  <c r="EE18" i="73"/>
  <c r="DS18" i="73"/>
  <c r="DO18" i="73"/>
  <c r="EI17" i="73"/>
  <c r="EE17" i="73"/>
  <c r="DS17" i="73"/>
  <c r="DO17" i="73"/>
  <c r="EI16" i="73"/>
  <c r="EE16" i="73"/>
  <c r="DS16" i="73"/>
  <c r="DO16" i="73"/>
  <c r="EI15" i="73"/>
  <c r="EE15" i="73"/>
  <c r="DS15" i="73"/>
  <c r="DO15" i="73"/>
  <c r="EI14" i="73"/>
  <c r="EE14" i="73"/>
  <c r="DS14" i="73"/>
  <c r="DO14" i="73"/>
  <c r="EI13" i="73"/>
  <c r="EE13" i="73"/>
  <c r="DS13" i="73"/>
  <c r="DO13" i="73"/>
  <c r="EE49" i="72"/>
  <c r="DO49" i="72"/>
  <c r="EE48" i="72"/>
  <c r="DO48" i="72"/>
  <c r="EE47" i="72"/>
  <c r="DO47" i="72"/>
  <c r="EE46" i="72"/>
  <c r="DO46" i="72"/>
  <c r="EE45" i="72"/>
  <c r="DO45" i="72"/>
  <c r="EE44" i="72"/>
  <c r="DO44" i="72"/>
  <c r="EE43" i="72"/>
  <c r="DO43" i="72"/>
  <c r="EE42" i="72"/>
  <c r="DO42" i="72"/>
  <c r="EE41" i="72"/>
  <c r="DO41" i="72"/>
  <c r="EE40" i="72"/>
  <c r="DO40" i="72"/>
  <c r="EI39" i="72"/>
  <c r="EE39" i="72"/>
  <c r="DS39" i="72"/>
  <c r="DO39" i="72"/>
  <c r="EI38" i="72"/>
  <c r="EE38" i="72"/>
  <c r="DS38" i="72"/>
  <c r="DO38" i="72"/>
  <c r="EI37" i="72"/>
  <c r="EE37" i="72"/>
  <c r="DS37" i="72"/>
  <c r="DO37" i="72"/>
  <c r="EI36" i="72"/>
  <c r="EE36" i="72"/>
  <c r="DS36" i="72"/>
  <c r="DO36" i="72"/>
  <c r="EI35" i="72"/>
  <c r="EE35" i="72"/>
  <c r="DS35" i="72"/>
  <c r="DO35" i="72"/>
  <c r="EI34" i="72"/>
  <c r="EE34" i="72"/>
  <c r="DS34" i="72"/>
  <c r="DO34" i="72"/>
  <c r="EI33" i="72"/>
  <c r="EE33" i="72"/>
  <c r="DS33" i="72"/>
  <c r="DO33" i="72"/>
  <c r="EI32" i="72"/>
  <c r="EE32" i="72"/>
  <c r="DS32" i="72"/>
  <c r="DO32" i="72"/>
  <c r="EI31" i="72"/>
  <c r="EE31" i="72"/>
  <c r="DS31" i="72"/>
  <c r="DO31" i="72"/>
  <c r="EI30" i="72"/>
  <c r="EE30" i="72"/>
  <c r="DS30" i="72"/>
  <c r="DO30" i="72"/>
  <c r="EI29" i="72"/>
  <c r="EE29" i="72"/>
  <c r="DS29" i="72"/>
  <c r="DO29" i="72"/>
  <c r="EI28" i="72"/>
  <c r="EE28" i="72"/>
  <c r="DS28" i="72"/>
  <c r="DO28" i="72"/>
  <c r="EI27" i="72"/>
  <c r="EE27" i="72"/>
  <c r="DS27" i="72"/>
  <c r="DO27" i="72"/>
  <c r="EI26" i="72"/>
  <c r="EE26" i="72"/>
  <c r="DS26" i="72"/>
  <c r="DO26" i="72"/>
  <c r="EI25" i="72"/>
  <c r="EE25" i="72"/>
  <c r="DS25" i="72"/>
  <c r="DO25" i="72"/>
  <c r="EI24" i="72"/>
  <c r="EE24" i="72"/>
  <c r="DS24" i="72"/>
  <c r="DO24" i="72"/>
  <c r="EI23" i="72"/>
  <c r="EE23" i="72"/>
  <c r="DS23" i="72"/>
  <c r="DO23" i="72"/>
  <c r="EI22" i="72"/>
  <c r="EE22" i="72"/>
  <c r="DS22" i="72"/>
  <c r="DO22" i="72"/>
  <c r="EI21" i="72"/>
  <c r="EE21" i="72"/>
  <c r="DS21" i="72"/>
  <c r="DO21" i="72"/>
  <c r="EI20" i="72"/>
  <c r="EE20" i="72"/>
  <c r="DS20" i="72"/>
  <c r="DO20" i="72"/>
  <c r="EI19" i="72"/>
  <c r="EE19" i="72"/>
  <c r="DS19" i="72"/>
  <c r="DO19" i="72"/>
  <c r="EI18" i="72"/>
  <c r="EE18" i="72"/>
  <c r="DS18" i="72"/>
  <c r="DO18" i="72"/>
  <c r="EI17" i="72"/>
  <c r="EE17" i="72"/>
  <c r="DS17" i="72"/>
  <c r="DO17" i="72"/>
  <c r="EI16" i="72"/>
  <c r="EE16" i="72"/>
  <c r="DS16" i="72"/>
  <c r="DO16" i="72"/>
  <c r="EI15" i="72"/>
  <c r="EE15" i="72"/>
  <c r="DS15" i="72"/>
  <c r="DO15" i="72"/>
  <c r="EI14" i="72"/>
  <c r="EE14" i="72"/>
  <c r="DS14" i="72"/>
  <c r="DO14" i="72"/>
  <c r="EI13" i="72"/>
  <c r="EE13" i="72"/>
  <c r="DS13" i="72"/>
  <c r="DO13" i="72"/>
  <c r="EE45" i="71"/>
  <c r="DO45" i="71"/>
  <c r="EE44" i="71"/>
  <c r="DO44" i="71"/>
  <c r="EE43" i="71"/>
  <c r="DO43" i="71"/>
  <c r="EE42" i="71"/>
  <c r="DO42" i="71"/>
  <c r="EE41" i="71"/>
  <c r="DO41" i="71"/>
  <c r="EE40" i="71"/>
  <c r="DO40" i="71"/>
  <c r="EI39" i="71"/>
  <c r="EE39" i="71"/>
  <c r="DS39" i="71"/>
  <c r="DO39" i="71"/>
  <c r="EI38" i="71"/>
  <c r="EE38" i="71"/>
  <c r="DS38" i="71"/>
  <c r="DO38" i="71"/>
  <c r="EI37" i="71"/>
  <c r="EE37" i="71"/>
  <c r="DS37" i="71"/>
  <c r="DO37" i="71"/>
  <c r="EI36" i="71"/>
  <c r="EE36" i="71"/>
  <c r="DS36" i="71"/>
  <c r="DO36" i="71"/>
  <c r="EI35" i="71"/>
  <c r="EE35" i="71"/>
  <c r="DS35" i="71"/>
  <c r="DO35" i="71"/>
  <c r="EI34" i="71"/>
  <c r="EE34" i="71"/>
  <c r="DS34" i="71"/>
  <c r="DO34" i="71"/>
  <c r="EI33" i="71"/>
  <c r="EE33" i="71"/>
  <c r="DS33" i="71"/>
  <c r="DO33" i="71"/>
  <c r="EI32" i="71"/>
  <c r="EE32" i="71"/>
  <c r="DS32" i="71"/>
  <c r="DO32" i="71"/>
  <c r="EI31" i="71"/>
  <c r="EE31" i="71"/>
  <c r="DS31" i="71"/>
  <c r="DO31" i="71"/>
  <c r="EI30" i="71"/>
  <c r="EE30" i="71"/>
  <c r="DS30" i="71"/>
  <c r="DO30" i="71"/>
  <c r="EI29" i="71"/>
  <c r="EE29" i="71"/>
  <c r="DS29" i="71"/>
  <c r="DO29" i="71"/>
  <c r="EI28" i="71"/>
  <c r="EE28" i="71"/>
  <c r="DS28" i="71"/>
  <c r="DO28" i="71"/>
  <c r="EI27" i="71"/>
  <c r="EE27" i="71"/>
  <c r="DS27" i="71"/>
  <c r="DO27" i="71"/>
  <c r="EI26" i="71"/>
  <c r="EE26" i="71"/>
  <c r="DS26" i="71"/>
  <c r="DO26" i="71"/>
  <c r="EI25" i="71"/>
  <c r="EE25" i="71"/>
  <c r="DS25" i="71"/>
  <c r="DO25" i="71"/>
  <c r="EI24" i="71"/>
  <c r="EE24" i="71"/>
  <c r="DS24" i="71"/>
  <c r="DO24" i="71"/>
  <c r="EI23" i="71"/>
  <c r="EE23" i="71"/>
  <c r="DS23" i="71"/>
  <c r="DO23" i="71"/>
  <c r="EI22" i="71"/>
  <c r="EE22" i="71"/>
  <c r="DS22" i="71"/>
  <c r="DO22" i="71"/>
  <c r="EI21" i="71"/>
  <c r="EE21" i="71"/>
  <c r="DS21" i="71"/>
  <c r="DO21" i="71"/>
  <c r="EI20" i="71"/>
  <c r="EE20" i="71"/>
  <c r="DS20" i="71"/>
  <c r="DO20" i="71"/>
  <c r="EI19" i="71"/>
  <c r="EE19" i="71"/>
  <c r="DS19" i="71"/>
  <c r="DO19" i="71"/>
  <c r="EI18" i="71"/>
  <c r="EE18" i="71"/>
  <c r="DS18" i="71"/>
  <c r="DO18" i="71"/>
  <c r="EI17" i="71"/>
  <c r="EE17" i="71"/>
  <c r="DS17" i="71"/>
  <c r="DO17" i="71"/>
  <c r="EI16" i="71"/>
  <c r="EE16" i="71"/>
  <c r="DS16" i="71"/>
  <c r="DO16" i="71"/>
  <c r="EI15" i="71"/>
  <c r="EE15" i="71"/>
  <c r="DS15" i="71"/>
  <c r="DO15" i="71"/>
  <c r="EI14" i="71"/>
  <c r="EE14" i="71"/>
  <c r="DS14" i="71"/>
  <c r="DO14" i="71"/>
  <c r="EI13" i="71"/>
  <c r="EE13" i="71"/>
  <c r="DS13" i="71"/>
  <c r="DO13" i="71"/>
  <c r="EE45" i="69"/>
  <c r="DO45" i="69"/>
  <c r="EE44" i="69"/>
  <c r="DO44" i="69"/>
  <c r="EE43" i="69"/>
  <c r="DO43" i="69"/>
  <c r="EE42" i="69"/>
  <c r="DO42" i="69"/>
  <c r="EE41" i="69"/>
  <c r="DO41" i="69"/>
  <c r="EE40" i="69"/>
  <c r="DO40" i="69"/>
  <c r="EI39" i="69"/>
  <c r="EE39" i="69"/>
  <c r="DS39" i="69"/>
  <c r="DO39" i="69"/>
  <c r="EI38" i="69"/>
  <c r="EE38" i="69"/>
  <c r="DS38" i="69"/>
  <c r="DO38" i="69"/>
  <c r="EI37" i="69"/>
  <c r="EE37" i="69"/>
  <c r="DS37" i="69"/>
  <c r="DO37" i="69"/>
  <c r="EI36" i="69"/>
  <c r="EE36" i="69"/>
  <c r="DS36" i="69"/>
  <c r="DO36" i="69"/>
  <c r="EI35" i="69"/>
  <c r="EE35" i="69"/>
  <c r="DS35" i="69"/>
  <c r="DO35" i="69"/>
  <c r="EI34" i="69"/>
  <c r="EE34" i="69"/>
  <c r="DS34" i="69"/>
  <c r="DO34" i="69"/>
  <c r="EI33" i="69"/>
  <c r="EE33" i="69"/>
  <c r="DS33" i="69"/>
  <c r="DO33" i="69"/>
  <c r="EI32" i="69"/>
  <c r="EE32" i="69"/>
  <c r="DS32" i="69"/>
  <c r="DO32" i="69"/>
  <c r="EI31" i="69"/>
  <c r="EE31" i="69"/>
  <c r="DS31" i="69"/>
  <c r="DO31" i="69"/>
  <c r="EI30" i="69"/>
  <c r="EE30" i="69"/>
  <c r="DS30" i="69"/>
  <c r="DO30" i="69"/>
  <c r="EI29" i="69"/>
  <c r="EE29" i="69"/>
  <c r="DS29" i="69"/>
  <c r="DO29" i="69"/>
  <c r="EI28" i="69"/>
  <c r="EE28" i="69"/>
  <c r="DS28" i="69"/>
  <c r="DO28" i="69"/>
  <c r="EI27" i="69"/>
  <c r="EE27" i="69"/>
  <c r="DS27" i="69"/>
  <c r="DO27" i="69"/>
  <c r="EI26" i="69"/>
  <c r="EE26" i="69"/>
  <c r="DS26" i="69"/>
  <c r="DO26" i="69"/>
  <c r="EI25" i="69"/>
  <c r="EE25" i="69"/>
  <c r="DS25" i="69"/>
  <c r="DO25" i="69"/>
  <c r="EI24" i="69"/>
  <c r="EE24" i="69"/>
  <c r="DS24" i="69"/>
  <c r="DO24" i="69"/>
  <c r="EI23" i="69"/>
  <c r="EE23" i="69"/>
  <c r="DS23" i="69"/>
  <c r="DO23" i="69"/>
  <c r="EI22" i="69"/>
  <c r="EE22" i="69"/>
  <c r="DS22" i="69"/>
  <c r="DO22" i="69"/>
  <c r="EI21" i="69"/>
  <c r="EE21" i="69"/>
  <c r="DS21" i="69"/>
  <c r="DO21" i="69"/>
  <c r="EI20" i="69"/>
  <c r="EE20" i="69"/>
  <c r="DS20" i="69"/>
  <c r="DO20" i="69"/>
  <c r="EI19" i="69"/>
  <c r="EE19" i="69"/>
  <c r="DS19" i="69"/>
  <c r="DO19" i="69"/>
  <c r="EI18" i="69"/>
  <c r="EE18" i="69"/>
  <c r="DS18" i="69"/>
  <c r="DO18" i="69"/>
  <c r="EI17" i="69"/>
  <c r="EE17" i="69"/>
  <c r="DS17" i="69"/>
  <c r="DO17" i="69"/>
  <c r="EI16" i="69"/>
  <c r="EE16" i="69"/>
  <c r="DS16" i="69"/>
  <c r="DO16" i="69"/>
  <c r="EI15" i="69"/>
  <c r="EE15" i="69"/>
  <c r="DS15" i="69"/>
  <c r="DO15" i="69"/>
  <c r="EI14" i="69"/>
  <c r="EE14" i="69"/>
  <c r="DS14" i="69"/>
  <c r="DO14" i="69"/>
  <c r="EI13" i="69"/>
  <c r="EE13" i="69"/>
  <c r="DS13" i="69"/>
  <c r="DO13" i="69"/>
  <c r="O126" i="44"/>
  <c r="CT18" i="44" l="1" a="1"/>
  <c r="CT18" i="44" s="1"/>
  <c r="CU17" i="44"/>
  <c r="B18" i="44" a="1"/>
  <c r="B18" i="44" s="1"/>
  <c r="DJ17" i="44"/>
  <c r="C17" i="44"/>
  <c r="R18" i="44" a="1"/>
  <c r="R18" i="44" s="1"/>
  <c r="S17" i="44"/>
  <c r="AX18" i="44" a="1"/>
  <c r="AX18" i="44" s="1"/>
  <c r="AY17" i="44"/>
  <c r="BN18" i="44" a="1"/>
  <c r="BN18" i="44" s="1"/>
  <c r="BO17" i="44"/>
  <c r="DZ16" i="44"/>
  <c r="EA16" i="44" s="1"/>
  <c r="DK16" i="44"/>
  <c r="CD18" i="44" a="1"/>
  <c r="CD18" i="44" s="1"/>
  <c r="CE17" i="44"/>
  <c r="CH44" i="15" a="1"/>
  <c r="CH44" i="15" s="1"/>
  <c r="CI44" i="15" s="1"/>
  <c r="AI27" i="44"/>
  <c r="AI26" i="44"/>
  <c r="AI25" i="44"/>
  <c r="AI24" i="44"/>
  <c r="AI23" i="44"/>
  <c r="AI22" i="44"/>
  <c r="AI21" i="44"/>
  <c r="AI20" i="44"/>
  <c r="AI19" i="44"/>
  <c r="AI18" i="44"/>
  <c r="AI17" i="44"/>
  <c r="AI16" i="44"/>
  <c r="AI15" i="44"/>
  <c r="AI14" i="44"/>
  <c r="AI13" i="44"/>
  <c r="AI47" i="44"/>
  <c r="AI46" i="44"/>
  <c r="AI45" i="44"/>
  <c r="AI44" i="44"/>
  <c r="AI43" i="44"/>
  <c r="AI42" i="44"/>
  <c r="AI41" i="44"/>
  <c r="AI40" i="44"/>
  <c r="AI39" i="44"/>
  <c r="AI38" i="44"/>
  <c r="AI37" i="44"/>
  <c r="AI36" i="44"/>
  <c r="AI35" i="44"/>
  <c r="AI34" i="44"/>
  <c r="AI33" i="44"/>
  <c r="AI32" i="44"/>
  <c r="AI31" i="44"/>
  <c r="AI30" i="44"/>
  <c r="AI29" i="44"/>
  <c r="AI28" i="44"/>
  <c r="BN19" i="44" l="1" a="1"/>
  <c r="BN19" i="44" s="1"/>
  <c r="BO18" i="44"/>
  <c r="CT19" i="44" a="1"/>
  <c r="CT19" i="44" s="1"/>
  <c r="CU18" i="44"/>
  <c r="AX19" i="44" a="1"/>
  <c r="AX19" i="44" s="1"/>
  <c r="AY18" i="44"/>
  <c r="DZ17" i="44"/>
  <c r="EA17" i="44" s="1"/>
  <c r="DK17" i="44"/>
  <c r="B19" i="44" a="1"/>
  <c r="B19" i="44" s="1"/>
  <c r="DJ18" i="44"/>
  <c r="C18" i="44"/>
  <c r="CD19" i="44" a="1"/>
  <c r="CD19" i="44" s="1"/>
  <c r="CE18" i="44"/>
  <c r="R19" i="44" a="1"/>
  <c r="R19" i="44" s="1"/>
  <c r="S18" i="44"/>
  <c r="CH45" i="15" a="1"/>
  <c r="CH45" i="15" s="1"/>
  <c r="CI45" i="15" s="1"/>
  <c r="CT20" i="44" l="1" a="1"/>
  <c r="CT20" i="44" s="1"/>
  <c r="CU19" i="44"/>
  <c r="CD20" i="44" a="1"/>
  <c r="CD20" i="44" s="1"/>
  <c r="CE19" i="44"/>
  <c r="R20" i="44" a="1"/>
  <c r="R20" i="44" s="1"/>
  <c r="S19" i="44"/>
  <c r="DZ18" i="44"/>
  <c r="EA18" i="44" s="1"/>
  <c r="DK18" i="44"/>
  <c r="B20" i="44" a="1"/>
  <c r="B20" i="44" s="1"/>
  <c r="DJ19" i="44"/>
  <c r="C19" i="44"/>
  <c r="AX20" i="44" a="1"/>
  <c r="AX20" i="44" s="1"/>
  <c r="AY19" i="44"/>
  <c r="BN20" i="44" a="1"/>
  <c r="BN20" i="44" s="1"/>
  <c r="BO19" i="44"/>
  <c r="CH46" i="15" a="1"/>
  <c r="CH46" i="15" s="1"/>
  <c r="CI46" i="15" s="1"/>
  <c r="EE45" i="67"/>
  <c r="DO45" i="67"/>
  <c r="EE44" i="67"/>
  <c r="DO44" i="67"/>
  <c r="EE43" i="67"/>
  <c r="DO43" i="67"/>
  <c r="EE42" i="67"/>
  <c r="DO42" i="67"/>
  <c r="EE41" i="67"/>
  <c r="DO41" i="67"/>
  <c r="EE40" i="67"/>
  <c r="DO40" i="67"/>
  <c r="EI39" i="67"/>
  <c r="EE39" i="67"/>
  <c r="DS39" i="67"/>
  <c r="DO39" i="67"/>
  <c r="EI38" i="67"/>
  <c r="EE38" i="67"/>
  <c r="DS38" i="67"/>
  <c r="DO38" i="67"/>
  <c r="EI37" i="67"/>
  <c r="EE37" i="67"/>
  <c r="DS37" i="67"/>
  <c r="DO37" i="67"/>
  <c r="EI36" i="67"/>
  <c r="EE36" i="67"/>
  <c r="DS36" i="67"/>
  <c r="DO36" i="67"/>
  <c r="EI35" i="67"/>
  <c r="EE35" i="67"/>
  <c r="DS35" i="67"/>
  <c r="DO35" i="67"/>
  <c r="EI34" i="67"/>
  <c r="EE34" i="67"/>
  <c r="DS34" i="67"/>
  <c r="DO34" i="67"/>
  <c r="EI33" i="67"/>
  <c r="EE33" i="67"/>
  <c r="DS33" i="67"/>
  <c r="DO33" i="67"/>
  <c r="EI32" i="67"/>
  <c r="EE32" i="67"/>
  <c r="DS32" i="67"/>
  <c r="DO32" i="67"/>
  <c r="EI31" i="67"/>
  <c r="EE31" i="67"/>
  <c r="DS31" i="67"/>
  <c r="DO31" i="67"/>
  <c r="EI30" i="67"/>
  <c r="EE30" i="67"/>
  <c r="DS30" i="67"/>
  <c r="DO30" i="67"/>
  <c r="EI29" i="67"/>
  <c r="EE29" i="67"/>
  <c r="DS29" i="67"/>
  <c r="DO29" i="67"/>
  <c r="EI28" i="67"/>
  <c r="EE28" i="67"/>
  <c r="DS28" i="67"/>
  <c r="DO28" i="67"/>
  <c r="EI27" i="67"/>
  <c r="EE27" i="67"/>
  <c r="DS27" i="67"/>
  <c r="DO27" i="67"/>
  <c r="EI26" i="67"/>
  <c r="EE26" i="67"/>
  <c r="DS26" i="67"/>
  <c r="DO26" i="67"/>
  <c r="EI25" i="67"/>
  <c r="EE25" i="67"/>
  <c r="DS25" i="67"/>
  <c r="DO25" i="67"/>
  <c r="EI24" i="67"/>
  <c r="EE24" i="67"/>
  <c r="DS24" i="67"/>
  <c r="DO24" i="67"/>
  <c r="EI23" i="67"/>
  <c r="EE23" i="67"/>
  <c r="DS23" i="67"/>
  <c r="DO23" i="67"/>
  <c r="EI22" i="67"/>
  <c r="EE22" i="67"/>
  <c r="DS22" i="67"/>
  <c r="DO22" i="67"/>
  <c r="EI21" i="67"/>
  <c r="EE21" i="67"/>
  <c r="DS21" i="67"/>
  <c r="DO21" i="67"/>
  <c r="EI20" i="67"/>
  <c r="EE20" i="67"/>
  <c r="DS20" i="67"/>
  <c r="DO20" i="67"/>
  <c r="EI19" i="67"/>
  <c r="EE19" i="67"/>
  <c r="DS19" i="67"/>
  <c r="DO19" i="67"/>
  <c r="EI18" i="67"/>
  <c r="EE18" i="67"/>
  <c r="DS18" i="67"/>
  <c r="DO18" i="67"/>
  <c r="EI17" i="67"/>
  <c r="EE17" i="67"/>
  <c r="DS17" i="67"/>
  <c r="DO17" i="67"/>
  <c r="EI16" i="67"/>
  <c r="EE16" i="67"/>
  <c r="DS16" i="67"/>
  <c r="DO16" i="67"/>
  <c r="EI15" i="67"/>
  <c r="EE15" i="67"/>
  <c r="DS15" i="67"/>
  <c r="DO15" i="67"/>
  <c r="EI14" i="67"/>
  <c r="EE14" i="67"/>
  <c r="DS14" i="67"/>
  <c r="DO14" i="67"/>
  <c r="EI13" i="67"/>
  <c r="EE13" i="67"/>
  <c r="DS13" i="67"/>
  <c r="DO13" i="67"/>
  <c r="CT21" i="44" l="1" a="1"/>
  <c r="CT21" i="44" s="1"/>
  <c r="CU20" i="44"/>
  <c r="AX21" i="44" a="1"/>
  <c r="AX21" i="44" s="1"/>
  <c r="AY20" i="44"/>
  <c r="R21" i="44" a="1"/>
  <c r="R21" i="44" s="1"/>
  <c r="S20" i="44"/>
  <c r="CD21" i="44" a="1"/>
  <c r="CD21" i="44" s="1"/>
  <c r="CE20" i="44"/>
  <c r="B21" i="44" a="1"/>
  <c r="B21" i="44" s="1"/>
  <c r="DJ20" i="44"/>
  <c r="C20" i="44"/>
  <c r="BN21" i="44" a="1"/>
  <c r="BN21" i="44" s="1"/>
  <c r="BO20" i="44"/>
  <c r="DZ19" i="44"/>
  <c r="EA19" i="44" s="1"/>
  <c r="DK19" i="44"/>
  <c r="CH47" i="15" a="1"/>
  <c r="CH47" i="15" s="1"/>
  <c r="CI47" i="15" s="1"/>
  <c r="BN22" i="44" l="1" a="1"/>
  <c r="BN22" i="44" s="1"/>
  <c r="BO21" i="44"/>
  <c r="AX22" i="44" a="1"/>
  <c r="AX22" i="44" s="1"/>
  <c r="AY21" i="44"/>
  <c r="CD22" i="44" a="1"/>
  <c r="CD22" i="44" s="1"/>
  <c r="CE21" i="44"/>
  <c r="DZ20" i="44"/>
  <c r="EA20" i="44" s="1"/>
  <c r="DK20" i="44"/>
  <c r="B22" i="44" a="1"/>
  <c r="B22" i="44" s="1"/>
  <c r="DJ21" i="44"/>
  <c r="C21" i="44"/>
  <c r="R22" i="44" a="1"/>
  <c r="R22" i="44" s="1"/>
  <c r="S21" i="44"/>
  <c r="CT22" i="44" a="1"/>
  <c r="CT22" i="44" s="1"/>
  <c r="CU21" i="44"/>
  <c r="CT23" i="44" l="1" a="1"/>
  <c r="CT23" i="44" s="1"/>
  <c r="CU22" i="44"/>
  <c r="DZ21" i="44"/>
  <c r="EA21" i="44" s="1"/>
  <c r="DK21" i="44"/>
  <c r="B23" i="44" a="1"/>
  <c r="B23" i="44" s="1"/>
  <c r="DJ22" i="44"/>
  <c r="C22" i="44"/>
  <c r="CD23" i="44" a="1"/>
  <c r="CD23" i="44" s="1"/>
  <c r="CE22" i="44"/>
  <c r="R23" i="44" a="1"/>
  <c r="R23" i="44" s="1"/>
  <c r="S22" i="44"/>
  <c r="AX23" i="44" a="1"/>
  <c r="AX23" i="44" s="1"/>
  <c r="AY22" i="44"/>
  <c r="BN23" i="44" a="1"/>
  <c r="BN23" i="44" s="1"/>
  <c r="BO22" i="44"/>
  <c r="F158" i="44"/>
  <c r="F159" i="44" l="1"/>
  <c r="BN24" i="44" a="1"/>
  <c r="BN24" i="44" s="1"/>
  <c r="BO23" i="44"/>
  <c r="AX24" i="44" a="1"/>
  <c r="AX24" i="44" s="1"/>
  <c r="AY23" i="44"/>
  <c r="CD24" i="44" a="1"/>
  <c r="CD24" i="44" s="1"/>
  <c r="CE23" i="44"/>
  <c r="R24" i="44" a="1"/>
  <c r="R24" i="44" s="1"/>
  <c r="S23" i="44"/>
  <c r="DZ22" i="44"/>
  <c r="EA22" i="44" s="1"/>
  <c r="DK22" i="44"/>
  <c r="B24" i="44" a="1"/>
  <c r="B24" i="44" s="1"/>
  <c r="DJ23" i="44"/>
  <c r="C23" i="44"/>
  <c r="CT24" i="44" a="1"/>
  <c r="CT24" i="44" s="1"/>
  <c r="CU23" i="44"/>
  <c r="B25" i="44" l="1" a="1"/>
  <c r="B25" i="44" s="1"/>
  <c r="DJ24" i="44"/>
  <c r="C24" i="44"/>
  <c r="DZ23" i="44"/>
  <c r="EA23" i="44" s="1"/>
  <c r="DK23" i="44"/>
  <c r="AX25" i="44" a="1"/>
  <c r="AX25" i="44" s="1"/>
  <c r="AY24" i="44"/>
  <c r="CT25" i="44" a="1"/>
  <c r="CT25" i="44" s="1"/>
  <c r="CU24" i="44"/>
  <c r="BN25" i="44" a="1"/>
  <c r="BN25" i="44" s="1"/>
  <c r="BO24" i="44"/>
  <c r="R25" i="44" a="1"/>
  <c r="R25" i="44" s="1"/>
  <c r="S24" i="44"/>
  <c r="CD25" i="44" a="1"/>
  <c r="CD25" i="44" s="1"/>
  <c r="CE24" i="44"/>
  <c r="R26" i="44" l="1" a="1"/>
  <c r="R26" i="44" s="1"/>
  <c r="S25" i="44"/>
  <c r="BN26" i="44" a="1"/>
  <c r="BN26" i="44" s="1"/>
  <c r="BO25" i="44"/>
  <c r="AX26" i="44" a="1"/>
  <c r="AX26" i="44" s="1"/>
  <c r="AY25" i="44"/>
  <c r="CT26" i="44" a="1"/>
  <c r="CT26" i="44" s="1"/>
  <c r="CU25" i="44"/>
  <c r="DZ24" i="44"/>
  <c r="EA24" i="44" s="1"/>
  <c r="DK24" i="44"/>
  <c r="CD26" i="44" a="1"/>
  <c r="CD26" i="44" s="1"/>
  <c r="CE25" i="44"/>
  <c r="B26" i="44" a="1"/>
  <c r="B26" i="44" s="1"/>
  <c r="DJ25" i="44"/>
  <c r="C25" i="44"/>
  <c r="A48" i="44"/>
  <c r="AH48" i="44" s="1" a="1"/>
  <c r="AH48" i="44" s="1"/>
  <c r="EE71" i="15"/>
  <c r="DO71" i="15"/>
  <c r="AG71" i="15"/>
  <c r="EE70" i="15"/>
  <c r="DO70" i="15"/>
  <c r="AG70" i="15"/>
  <c r="EE69" i="15"/>
  <c r="DO69" i="15"/>
  <c r="AG69" i="15"/>
  <c r="EE68" i="15"/>
  <c r="DO68" i="15"/>
  <c r="AG68" i="15"/>
  <c r="EE67" i="15"/>
  <c r="DO67" i="15"/>
  <c r="AG67" i="15"/>
  <c r="EE66" i="15"/>
  <c r="DO66" i="15"/>
  <c r="AG66" i="15"/>
  <c r="EE65" i="15"/>
  <c r="DO65" i="15"/>
  <c r="AG65" i="15"/>
  <c r="EE64" i="15"/>
  <c r="DO64" i="15"/>
  <c r="AG64" i="15"/>
  <c r="EE63" i="15"/>
  <c r="DO63" i="15"/>
  <c r="AG63" i="15"/>
  <c r="EE62" i="15"/>
  <c r="DO62" i="15"/>
  <c r="AG62" i="15"/>
  <c r="EE61" i="15"/>
  <c r="DO61" i="15"/>
  <c r="AG61" i="15"/>
  <c r="EE60" i="15"/>
  <c r="DO60" i="15"/>
  <c r="AG60" i="15"/>
  <c r="EE59" i="15"/>
  <c r="DO59" i="15"/>
  <c r="AG59" i="15"/>
  <c r="EE58" i="15"/>
  <c r="DO58" i="15"/>
  <c r="AG58" i="15"/>
  <c r="EE57" i="15"/>
  <c r="DO57" i="15"/>
  <c r="AG57" i="15"/>
  <c r="EE56" i="15"/>
  <c r="DO56" i="15"/>
  <c r="AG56" i="15"/>
  <c r="EE55" i="15"/>
  <c r="DO55" i="15"/>
  <c r="AG55" i="15"/>
  <c r="EE54" i="15"/>
  <c r="DO54" i="15"/>
  <c r="AG54" i="15"/>
  <c r="EE53" i="15"/>
  <c r="DO53" i="15"/>
  <c r="AG53" i="15"/>
  <c r="EE52" i="15"/>
  <c r="DO52" i="15"/>
  <c r="AG52" i="15"/>
  <c r="EE51" i="15"/>
  <c r="DO51" i="15"/>
  <c r="AG51" i="15"/>
  <c r="EE50" i="15"/>
  <c r="DO50" i="15"/>
  <c r="AG50" i="15"/>
  <c r="EE49" i="15"/>
  <c r="DO49" i="15"/>
  <c r="AG49" i="15"/>
  <c r="A48" i="15"/>
  <c r="CH48" i="15" s="1" a="1"/>
  <c r="CH48" i="15" s="1"/>
  <c r="CI48" i="15" s="1"/>
  <c r="EE45" i="58"/>
  <c r="DO45" i="58"/>
  <c r="EE44" i="58"/>
  <c r="DO44" i="58"/>
  <c r="EE43" i="58"/>
  <c r="DO43" i="58"/>
  <c r="EE42" i="58"/>
  <c r="DO42" i="58"/>
  <c r="EE41" i="58"/>
  <c r="DO41" i="58"/>
  <c r="EE40" i="58"/>
  <c r="DO40" i="58"/>
  <c r="EI39" i="58"/>
  <c r="EE39" i="58"/>
  <c r="DS39" i="58"/>
  <c r="DO39" i="58"/>
  <c r="EI38" i="58"/>
  <c r="EE38" i="58"/>
  <c r="DS38" i="58"/>
  <c r="DO38" i="58"/>
  <c r="EI37" i="58"/>
  <c r="EE37" i="58"/>
  <c r="DS37" i="58"/>
  <c r="DO37" i="58"/>
  <c r="EI36" i="58"/>
  <c r="EE36" i="58"/>
  <c r="DS36" i="58"/>
  <c r="DO36" i="58"/>
  <c r="EI35" i="58"/>
  <c r="EE35" i="58"/>
  <c r="DS35" i="58"/>
  <c r="DO35" i="58"/>
  <c r="EI34" i="58"/>
  <c r="EE34" i="58"/>
  <c r="DS34" i="58"/>
  <c r="DO34" i="58"/>
  <c r="EI33" i="58"/>
  <c r="EE33" i="58"/>
  <c r="DS33" i="58"/>
  <c r="DO33" i="58"/>
  <c r="EI32" i="58"/>
  <c r="EE32" i="58"/>
  <c r="DS32" i="58"/>
  <c r="DO32" i="58"/>
  <c r="EI31" i="58"/>
  <c r="EE31" i="58"/>
  <c r="DS31" i="58"/>
  <c r="DO31" i="58"/>
  <c r="EI30" i="58"/>
  <c r="EE30" i="58"/>
  <c r="DS30" i="58"/>
  <c r="DO30" i="58"/>
  <c r="EI29" i="58"/>
  <c r="EE29" i="58"/>
  <c r="DS29" i="58"/>
  <c r="DO29" i="58"/>
  <c r="EI28" i="58"/>
  <c r="EE28" i="58"/>
  <c r="DS28" i="58"/>
  <c r="DO28" i="58"/>
  <c r="EI27" i="58"/>
  <c r="EE27" i="58"/>
  <c r="DS27" i="58"/>
  <c r="DO27" i="58"/>
  <c r="EI26" i="58"/>
  <c r="EE26" i="58"/>
  <c r="DS26" i="58"/>
  <c r="DO26" i="58"/>
  <c r="EI25" i="58"/>
  <c r="EE25" i="58"/>
  <c r="DS25" i="58"/>
  <c r="DO25" i="58"/>
  <c r="EI24" i="58"/>
  <c r="EE24" i="58"/>
  <c r="DS24" i="58"/>
  <c r="DO24" i="58"/>
  <c r="EI23" i="58"/>
  <c r="EE23" i="58"/>
  <c r="DS23" i="58"/>
  <c r="DO23" i="58"/>
  <c r="EI22" i="58"/>
  <c r="EE22" i="58"/>
  <c r="DS22" i="58"/>
  <c r="DO22" i="58"/>
  <c r="EI21" i="58"/>
  <c r="EE21" i="58"/>
  <c r="DS21" i="58"/>
  <c r="DO21" i="58"/>
  <c r="EI20" i="58"/>
  <c r="EE20" i="58"/>
  <c r="DS20" i="58"/>
  <c r="DO20" i="58"/>
  <c r="EI19" i="58"/>
  <c r="EE19" i="58"/>
  <c r="DS19" i="58"/>
  <c r="DO19" i="58"/>
  <c r="EI18" i="58"/>
  <c r="EE18" i="58"/>
  <c r="DS18" i="58"/>
  <c r="DO18" i="58"/>
  <c r="EI17" i="58"/>
  <c r="EE17" i="58"/>
  <c r="DS17" i="58"/>
  <c r="DO17" i="58"/>
  <c r="EI16" i="58"/>
  <c r="EE16" i="58"/>
  <c r="DS16" i="58"/>
  <c r="DO16" i="58"/>
  <c r="EI15" i="58"/>
  <c r="EE15" i="58"/>
  <c r="DS15" i="58"/>
  <c r="DO15" i="58"/>
  <c r="EI14" i="58"/>
  <c r="EE14" i="58"/>
  <c r="DS14" i="58"/>
  <c r="DO14" i="58"/>
  <c r="EI13" i="58"/>
  <c r="EE13" i="58"/>
  <c r="DS13" i="58"/>
  <c r="DO13" i="58"/>
  <c r="CT27" i="44" l="1" a="1"/>
  <c r="CT27" i="44" s="1"/>
  <c r="CU26" i="44"/>
  <c r="DZ25" i="44"/>
  <c r="EA25" i="44" s="1"/>
  <c r="DK25" i="44"/>
  <c r="AX27" i="44" a="1"/>
  <c r="AX27" i="44" s="1"/>
  <c r="AY26" i="44"/>
  <c r="B27" i="44" a="1"/>
  <c r="B27" i="44" s="1"/>
  <c r="DJ26" i="44"/>
  <c r="C26" i="44"/>
  <c r="BN27" i="44" a="1"/>
  <c r="BN27" i="44" s="1"/>
  <c r="BO26" i="44"/>
  <c r="CD27" i="44" a="1"/>
  <c r="CD27" i="44" s="1"/>
  <c r="CE26" i="44"/>
  <c r="R27" i="44" a="1"/>
  <c r="R27" i="44" s="1"/>
  <c r="S26" i="44"/>
  <c r="A49" i="44"/>
  <c r="A50" i="44" s="1"/>
  <c r="A49" i="15"/>
  <c r="CH49" i="15" s="1" a="1"/>
  <c r="CH49" i="15" s="1"/>
  <c r="CI49" i="15" s="1"/>
  <c r="BC50" i="15"/>
  <c r="BC49" i="15"/>
  <c r="AH49" i="44" l="1" a="1"/>
  <c r="AH49" i="44" s="1"/>
  <c r="AH50" i="44" s="1" a="1"/>
  <c r="AH50" i="44" s="1"/>
  <c r="AI50" i="44" s="1"/>
  <c r="B28" i="44" a="1"/>
  <c r="B28" i="44" s="1"/>
  <c r="DJ27" i="44"/>
  <c r="C27" i="44"/>
  <c r="R28" i="44" a="1"/>
  <c r="R28" i="44" s="1"/>
  <c r="S27" i="44"/>
  <c r="CD28" i="44" a="1"/>
  <c r="CD28" i="44" s="1"/>
  <c r="CE27" i="44"/>
  <c r="DZ26" i="44"/>
  <c r="EA26" i="44" s="1"/>
  <c r="DK26" i="44"/>
  <c r="BN28" i="44" a="1"/>
  <c r="BN28" i="44" s="1"/>
  <c r="BO27" i="44"/>
  <c r="AX28" i="44" a="1"/>
  <c r="AX28" i="44" s="1"/>
  <c r="AY27" i="44"/>
  <c r="CT28" i="44" a="1"/>
  <c r="CT28" i="44" s="1"/>
  <c r="CU27" i="44"/>
  <c r="A50" i="15"/>
  <c r="AI48" i="44"/>
  <c r="BC49" i="44"/>
  <c r="BB49" i="44"/>
  <c r="A51" i="44"/>
  <c r="AH51" i="44" s="1" a="1"/>
  <c r="AH51" i="44" s="1"/>
  <c r="AI51" i="44" s="1"/>
  <c r="G158" i="44"/>
  <c r="A51" i="15" l="1"/>
  <c r="CH51" i="15" s="1" a="1"/>
  <c r="CH51" i="15" s="1"/>
  <c r="CI51" i="15" s="1"/>
  <c r="CH50" i="15" a="1"/>
  <c r="CH50" i="15" s="1"/>
  <c r="CI50" i="15" s="1"/>
  <c r="G159" i="44"/>
  <c r="AX29" i="44" a="1"/>
  <c r="AX29" i="44" s="1"/>
  <c r="AY28" i="44"/>
  <c r="R29" i="44" a="1"/>
  <c r="R29" i="44" s="1"/>
  <c r="S28" i="44"/>
  <c r="BN29" i="44" a="1"/>
  <c r="BN29" i="44" s="1"/>
  <c r="BO28" i="44"/>
  <c r="CD29" i="44" a="1"/>
  <c r="CD29" i="44" s="1"/>
  <c r="CE28" i="44"/>
  <c r="DZ27" i="44"/>
  <c r="EA27" i="44" s="1"/>
  <c r="DK27" i="44"/>
  <c r="CT29" i="44" a="1"/>
  <c r="CT29" i="44" s="1"/>
  <c r="CU28" i="44"/>
  <c r="B29" i="44" a="1"/>
  <c r="B29" i="44" s="1"/>
  <c r="DJ28" i="44"/>
  <c r="C28" i="44"/>
  <c r="AI49" i="44"/>
  <c r="AL49" i="44"/>
  <c r="DN49" i="44" s="1"/>
  <c r="BR49" i="44"/>
  <c r="A52" i="44"/>
  <c r="AH52" i="44" s="1" a="1"/>
  <c r="AH52" i="44" s="1"/>
  <c r="AI52" i="44" s="1"/>
  <c r="A52" i="15"/>
  <c r="CH52" i="15" s="1" a="1"/>
  <c r="CH52" i="15" s="1"/>
  <c r="CI52" i="15" s="1"/>
  <c r="BC51" i="15"/>
  <c r="CT30" i="44" l="1" a="1"/>
  <c r="CT30" i="44" s="1"/>
  <c r="CU29" i="44"/>
  <c r="B30" i="44" a="1"/>
  <c r="B30" i="44" s="1"/>
  <c r="DJ29" i="44"/>
  <c r="C29" i="44"/>
  <c r="R30" i="44" a="1"/>
  <c r="R30" i="44" s="1"/>
  <c r="S29" i="44"/>
  <c r="DZ28" i="44"/>
  <c r="EA28" i="44" s="1"/>
  <c r="DK28" i="44"/>
  <c r="AX30" i="44" a="1"/>
  <c r="AX30" i="44" s="1"/>
  <c r="AY29" i="44"/>
  <c r="CD30" i="44" a="1"/>
  <c r="CD30" i="44" s="1"/>
  <c r="CE29" i="44"/>
  <c r="BN30" i="44" a="1"/>
  <c r="BN30" i="44" s="1"/>
  <c r="BO29" i="44"/>
  <c r="ED49" i="44"/>
  <c r="A53" i="44"/>
  <c r="AH53" i="44" s="1" a="1"/>
  <c r="AH53" i="44" s="1"/>
  <c r="AI53" i="44" s="1"/>
  <c r="A53" i="15"/>
  <c r="CH53" i="15" s="1" a="1"/>
  <c r="CH53" i="15" s="1"/>
  <c r="CI53" i="15" s="1"/>
  <c r="BC52" i="15"/>
  <c r="CD31" i="44" l="1" a="1"/>
  <c r="CD31" i="44" s="1"/>
  <c r="CE30" i="44"/>
  <c r="AX31" i="44" a="1"/>
  <c r="AX31" i="44" s="1"/>
  <c r="AY30" i="44"/>
  <c r="R31" i="44" a="1"/>
  <c r="R31" i="44" s="1"/>
  <c r="S30" i="44"/>
  <c r="DZ29" i="44"/>
  <c r="EA29" i="44" s="1"/>
  <c r="DK29" i="44"/>
  <c r="B31" i="44" a="1"/>
  <c r="B31" i="44" s="1"/>
  <c r="DJ30" i="44"/>
  <c r="C30" i="44"/>
  <c r="BN31" i="44" a="1"/>
  <c r="BN31" i="44" s="1"/>
  <c r="BO30" i="44"/>
  <c r="CT31" i="44" a="1"/>
  <c r="CT31" i="44" s="1"/>
  <c r="CU30" i="44"/>
  <c r="DO49" i="44"/>
  <c r="EE49" i="44"/>
  <c r="A54" i="44"/>
  <c r="AH54" i="44" s="1" a="1"/>
  <c r="AH54" i="44" s="1"/>
  <c r="AI54" i="44" s="1"/>
  <c r="A54" i="15"/>
  <c r="CH54" i="15" s="1" a="1"/>
  <c r="CH54" i="15" s="1"/>
  <c r="CI54" i="15" s="1"/>
  <c r="BC53" i="15"/>
  <c r="H158" i="44"/>
  <c r="H159" i="44" l="1"/>
  <c r="CT32" i="44" a="1"/>
  <c r="CT32" i="44" s="1"/>
  <c r="CU31" i="44"/>
  <c r="R32" i="44" a="1"/>
  <c r="R32" i="44" s="1"/>
  <c r="S31" i="44"/>
  <c r="BN32" i="44" a="1"/>
  <c r="BN32" i="44" s="1"/>
  <c r="BO31" i="44"/>
  <c r="AX32" i="44" a="1"/>
  <c r="AX32" i="44" s="1"/>
  <c r="AY31" i="44"/>
  <c r="DZ30" i="44"/>
  <c r="EA30" i="44" s="1"/>
  <c r="DK30" i="44"/>
  <c r="B32" i="44" a="1"/>
  <c r="B32" i="44" s="1"/>
  <c r="DJ31" i="44"/>
  <c r="C31" i="44"/>
  <c r="CD32" i="44" a="1"/>
  <c r="CD32" i="44" s="1"/>
  <c r="CE31" i="44"/>
  <c r="EE50" i="44"/>
  <c r="A55" i="44"/>
  <c r="AH55" i="44" s="1" a="1"/>
  <c r="AH55" i="44" s="1"/>
  <c r="AI55" i="44" s="1"/>
  <c r="A55" i="15"/>
  <c r="CH55" i="15" s="1" a="1"/>
  <c r="CH55" i="15" s="1"/>
  <c r="CI55" i="15" s="1"/>
  <c r="BC54" i="15"/>
  <c r="B33" i="44" l="1" a="1"/>
  <c r="B33" i="44" s="1"/>
  <c r="DJ32" i="44"/>
  <c r="C32" i="44"/>
  <c r="DZ31" i="44"/>
  <c r="EA31" i="44" s="1"/>
  <c r="DK31" i="44"/>
  <c r="R33" i="44" a="1"/>
  <c r="R33" i="44" s="1"/>
  <c r="S32" i="44"/>
  <c r="CD33" i="44" a="1"/>
  <c r="CD33" i="44" s="1"/>
  <c r="CE32" i="44"/>
  <c r="CT33" i="44" a="1"/>
  <c r="CT33" i="44" s="1"/>
  <c r="CU32" i="44"/>
  <c r="AX33" i="44" a="1"/>
  <c r="AX33" i="44" s="1"/>
  <c r="AY32" i="44"/>
  <c r="BN33" i="44" a="1"/>
  <c r="BN33" i="44" s="1"/>
  <c r="BO32" i="44"/>
  <c r="A56" i="44"/>
  <c r="AH56" i="44" s="1" a="1"/>
  <c r="AH56" i="44" s="1"/>
  <c r="AI56" i="44" s="1"/>
  <c r="A56" i="15"/>
  <c r="CH56" i="15" s="1" a="1"/>
  <c r="CH56" i="15" s="1"/>
  <c r="CI56" i="15" s="1"/>
  <c r="BC55" i="15"/>
  <c r="AX34" i="44" l="1" a="1"/>
  <c r="AX34" i="44" s="1"/>
  <c r="AY33" i="44"/>
  <c r="CD34" i="44" a="1"/>
  <c r="CD34" i="44" s="1"/>
  <c r="CE33" i="44"/>
  <c r="CT34" i="44" a="1"/>
  <c r="CT34" i="44" s="1"/>
  <c r="CU33" i="44"/>
  <c r="R34" i="44" a="1"/>
  <c r="R34" i="44" s="1"/>
  <c r="S33" i="44"/>
  <c r="DZ32" i="44"/>
  <c r="EA32" i="44" s="1"/>
  <c r="DK32" i="44"/>
  <c r="BN34" i="44" a="1"/>
  <c r="BN34" i="44" s="1"/>
  <c r="BO33" i="44"/>
  <c r="B34" i="44" a="1"/>
  <c r="B34" i="44" s="1"/>
  <c r="DJ33" i="44"/>
  <c r="C33" i="44"/>
  <c r="A57" i="44"/>
  <c r="AH57" i="44" s="1" a="1"/>
  <c r="AH57" i="44" s="1"/>
  <c r="AI57" i="44" s="1"/>
  <c r="A57" i="15"/>
  <c r="CH57" i="15" s="1" a="1"/>
  <c r="CH57" i="15" s="1"/>
  <c r="CI57" i="15" s="1"/>
  <c r="BC56" i="15"/>
  <c r="J158" i="44"/>
  <c r="J159" i="44" l="1"/>
  <c r="B35" i="44" a="1"/>
  <c r="B35" i="44" s="1"/>
  <c r="DJ34" i="44"/>
  <c r="C34" i="44"/>
  <c r="CT35" i="44" a="1"/>
  <c r="CT35" i="44" s="1"/>
  <c r="CU34" i="44"/>
  <c r="AX35" i="44" a="1"/>
  <c r="AX35" i="44" s="1"/>
  <c r="AY34" i="44"/>
  <c r="R35" i="44" a="1"/>
  <c r="R35" i="44" s="1"/>
  <c r="S34" i="44"/>
  <c r="CD35" i="44" a="1"/>
  <c r="CD35" i="44" s="1"/>
  <c r="CE34" i="44"/>
  <c r="BN35" i="44" a="1"/>
  <c r="BN35" i="44" s="1"/>
  <c r="BO34" i="44"/>
  <c r="DZ33" i="44"/>
  <c r="EA33" i="44" s="1"/>
  <c r="DK33" i="44"/>
  <c r="A58" i="44"/>
  <c r="AH58" i="44" s="1" a="1"/>
  <c r="AH58" i="44" s="1"/>
  <c r="AI58" i="44" s="1"/>
  <c r="A58" i="15"/>
  <c r="CH58" i="15" s="1" a="1"/>
  <c r="CH58" i="15" s="1"/>
  <c r="CI58" i="15" s="1"/>
  <c r="BC57" i="15"/>
  <c r="CD36" i="44" l="1" a="1"/>
  <c r="CD36" i="44" s="1"/>
  <c r="CE35" i="44"/>
  <c r="BN36" i="44" a="1"/>
  <c r="BN36" i="44" s="1"/>
  <c r="BO35" i="44"/>
  <c r="CT36" i="44" a="1"/>
  <c r="CT36" i="44" s="1"/>
  <c r="CU35" i="44"/>
  <c r="AX36" i="44" a="1"/>
  <c r="AX36" i="44" s="1"/>
  <c r="AY35" i="44"/>
  <c r="DZ34" i="44"/>
  <c r="EA34" i="44" s="1"/>
  <c r="DK34" i="44"/>
  <c r="B36" i="44" a="1"/>
  <c r="B36" i="44" s="1"/>
  <c r="DJ35" i="44"/>
  <c r="C35" i="44"/>
  <c r="R36" i="44" a="1"/>
  <c r="R36" i="44" s="1"/>
  <c r="S35" i="44"/>
  <c r="A59" i="44"/>
  <c r="AH59" i="44" s="1" a="1"/>
  <c r="AH59" i="44" s="1"/>
  <c r="AI59" i="44" s="1"/>
  <c r="A59" i="15"/>
  <c r="CH59" i="15" s="1" a="1"/>
  <c r="CH59" i="15" s="1"/>
  <c r="CI59" i="15" s="1"/>
  <c r="BC58" i="15"/>
  <c r="B37" i="44" l="1" a="1"/>
  <c r="B37" i="44" s="1"/>
  <c r="DJ36" i="44"/>
  <c r="C36" i="44"/>
  <c r="R37" i="44" a="1"/>
  <c r="R37" i="44" s="1"/>
  <c r="S36" i="44"/>
  <c r="CD37" i="44" a="1"/>
  <c r="CD37" i="44" s="1"/>
  <c r="CE36" i="44"/>
  <c r="DZ35" i="44"/>
  <c r="EA35" i="44" s="1"/>
  <c r="DK35" i="44"/>
  <c r="BN37" i="44" a="1"/>
  <c r="BN37" i="44" s="1"/>
  <c r="BO36" i="44"/>
  <c r="AX37" i="44" a="1"/>
  <c r="AX37" i="44" s="1"/>
  <c r="AY36" i="44"/>
  <c r="CT37" i="44" a="1"/>
  <c r="CT37" i="44" s="1"/>
  <c r="CU36" i="44"/>
  <c r="A60" i="44"/>
  <c r="A60" i="15"/>
  <c r="CH60" i="15" s="1" a="1"/>
  <c r="CH60" i="15" s="1"/>
  <c r="CI60" i="15" s="1"/>
  <c r="BC59" i="15"/>
  <c r="K158" i="44"/>
  <c r="A61" i="44" l="1"/>
  <c r="AH60" i="44" a="1"/>
  <c r="AH60" i="44" s="1"/>
  <c r="AI60" i="44" s="1"/>
  <c r="K159" i="44"/>
  <c r="AX38" i="44" a="1"/>
  <c r="AX38" i="44" s="1"/>
  <c r="AY37" i="44"/>
  <c r="R38" i="44" a="1"/>
  <c r="R38" i="44" s="1"/>
  <c r="S37" i="44"/>
  <c r="BN38" i="44" a="1"/>
  <c r="BN38" i="44" s="1"/>
  <c r="BO37" i="44"/>
  <c r="CD38" i="44" a="1"/>
  <c r="CD38" i="44" s="1"/>
  <c r="CE37" i="44"/>
  <c r="DZ36" i="44"/>
  <c r="EA36" i="44" s="1"/>
  <c r="DK36" i="44"/>
  <c r="CT38" i="44" a="1"/>
  <c r="CT38" i="44" s="1"/>
  <c r="CU37" i="44"/>
  <c r="B38" i="44" a="1"/>
  <c r="B38" i="44" s="1"/>
  <c r="DJ37" i="44"/>
  <c r="C37" i="44"/>
  <c r="A61" i="15"/>
  <c r="CH61" i="15" s="1" a="1"/>
  <c r="CH61" i="15" s="1"/>
  <c r="CI61" i="15" s="1"/>
  <c r="BC60" i="15"/>
  <c r="A62" i="44" l="1"/>
  <c r="AH61" i="44" a="1"/>
  <c r="AH61" i="44" s="1"/>
  <c r="AI61" i="44" s="1"/>
  <c r="CT39" i="44" a="1"/>
  <c r="CT39" i="44" s="1"/>
  <c r="CU38" i="44"/>
  <c r="B39" i="44" a="1"/>
  <c r="B39" i="44" s="1"/>
  <c r="DJ38" i="44"/>
  <c r="C38" i="44"/>
  <c r="R39" i="44" a="1"/>
  <c r="R39" i="44" s="1"/>
  <c r="S38" i="44"/>
  <c r="DZ37" i="44"/>
  <c r="EA37" i="44" s="1"/>
  <c r="DK37" i="44"/>
  <c r="AX39" i="44" a="1"/>
  <c r="AX39" i="44" s="1"/>
  <c r="AY38" i="44"/>
  <c r="CD39" i="44" a="1"/>
  <c r="CD39" i="44" s="1"/>
  <c r="CE38" i="44"/>
  <c r="BN39" i="44" a="1"/>
  <c r="BN39" i="44" s="1"/>
  <c r="BO38" i="44"/>
  <c r="A62" i="15"/>
  <c r="CH62" i="15" s="1" a="1"/>
  <c r="CH62" i="15" s="1"/>
  <c r="CI62" i="15" s="1"/>
  <c r="BC61" i="15"/>
  <c r="EQ42" i="15"/>
  <c r="EQ41" i="15"/>
  <c r="EQ40" i="15"/>
  <c r="EQ39" i="15"/>
  <c r="EQ38" i="15"/>
  <c r="EQ37" i="15"/>
  <c r="EQ36" i="15"/>
  <c r="EQ35" i="15"/>
  <c r="EQ34" i="15"/>
  <c r="EQ33" i="15"/>
  <c r="EQ32" i="15"/>
  <c r="EQ31" i="15"/>
  <c r="EQ30" i="15"/>
  <c r="EQ29" i="15"/>
  <c r="EQ28" i="15"/>
  <c r="EQ27" i="15"/>
  <c r="EQ26" i="15"/>
  <c r="EQ25" i="15"/>
  <c r="EQ24" i="15"/>
  <c r="EQ23" i="15"/>
  <c r="A63" i="44" l="1"/>
  <c r="AH62" i="44" a="1"/>
  <c r="AH62" i="44" s="1"/>
  <c r="AI62" i="44" s="1"/>
  <c r="CD40" i="44" a="1"/>
  <c r="CD40" i="44" s="1"/>
  <c r="CE39" i="44"/>
  <c r="AX40" i="44" a="1"/>
  <c r="AX40" i="44" s="1"/>
  <c r="AY39" i="44"/>
  <c r="CT40" i="44" a="1"/>
  <c r="CT40" i="44" s="1"/>
  <c r="CU39" i="44"/>
  <c r="DZ38" i="44"/>
  <c r="EA38" i="44" s="1"/>
  <c r="DK38" i="44"/>
  <c r="B40" i="44" a="1"/>
  <c r="B40" i="44" s="1"/>
  <c r="DJ39" i="44"/>
  <c r="C39" i="44"/>
  <c r="BN40" i="44" a="1"/>
  <c r="BN40" i="44" s="1"/>
  <c r="BO39" i="44"/>
  <c r="R40" i="44" a="1"/>
  <c r="R40" i="44" s="1"/>
  <c r="S39" i="44"/>
  <c r="A63" i="15"/>
  <c r="CH63" i="15" s="1" a="1"/>
  <c r="CH63" i="15" s="1"/>
  <c r="CI63" i="15" s="1"/>
  <c r="BC62" i="15"/>
  <c r="L158" i="44"/>
  <c r="A64" i="44" l="1"/>
  <c r="AH63" i="44" a="1"/>
  <c r="AH63" i="44" s="1"/>
  <c r="AI63" i="44" s="1"/>
  <c r="L159" i="44"/>
  <c r="R41" i="44" a="1"/>
  <c r="R41" i="44" s="1"/>
  <c r="S40" i="44"/>
  <c r="CT41" i="44" a="1"/>
  <c r="CT41" i="44" s="1"/>
  <c r="CU40" i="44"/>
  <c r="BN41" i="44" a="1"/>
  <c r="BN41" i="44" s="1"/>
  <c r="BO40" i="44"/>
  <c r="AX41" i="44" a="1"/>
  <c r="AX41" i="44" s="1"/>
  <c r="AY40" i="44"/>
  <c r="DZ39" i="44"/>
  <c r="EA39" i="44" s="1"/>
  <c r="DK39" i="44"/>
  <c r="B41" i="44" a="1"/>
  <c r="B41" i="44" s="1"/>
  <c r="DJ40" i="44"/>
  <c r="C40" i="44"/>
  <c r="CD41" i="44" a="1"/>
  <c r="CD41" i="44" s="1"/>
  <c r="CE40" i="44"/>
  <c r="A64" i="15"/>
  <c r="CH64" i="15" s="1" a="1"/>
  <c r="CH64" i="15" s="1"/>
  <c r="CI64" i="15" s="1"/>
  <c r="BC63" i="15"/>
  <c r="BR48" i="44"/>
  <c r="BR47" i="44"/>
  <c r="BR46" i="44"/>
  <c r="BR45" i="44"/>
  <c r="BR44" i="44"/>
  <c r="BR43" i="44"/>
  <c r="BR42" i="44"/>
  <c r="BR41" i="44"/>
  <c r="BR40" i="44"/>
  <c r="BR39" i="44"/>
  <c r="BR38" i="44"/>
  <c r="BR37" i="44"/>
  <c r="BR36" i="44"/>
  <c r="BR35" i="44"/>
  <c r="BR34" i="44"/>
  <c r="BR33" i="44"/>
  <c r="BR32" i="44"/>
  <c r="BR31" i="44"/>
  <c r="BR30" i="44"/>
  <c r="BR29" i="44"/>
  <c r="BR28" i="44"/>
  <c r="BR27" i="44"/>
  <c r="BR26" i="44"/>
  <c r="BR25" i="44"/>
  <c r="BR24" i="44"/>
  <c r="BR23" i="44"/>
  <c r="BR22" i="44"/>
  <c r="BR21" i="44"/>
  <c r="BR20" i="44"/>
  <c r="BR19" i="44"/>
  <c r="BR18" i="44"/>
  <c r="BR17" i="44"/>
  <c r="BR16" i="44"/>
  <c r="BR15" i="44"/>
  <c r="BR14" i="44"/>
  <c r="BR13" i="44"/>
  <c r="BC48" i="44"/>
  <c r="BB48" i="44"/>
  <c r="BC47" i="44"/>
  <c r="BB47" i="44"/>
  <c r="BC46" i="44"/>
  <c r="BB46" i="44"/>
  <c r="BC45" i="44"/>
  <c r="BB45" i="44"/>
  <c r="BC44" i="44"/>
  <c r="BB44" i="44"/>
  <c r="BC43" i="44"/>
  <c r="BB43" i="44"/>
  <c r="BC42" i="44"/>
  <c r="BB42" i="44"/>
  <c r="BC41" i="44"/>
  <c r="BB41" i="44"/>
  <c r="BC40" i="44"/>
  <c r="BB40" i="44"/>
  <c r="BC39" i="44"/>
  <c r="BB39" i="44"/>
  <c r="BC38" i="44"/>
  <c r="BB38" i="44"/>
  <c r="BC37" i="44"/>
  <c r="BB37" i="44"/>
  <c r="BC36" i="44"/>
  <c r="BB36" i="44"/>
  <c r="BC35" i="44"/>
  <c r="BB35" i="44"/>
  <c r="BC34" i="44"/>
  <c r="BB34" i="44"/>
  <c r="BC33" i="44"/>
  <c r="BB33" i="44"/>
  <c r="BC32" i="44"/>
  <c r="BB32" i="44"/>
  <c r="BC31" i="44"/>
  <c r="BB31" i="44"/>
  <c r="BC30" i="44"/>
  <c r="BB30" i="44"/>
  <c r="BC29" i="44"/>
  <c r="BB29" i="44"/>
  <c r="BC28" i="44"/>
  <c r="BB28" i="44"/>
  <c r="BC27" i="44"/>
  <c r="BB27" i="44"/>
  <c r="BC26" i="44"/>
  <c r="BB26" i="44"/>
  <c r="BC25" i="44"/>
  <c r="BB25" i="44"/>
  <c r="BC24" i="44"/>
  <c r="BB24" i="44"/>
  <c r="BC23" i="44"/>
  <c r="BB23" i="44"/>
  <c r="BC22" i="44"/>
  <c r="BB22" i="44"/>
  <c r="BC21" i="44"/>
  <c r="BB21" i="44"/>
  <c r="BC20" i="44"/>
  <c r="BB20" i="44"/>
  <c r="BC19" i="44"/>
  <c r="BB19" i="44"/>
  <c r="BC18" i="44"/>
  <c r="BB18" i="44"/>
  <c r="BC17" i="44"/>
  <c r="BB17" i="44"/>
  <c r="BC16" i="44"/>
  <c r="BB16" i="44"/>
  <c r="BC15" i="44"/>
  <c r="BB15" i="44"/>
  <c r="BC14" i="44"/>
  <c r="BB14" i="44"/>
  <c r="BC13" i="44"/>
  <c r="BB13" i="44"/>
  <c r="AL48" i="44"/>
  <c r="DN48" i="44" s="1"/>
  <c r="AL47" i="44"/>
  <c r="DN47" i="44" s="1"/>
  <c r="AL46" i="44"/>
  <c r="DN46" i="44" s="1"/>
  <c r="AL45" i="44"/>
  <c r="AL44" i="44"/>
  <c r="AL43" i="44"/>
  <c r="AL42" i="44"/>
  <c r="AL41" i="44"/>
  <c r="AL40" i="44"/>
  <c r="AL39" i="44"/>
  <c r="AL38" i="44"/>
  <c r="AL37" i="44"/>
  <c r="AL36" i="44"/>
  <c r="AL35" i="44"/>
  <c r="AL34" i="44"/>
  <c r="AL33" i="44"/>
  <c r="AL32" i="44"/>
  <c r="AL31" i="44"/>
  <c r="AL30" i="44"/>
  <c r="AL29" i="44"/>
  <c r="AL28" i="44"/>
  <c r="AL27" i="44"/>
  <c r="AL26" i="44"/>
  <c r="AL25" i="44"/>
  <c r="AL24" i="44"/>
  <c r="AL23" i="44"/>
  <c r="AL22" i="44"/>
  <c r="AL21" i="44"/>
  <c r="AL20" i="44"/>
  <c r="AL19" i="44"/>
  <c r="AL18" i="44"/>
  <c r="AL17" i="44"/>
  <c r="AL16" i="44"/>
  <c r="AL15" i="44"/>
  <c r="AL14" i="44"/>
  <c r="AL13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8" i="44"/>
  <c r="V17" i="44"/>
  <c r="V16" i="44"/>
  <c r="V15" i="44"/>
  <c r="V14" i="44"/>
  <c r="V13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F13" i="44"/>
  <c r="A65" i="44" l="1"/>
  <c r="AH64" i="44" a="1"/>
  <c r="AH64" i="44" s="1"/>
  <c r="AI64" i="44" s="1"/>
  <c r="B42" i="44" a="1"/>
  <c r="B42" i="44" s="1"/>
  <c r="DJ41" i="44"/>
  <c r="C41" i="44"/>
  <c r="DZ40" i="44"/>
  <c r="EA40" i="44" s="1"/>
  <c r="DK40" i="44"/>
  <c r="CT42" i="44" a="1"/>
  <c r="CT42" i="44" s="1"/>
  <c r="CU41" i="44"/>
  <c r="CD42" i="44" a="1"/>
  <c r="CD42" i="44" s="1"/>
  <c r="CE41" i="44"/>
  <c r="R42" i="44" a="1"/>
  <c r="R42" i="44" s="1"/>
  <c r="S41" i="44"/>
  <c r="AX42" i="44" a="1"/>
  <c r="AX42" i="44" s="1"/>
  <c r="AY41" i="44"/>
  <c r="BN42" i="44" a="1"/>
  <c r="BN42" i="44" s="1"/>
  <c r="BO41" i="44"/>
  <c r="ED47" i="44"/>
  <c r="DN30" i="44"/>
  <c r="ED30" i="44" s="1"/>
  <c r="DN34" i="44"/>
  <c r="ED34" i="44" s="1"/>
  <c r="DN38" i="44"/>
  <c r="ED38" i="44" s="1"/>
  <c r="DN42" i="44"/>
  <c r="ED42" i="44" s="1"/>
  <c r="DN14" i="44"/>
  <c r="ED14" i="44" s="1"/>
  <c r="DN18" i="44"/>
  <c r="ED18" i="44" s="1"/>
  <c r="DN22" i="44"/>
  <c r="ED22" i="44" s="1"/>
  <c r="DN26" i="44"/>
  <c r="ED26" i="44" s="1"/>
  <c r="DN15" i="44"/>
  <c r="ED15" i="44" s="1"/>
  <c r="DN19" i="44"/>
  <c r="ED19" i="44" s="1"/>
  <c r="DN23" i="44"/>
  <c r="ED23" i="44" s="1"/>
  <c r="DN27" i="44"/>
  <c r="ED27" i="44" s="1"/>
  <c r="DN31" i="44"/>
  <c r="ED31" i="44" s="1"/>
  <c r="DN35" i="44"/>
  <c r="ED35" i="44" s="1"/>
  <c r="DN39" i="44"/>
  <c r="ED39" i="44" s="1"/>
  <c r="DN43" i="44"/>
  <c r="ED43" i="44" s="1"/>
  <c r="ED48" i="44"/>
  <c r="ED46" i="44"/>
  <c r="DN16" i="44"/>
  <c r="ED16" i="44" s="1"/>
  <c r="DN20" i="44"/>
  <c r="ED20" i="44" s="1"/>
  <c r="DN24" i="44"/>
  <c r="ED24" i="44" s="1"/>
  <c r="DN28" i="44"/>
  <c r="ED28" i="44" s="1"/>
  <c r="DN32" i="44"/>
  <c r="ED32" i="44" s="1"/>
  <c r="DN36" i="44"/>
  <c r="ED36" i="44" s="1"/>
  <c r="DN40" i="44"/>
  <c r="ED40" i="44" s="1"/>
  <c r="DN44" i="44"/>
  <c r="ED44" i="44" s="1"/>
  <c r="DN13" i="44"/>
  <c r="DN17" i="44"/>
  <c r="ED17" i="44" s="1"/>
  <c r="DN21" i="44"/>
  <c r="ED21" i="44" s="1"/>
  <c r="DN25" i="44"/>
  <c r="ED25" i="44" s="1"/>
  <c r="DN29" i="44"/>
  <c r="ED29" i="44" s="1"/>
  <c r="DN33" i="44"/>
  <c r="ED33" i="44" s="1"/>
  <c r="DN37" i="44"/>
  <c r="ED37" i="44" s="1"/>
  <c r="DN41" i="44"/>
  <c r="ED41" i="44" s="1"/>
  <c r="DN45" i="44"/>
  <c r="ED45" i="44" s="1"/>
  <c r="A65" i="15"/>
  <c r="CH65" i="15" s="1" a="1"/>
  <c r="CH65" i="15" s="1"/>
  <c r="CI65" i="15" s="1"/>
  <c r="BC64" i="15"/>
  <c r="N158" i="44"/>
  <c r="A66" i="44" l="1"/>
  <c r="AH65" i="44" a="1"/>
  <c r="AH65" i="44" s="1"/>
  <c r="AI65" i="44" s="1"/>
  <c r="N159" i="44"/>
  <c r="BN43" i="44" a="1"/>
  <c r="BN43" i="44" s="1"/>
  <c r="BO42" i="44"/>
  <c r="CT43" i="44" a="1"/>
  <c r="CT43" i="44" s="1"/>
  <c r="CU42" i="44"/>
  <c r="AX43" i="44" a="1"/>
  <c r="AX43" i="44" s="1"/>
  <c r="AY42" i="44"/>
  <c r="CD43" i="44" a="1"/>
  <c r="CD43" i="44" s="1"/>
  <c r="CE42" i="44"/>
  <c r="DZ41" i="44"/>
  <c r="EA41" i="44" s="1"/>
  <c r="DK41" i="44"/>
  <c r="R43" i="44" a="1"/>
  <c r="R43" i="44" s="1"/>
  <c r="S42" i="44"/>
  <c r="B43" i="44" a="1"/>
  <c r="B43" i="44" s="1"/>
  <c r="DJ42" i="44"/>
  <c r="C42" i="44"/>
  <c r="DV40" i="44"/>
  <c r="DW40" i="44" s="1"/>
  <c r="ED13" i="44"/>
  <c r="CL36" i="15" a="1"/>
  <c r="CL36" i="15" s="1"/>
  <c r="CM36" i="15" s="1"/>
  <c r="CL32" i="15" a="1"/>
  <c r="CL32" i="15" s="1"/>
  <c r="CM32" i="15" s="1"/>
  <c r="CL28" i="15" a="1"/>
  <c r="CL28" i="15" s="1"/>
  <c r="CM28" i="15" s="1"/>
  <c r="CL24" i="15" a="1"/>
  <c r="CL24" i="15" s="1"/>
  <c r="CM24" i="15" s="1"/>
  <c r="CL20" i="15" a="1"/>
  <c r="CL20" i="15" s="1"/>
  <c r="CM20" i="15" s="1"/>
  <c r="CL16" i="15" a="1"/>
  <c r="CL16" i="15" s="1"/>
  <c r="CM16" i="15" s="1"/>
  <c r="CL13" i="15" a="1"/>
  <c r="CL13" i="15" s="1"/>
  <c r="CM13" i="15" s="1"/>
  <c r="CL39" i="15" a="1"/>
  <c r="CL39" i="15" s="1"/>
  <c r="CM39" i="15" s="1"/>
  <c r="CL35" i="15" a="1"/>
  <c r="CL35" i="15" s="1"/>
  <c r="CM35" i="15" s="1"/>
  <c r="CL31" i="15" a="1"/>
  <c r="CL31" i="15" s="1"/>
  <c r="CM31" i="15" s="1"/>
  <c r="CL23" i="15" a="1"/>
  <c r="CL23" i="15" s="1"/>
  <c r="CM23" i="15" s="1"/>
  <c r="CL15" i="15" a="1"/>
  <c r="CL15" i="15" s="1"/>
  <c r="CM15" i="15" s="1"/>
  <c r="CL38" i="15" a="1"/>
  <c r="CL38" i="15" s="1"/>
  <c r="CM38" i="15" s="1"/>
  <c r="CL34" i="15" a="1"/>
  <c r="CL34" i="15" s="1"/>
  <c r="CM34" i="15" s="1"/>
  <c r="CL30" i="15" a="1"/>
  <c r="CL30" i="15" s="1"/>
  <c r="CM30" i="15" s="1"/>
  <c r="CL26" i="15" a="1"/>
  <c r="CL26" i="15" s="1"/>
  <c r="CM26" i="15" s="1"/>
  <c r="CL22" i="15" a="1"/>
  <c r="CL22" i="15" s="1"/>
  <c r="CM22" i="15" s="1"/>
  <c r="CL18" i="15" a="1"/>
  <c r="CL18" i="15" s="1"/>
  <c r="CM18" i="15" s="1"/>
  <c r="CL14" i="15" a="1"/>
  <c r="CL14" i="15" s="1"/>
  <c r="CM14" i="15" s="1"/>
  <c r="CL37" i="15" a="1"/>
  <c r="CL37" i="15" s="1"/>
  <c r="CM37" i="15" s="1"/>
  <c r="CL33" i="15" a="1"/>
  <c r="CL33" i="15" s="1"/>
  <c r="CM33" i="15" s="1"/>
  <c r="CL29" i="15" a="1"/>
  <c r="CL29" i="15" s="1"/>
  <c r="CM29" i="15" s="1"/>
  <c r="CL25" i="15" a="1"/>
  <c r="CL25" i="15" s="1"/>
  <c r="CM25" i="15" s="1"/>
  <c r="CL21" i="15" a="1"/>
  <c r="CL21" i="15" s="1"/>
  <c r="CM21" i="15" s="1"/>
  <c r="CL17" i="15" a="1"/>
  <c r="CL17" i="15" s="1"/>
  <c r="CM17" i="15" s="1"/>
  <c r="CL27" i="15" a="1"/>
  <c r="CL27" i="15" s="1"/>
  <c r="CM27" i="15" s="1"/>
  <c r="CL19" i="15" a="1"/>
  <c r="CL19" i="15" s="1"/>
  <c r="CM19" i="15" s="1"/>
  <c r="EL40" i="44"/>
  <c r="EM40" i="44" s="1"/>
  <c r="DV41" i="44"/>
  <c r="DW41" i="44" s="1"/>
  <c r="DB37" i="15" a="1"/>
  <c r="DB37" i="15" s="1"/>
  <c r="DB33" i="15" a="1"/>
  <c r="DB33" i="15" s="1"/>
  <c r="DB29" i="15" a="1"/>
  <c r="DB29" i="15" s="1"/>
  <c r="DB25" i="15" a="1"/>
  <c r="DB25" i="15" s="1"/>
  <c r="DB21" i="15" a="1"/>
  <c r="DB21" i="15" s="1"/>
  <c r="DB17" i="15" a="1"/>
  <c r="DB17" i="15" s="1"/>
  <c r="DB13" i="15" a="1"/>
  <c r="DB13" i="15" s="1"/>
  <c r="BV36" i="15" a="1"/>
  <c r="BV36" i="15" s="1"/>
  <c r="BV32" i="15" a="1"/>
  <c r="BV32" i="15" s="1"/>
  <c r="BV28" i="15" a="1"/>
  <c r="BV28" i="15" s="1"/>
  <c r="BV24" i="15" a="1"/>
  <c r="BV24" i="15" s="1"/>
  <c r="BV20" i="15" a="1"/>
  <c r="BV20" i="15" s="1"/>
  <c r="BV16" i="15" a="1"/>
  <c r="BV16" i="15" s="1"/>
  <c r="AP38" i="15" a="1"/>
  <c r="AP38" i="15" s="1"/>
  <c r="AP34" i="15" a="1"/>
  <c r="AP34" i="15" s="1"/>
  <c r="AP30" i="15" a="1"/>
  <c r="AP30" i="15" s="1"/>
  <c r="AP26" i="15" a="1"/>
  <c r="AP26" i="15" s="1"/>
  <c r="AP22" i="15" a="1"/>
  <c r="AP22" i="15" s="1"/>
  <c r="AP18" i="15" a="1"/>
  <c r="AP18" i="15" s="1"/>
  <c r="AP14" i="15" a="1"/>
  <c r="AP14" i="15" s="1"/>
  <c r="Z37" i="15" a="1"/>
  <c r="Z37" i="15" s="1"/>
  <c r="Z33" i="15" a="1"/>
  <c r="Z33" i="15" s="1"/>
  <c r="Z29" i="15" a="1"/>
  <c r="Z29" i="15" s="1"/>
  <c r="Z25" i="15" a="1"/>
  <c r="Z25" i="15" s="1"/>
  <c r="Z21" i="15" a="1"/>
  <c r="Z21" i="15" s="1"/>
  <c r="Z13" i="15" a="1"/>
  <c r="Z13" i="15" s="1"/>
  <c r="DB38" i="15" a="1"/>
  <c r="DB38" i="15" s="1"/>
  <c r="DB34" i="15" a="1"/>
  <c r="DB34" i="15" s="1"/>
  <c r="DB30" i="15" a="1"/>
  <c r="DB30" i="15" s="1"/>
  <c r="DB26" i="15" a="1"/>
  <c r="DB26" i="15" s="1"/>
  <c r="DB22" i="15" a="1"/>
  <c r="DB22" i="15" s="1"/>
  <c r="DB18" i="15" a="1"/>
  <c r="DB18" i="15" s="1"/>
  <c r="DB14" i="15" a="1"/>
  <c r="DB14" i="15" s="1"/>
  <c r="BV37" i="15" a="1"/>
  <c r="BV37" i="15" s="1"/>
  <c r="BV33" i="15" a="1"/>
  <c r="BV33" i="15" s="1"/>
  <c r="BV29" i="15" a="1"/>
  <c r="BV29" i="15" s="1"/>
  <c r="BV25" i="15" a="1"/>
  <c r="BV25" i="15" s="1"/>
  <c r="BV21" i="15" a="1"/>
  <c r="BV21" i="15" s="1"/>
  <c r="BV17" i="15" a="1"/>
  <c r="BV17" i="15" s="1"/>
  <c r="BV13" i="15" a="1"/>
  <c r="BV13" i="15" s="1"/>
  <c r="AP39" i="15" a="1"/>
  <c r="AP39" i="15" s="1"/>
  <c r="AP35" i="15" a="1"/>
  <c r="AP35" i="15" s="1"/>
  <c r="AP31" i="15" a="1"/>
  <c r="AP31" i="15" s="1"/>
  <c r="AP27" i="15" a="1"/>
  <c r="AP27" i="15" s="1"/>
  <c r="AP23" i="15" a="1"/>
  <c r="AP23" i="15" s="1"/>
  <c r="AP19" i="15" a="1"/>
  <c r="AP19" i="15" s="1"/>
  <c r="AP15" i="15" a="1"/>
  <c r="AP15" i="15" s="1"/>
  <c r="Z38" i="15" a="1"/>
  <c r="Z38" i="15" s="1"/>
  <c r="Z34" i="15" a="1"/>
  <c r="Z34" i="15" s="1"/>
  <c r="Z30" i="15" a="1"/>
  <c r="Z30" i="15" s="1"/>
  <c r="Z26" i="15" a="1"/>
  <c r="Z26" i="15" s="1"/>
  <c r="Z22" i="15" a="1"/>
  <c r="Z22" i="15" s="1"/>
  <c r="Z18" i="15" a="1"/>
  <c r="Z18" i="15" s="1"/>
  <c r="Z14" i="15" a="1"/>
  <c r="Z14" i="15" s="1"/>
  <c r="Z19" i="15" a="1"/>
  <c r="Z19" i="15" s="1"/>
  <c r="DB39" i="15" a="1"/>
  <c r="DB39" i="15" s="1"/>
  <c r="DB35" i="15" a="1"/>
  <c r="DB35" i="15" s="1"/>
  <c r="DB31" i="15" a="1"/>
  <c r="DB31" i="15" s="1"/>
  <c r="DB27" i="15" a="1"/>
  <c r="DB27" i="15" s="1"/>
  <c r="DB23" i="15" a="1"/>
  <c r="DB23" i="15" s="1"/>
  <c r="DB19" i="15" a="1"/>
  <c r="DB19" i="15" s="1"/>
  <c r="DB15" i="15" a="1"/>
  <c r="DB15" i="15" s="1"/>
  <c r="BV38" i="15" a="1"/>
  <c r="BV38" i="15" s="1"/>
  <c r="BV34" i="15" a="1"/>
  <c r="BV34" i="15" s="1"/>
  <c r="BV30" i="15" a="1"/>
  <c r="BV30" i="15" s="1"/>
  <c r="BV26" i="15" a="1"/>
  <c r="BV26" i="15" s="1"/>
  <c r="BV22" i="15" a="1"/>
  <c r="BV22" i="15" s="1"/>
  <c r="BV18" i="15" a="1"/>
  <c r="BV18" i="15" s="1"/>
  <c r="BV14" i="15" a="1"/>
  <c r="BV14" i="15" s="1"/>
  <c r="AP36" i="15" a="1"/>
  <c r="AP36" i="15" s="1"/>
  <c r="AP32" i="15" a="1"/>
  <c r="AP32" i="15" s="1"/>
  <c r="AP28" i="15" a="1"/>
  <c r="AP28" i="15" s="1"/>
  <c r="AP24" i="15" a="1"/>
  <c r="AP24" i="15" s="1"/>
  <c r="AP20" i="15" a="1"/>
  <c r="AP20" i="15" s="1"/>
  <c r="AP16" i="15" a="1"/>
  <c r="AP16" i="15" s="1"/>
  <c r="Z39" i="15" a="1"/>
  <c r="Z39" i="15" s="1"/>
  <c r="Z35" i="15" a="1"/>
  <c r="Z35" i="15" s="1"/>
  <c r="Z31" i="15" a="1"/>
  <c r="Z31" i="15" s="1"/>
  <c r="Z27" i="15" a="1"/>
  <c r="Z27" i="15" s="1"/>
  <c r="Z23" i="15" a="1"/>
  <c r="Z23" i="15" s="1"/>
  <c r="DB36" i="15" a="1"/>
  <c r="DB36" i="15" s="1"/>
  <c r="DB32" i="15" a="1"/>
  <c r="DB32" i="15" s="1"/>
  <c r="DB28" i="15" a="1"/>
  <c r="DB28" i="15" s="1"/>
  <c r="DB24" i="15" a="1"/>
  <c r="DB24" i="15" s="1"/>
  <c r="DB20" i="15" a="1"/>
  <c r="DB20" i="15" s="1"/>
  <c r="DB16" i="15" a="1"/>
  <c r="DB16" i="15" s="1"/>
  <c r="BV39" i="15" a="1"/>
  <c r="BV39" i="15" s="1"/>
  <c r="BV35" i="15" a="1"/>
  <c r="BV35" i="15" s="1"/>
  <c r="BV31" i="15" a="1"/>
  <c r="BV31" i="15" s="1"/>
  <c r="BV27" i="15" a="1"/>
  <c r="BV27" i="15" s="1"/>
  <c r="BV23" i="15" a="1"/>
  <c r="BV23" i="15" s="1"/>
  <c r="BV19" i="15" a="1"/>
  <c r="BV19" i="15" s="1"/>
  <c r="BV15" i="15" a="1"/>
  <c r="BV15" i="15" s="1"/>
  <c r="AP37" i="15" a="1"/>
  <c r="AP37" i="15" s="1"/>
  <c r="AP33" i="15" a="1"/>
  <c r="AP33" i="15" s="1"/>
  <c r="AP29" i="15" a="1"/>
  <c r="AP29" i="15" s="1"/>
  <c r="AP25" i="15" a="1"/>
  <c r="AP25" i="15" s="1"/>
  <c r="AP21" i="15" a="1"/>
  <c r="AP21" i="15" s="1"/>
  <c r="AP17" i="15" a="1"/>
  <c r="AP17" i="15" s="1"/>
  <c r="AP13" i="15" a="1"/>
  <c r="AP13" i="15" s="1"/>
  <c r="Z36" i="15" a="1"/>
  <c r="Z36" i="15" s="1"/>
  <c r="Z32" i="15" a="1"/>
  <c r="Z32" i="15" s="1"/>
  <c r="Z28" i="15" a="1"/>
  <c r="Z28" i="15" s="1"/>
  <c r="Z24" i="15" a="1"/>
  <c r="Z24" i="15" s="1"/>
  <c r="Z20" i="15" a="1"/>
  <c r="Z20" i="15" s="1"/>
  <c r="Z16" i="15" a="1"/>
  <c r="Z16" i="15" s="1"/>
  <c r="Z17" i="15" a="1"/>
  <c r="Z17" i="15" s="1"/>
  <c r="Z15" i="15" a="1"/>
  <c r="Z15" i="15" s="1"/>
  <c r="BC65" i="15"/>
  <c r="A66" i="15"/>
  <c r="CH66" i="15" s="1" a="1"/>
  <c r="CH66" i="15" s="1"/>
  <c r="CI66" i="15" s="1"/>
  <c r="J38" i="15" a="1"/>
  <c r="J38" i="15" s="1"/>
  <c r="J35" i="15" a="1"/>
  <c r="J35" i="15" s="1"/>
  <c r="J31" i="15" a="1"/>
  <c r="J31" i="15" s="1"/>
  <c r="J27" i="15" a="1"/>
  <c r="J27" i="15" s="1"/>
  <c r="J23" i="15" a="1"/>
  <c r="J23" i="15" s="1"/>
  <c r="J19" i="15" a="1"/>
  <c r="J19" i="15" s="1"/>
  <c r="J15" i="15" a="1"/>
  <c r="J15" i="15" s="1"/>
  <c r="J39" i="15" a="1"/>
  <c r="J39" i="15" s="1"/>
  <c r="J36" i="15" a="1"/>
  <c r="J36" i="15" s="1"/>
  <c r="J32" i="15" a="1"/>
  <c r="J32" i="15" s="1"/>
  <c r="J28" i="15" a="1"/>
  <c r="J28" i="15" s="1"/>
  <c r="J24" i="15" a="1"/>
  <c r="J24" i="15" s="1"/>
  <c r="J20" i="15" a="1"/>
  <c r="J20" i="15" s="1"/>
  <c r="J16" i="15" a="1"/>
  <c r="J16" i="15" s="1"/>
  <c r="J37" i="15" a="1"/>
  <c r="J37" i="15" s="1"/>
  <c r="J33" i="15" a="1"/>
  <c r="J33" i="15" s="1"/>
  <c r="J29" i="15" a="1"/>
  <c r="J29" i="15" s="1"/>
  <c r="J25" i="15" a="1"/>
  <c r="J25" i="15" s="1"/>
  <c r="J21" i="15" a="1"/>
  <c r="J21" i="15" s="1"/>
  <c r="J17" i="15" a="1"/>
  <c r="J17" i="15" s="1"/>
  <c r="J13" i="15" a="1"/>
  <c r="J13" i="15" s="1"/>
  <c r="J34" i="15" a="1"/>
  <c r="J34" i="15" s="1"/>
  <c r="J30" i="15" a="1"/>
  <c r="J30" i="15" s="1"/>
  <c r="J26" i="15" a="1"/>
  <c r="J26" i="15" s="1"/>
  <c r="J22" i="15" a="1"/>
  <c r="J22" i="15" s="1"/>
  <c r="J18" i="15" a="1"/>
  <c r="J18" i="15" s="1"/>
  <c r="J14" i="15" a="1"/>
  <c r="J14" i="15" s="1"/>
  <c r="O158" i="44"/>
  <c r="A67" i="44" l="1"/>
  <c r="AH66" i="44" a="1"/>
  <c r="AH66" i="44" s="1"/>
  <c r="AI66" i="44" s="1"/>
  <c r="O159" i="44"/>
  <c r="CD44" i="44" a="1"/>
  <c r="CD44" i="44" s="1"/>
  <c r="CE43" i="44"/>
  <c r="CT44" i="44" a="1"/>
  <c r="CT44" i="44" s="1"/>
  <c r="CU43" i="44"/>
  <c r="BN44" i="44" a="1"/>
  <c r="BN44" i="44" s="1"/>
  <c r="BO43" i="44"/>
  <c r="R44" i="44" a="1"/>
  <c r="R44" i="44" s="1"/>
  <c r="S43" i="44"/>
  <c r="DZ42" i="44"/>
  <c r="DK42" i="44"/>
  <c r="B44" i="44" a="1"/>
  <c r="B44" i="44" s="1"/>
  <c r="DJ43" i="44"/>
  <c r="C43" i="44"/>
  <c r="AX44" i="44" a="1"/>
  <c r="AX44" i="44" s="1"/>
  <c r="AY43" i="44"/>
  <c r="EL41" i="44"/>
  <c r="EM41" i="44" s="1"/>
  <c r="DV42" i="44"/>
  <c r="DW42" i="44" s="1"/>
  <c r="J15" i="44"/>
  <c r="AP17" i="44"/>
  <c r="J22" i="44"/>
  <c r="BG24" i="44"/>
  <c r="BF24" i="44"/>
  <c r="J27" i="44"/>
  <c r="J30" i="44"/>
  <c r="BV32" i="44"/>
  <c r="BV36" i="44"/>
  <c r="BG16" i="44"/>
  <c r="BF16" i="44"/>
  <c r="AP18" i="44"/>
  <c r="AP20" i="44"/>
  <c r="AP25" i="44"/>
  <c r="AP28" i="44"/>
  <c r="Z32" i="44"/>
  <c r="BG33" i="44"/>
  <c r="BF33" i="44"/>
  <c r="Z36" i="44"/>
  <c r="BG37" i="44"/>
  <c r="BF37" i="44"/>
  <c r="BV14" i="44"/>
  <c r="Z16" i="44"/>
  <c r="J19" i="44"/>
  <c r="Z20" i="44"/>
  <c r="DR20" i="44" s="1"/>
  <c r="BV21" i="44"/>
  <c r="BG25" i="44"/>
  <c r="BF25" i="44"/>
  <c r="Z28" i="44"/>
  <c r="BV29" i="44"/>
  <c r="AP32" i="44"/>
  <c r="AP34" i="44"/>
  <c r="AP36" i="44"/>
  <c r="AP38" i="44"/>
  <c r="BG13" i="44"/>
  <c r="BF13" i="44"/>
  <c r="BV16" i="44"/>
  <c r="BV24" i="44"/>
  <c r="Z27" i="44"/>
  <c r="BG14" i="44"/>
  <c r="BF14" i="44"/>
  <c r="Z17" i="44"/>
  <c r="DR17" i="44" s="1"/>
  <c r="BG21" i="44"/>
  <c r="BF21" i="44"/>
  <c r="Z24" i="44"/>
  <c r="BV25" i="44"/>
  <c r="BG29" i="44"/>
  <c r="BF29" i="44"/>
  <c r="BV31" i="44"/>
  <c r="BV35" i="44"/>
  <c r="BV39" i="44"/>
  <c r="BV13" i="44"/>
  <c r="AP16" i="44"/>
  <c r="J18" i="44"/>
  <c r="BG22" i="44"/>
  <c r="BF22" i="44"/>
  <c r="J25" i="44"/>
  <c r="J28" i="44"/>
  <c r="BG30" i="44"/>
  <c r="BF30" i="44"/>
  <c r="Z33" i="44"/>
  <c r="BG34" i="44"/>
  <c r="BF34" i="44"/>
  <c r="Z37" i="44"/>
  <c r="BG38" i="44"/>
  <c r="BF38" i="44"/>
  <c r="AP13" i="44"/>
  <c r="J16" i="44"/>
  <c r="J20" i="44"/>
  <c r="Z21" i="44"/>
  <c r="BV26" i="44"/>
  <c r="Z29" i="44"/>
  <c r="J32" i="44"/>
  <c r="J34" i="44"/>
  <c r="J36" i="44"/>
  <c r="J38" i="44"/>
  <c r="J13" i="44"/>
  <c r="AP15" i="44"/>
  <c r="AP21" i="44"/>
  <c r="AP24" i="44"/>
  <c r="AP29" i="44"/>
  <c r="AP14" i="44"/>
  <c r="BV19" i="44"/>
  <c r="BV22" i="44"/>
  <c r="Z25" i="44"/>
  <c r="BV30" i="44"/>
  <c r="BV34" i="44"/>
  <c r="BV38" i="44"/>
  <c r="Z14" i="44"/>
  <c r="BG17" i="44"/>
  <c r="BF17" i="44"/>
  <c r="Z19" i="44"/>
  <c r="Z22" i="44"/>
  <c r="BV23" i="44"/>
  <c r="BG27" i="44"/>
  <c r="BF27" i="44"/>
  <c r="Z30" i="44"/>
  <c r="BG31" i="44"/>
  <c r="BF31" i="44"/>
  <c r="Z34" i="44"/>
  <c r="DR34" i="44" s="1"/>
  <c r="BG35" i="44"/>
  <c r="BF35" i="44"/>
  <c r="Z38" i="44"/>
  <c r="BG39" i="44"/>
  <c r="BF39" i="44"/>
  <c r="Z13" i="44"/>
  <c r="BG18" i="44"/>
  <c r="BF18" i="44"/>
  <c r="BG19" i="44"/>
  <c r="BF19" i="44"/>
  <c r="AP23" i="44"/>
  <c r="AP26" i="44"/>
  <c r="AP31" i="44"/>
  <c r="AP33" i="44"/>
  <c r="AP35" i="44"/>
  <c r="AP37" i="44"/>
  <c r="AP39" i="44"/>
  <c r="Z15" i="44"/>
  <c r="DR15" i="44" s="1"/>
  <c r="J21" i="44"/>
  <c r="J24" i="44"/>
  <c r="BG26" i="44"/>
  <c r="BF26" i="44"/>
  <c r="J29" i="44"/>
  <c r="BG15" i="44"/>
  <c r="BF15" i="44"/>
  <c r="AP22" i="44"/>
  <c r="AP27" i="44"/>
  <c r="AP30" i="44"/>
  <c r="BV33" i="44"/>
  <c r="BV37" i="44"/>
  <c r="J14" i="44"/>
  <c r="J17" i="44"/>
  <c r="BV18" i="44"/>
  <c r="BV20" i="44"/>
  <c r="Z23" i="44"/>
  <c r="DR23" i="44" s="1"/>
  <c r="BV28" i="44"/>
  <c r="Z31" i="44"/>
  <c r="DR31" i="44" s="1"/>
  <c r="BG32" i="44"/>
  <c r="BF32" i="44"/>
  <c r="Z35" i="44"/>
  <c r="BG36" i="44"/>
  <c r="BF36" i="44"/>
  <c r="Z39" i="44"/>
  <c r="BV15" i="44"/>
  <c r="Z18" i="44"/>
  <c r="AP19" i="44"/>
  <c r="BG20" i="44"/>
  <c r="BF20" i="44"/>
  <c r="J23" i="44"/>
  <c r="J26" i="44"/>
  <c r="BG28" i="44"/>
  <c r="BF28" i="44"/>
  <c r="J31" i="44"/>
  <c r="J33" i="44"/>
  <c r="J35" i="44"/>
  <c r="J37" i="44"/>
  <c r="J39" i="44"/>
  <c r="BV17" i="44"/>
  <c r="BG23" i="44"/>
  <c r="BF23" i="44"/>
  <c r="Z26" i="44"/>
  <c r="BV27" i="44"/>
  <c r="A67" i="15"/>
  <c r="BC66" i="15"/>
  <c r="CX67" i="15" l="1" a="1"/>
  <c r="CX67" i="15" s="1"/>
  <c r="CH67" i="15" a="1"/>
  <c r="CH67" i="15" s="1"/>
  <c r="CI67" i="15" s="1"/>
  <c r="A68" i="44"/>
  <c r="AH67" i="44" a="1"/>
  <c r="AH67" i="44" s="1"/>
  <c r="AI67" i="44" s="1"/>
  <c r="R45" i="44" a="1"/>
  <c r="R45" i="44" s="1"/>
  <c r="S44" i="44"/>
  <c r="DZ43" i="44"/>
  <c r="DK43" i="44"/>
  <c r="DV43" i="44"/>
  <c r="DW43" i="44" s="1"/>
  <c r="CT45" i="44" a="1"/>
  <c r="CT45" i="44" s="1"/>
  <c r="CU44" i="44"/>
  <c r="AX45" i="44" a="1"/>
  <c r="AX45" i="44" s="1"/>
  <c r="AY44" i="44"/>
  <c r="CD45" i="44" a="1"/>
  <c r="CD45" i="44" s="1"/>
  <c r="CE44" i="44"/>
  <c r="B45" i="44" a="1"/>
  <c r="B45" i="44" s="1"/>
  <c r="DJ44" i="44"/>
  <c r="C44" i="44"/>
  <c r="EA42" i="44"/>
  <c r="EL42" i="44"/>
  <c r="EM42" i="44" s="1"/>
  <c r="BN45" i="44" a="1"/>
  <c r="BN45" i="44" s="1"/>
  <c r="BO44" i="44"/>
  <c r="DR26" i="44"/>
  <c r="EH26" i="44" s="1"/>
  <c r="EL26" i="44" s="1"/>
  <c r="EM26" i="44" s="1"/>
  <c r="DR18" i="44"/>
  <c r="DV18" i="44" s="1"/>
  <c r="DW18" i="44" s="1"/>
  <c r="DR38" i="44"/>
  <c r="DR14" i="44"/>
  <c r="DR25" i="44"/>
  <c r="DR28" i="44"/>
  <c r="DR13" i="44"/>
  <c r="DV13" i="44" s="1"/>
  <c r="DR30" i="44"/>
  <c r="DR22" i="44"/>
  <c r="DR33" i="44"/>
  <c r="DR24" i="44"/>
  <c r="DR21" i="44"/>
  <c r="DR35" i="44"/>
  <c r="EH35" i="44" s="1"/>
  <c r="EL35" i="44" s="1"/>
  <c r="EM35" i="44" s="1"/>
  <c r="DR19" i="44"/>
  <c r="DR29" i="44"/>
  <c r="DR37" i="44"/>
  <c r="DR32" i="44"/>
  <c r="EH32" i="44" s="1"/>
  <c r="EL32" i="44" s="1"/>
  <c r="EM32" i="44" s="1"/>
  <c r="DR39" i="44"/>
  <c r="EH39" i="44" s="1"/>
  <c r="EL39" i="44" s="1"/>
  <c r="EM39" i="44" s="1"/>
  <c r="DR27" i="44"/>
  <c r="DR16" i="44"/>
  <c r="DR36" i="44"/>
  <c r="DV36" i="44" s="1"/>
  <c r="DW36" i="44" s="1"/>
  <c r="DV15" i="44"/>
  <c r="DW15" i="44" s="1"/>
  <c r="EH31" i="44"/>
  <c r="EL31" i="44" s="1"/>
  <c r="EM31" i="44" s="1"/>
  <c r="DV34" i="44"/>
  <c r="DW34" i="44" s="1"/>
  <c r="A68" i="15"/>
  <c r="CH68" i="15" s="1" a="1"/>
  <c r="CH68" i="15" s="1"/>
  <c r="CI68" i="15" s="1"/>
  <c r="BC67" i="15"/>
  <c r="A69" i="44" l="1"/>
  <c r="AH68" i="44" a="1"/>
  <c r="AH68" i="44" s="1"/>
  <c r="AI68" i="44" s="1"/>
  <c r="CX68" i="15" a="1"/>
  <c r="CX68" i="15" s="1"/>
  <c r="B46" i="44" a="1"/>
  <c r="B46" i="44" s="1"/>
  <c r="DJ45" i="44"/>
  <c r="C45" i="44"/>
  <c r="AX46" i="44" a="1"/>
  <c r="AX46" i="44" s="1"/>
  <c r="AY45" i="44"/>
  <c r="EA43" i="44"/>
  <c r="EL43" i="44"/>
  <c r="EM43" i="44" s="1"/>
  <c r="CT46" i="44" a="1"/>
  <c r="CT46" i="44" s="1"/>
  <c r="CU45" i="44"/>
  <c r="BN46" i="44" a="1"/>
  <c r="BN46" i="44" s="1"/>
  <c r="BO45" i="44"/>
  <c r="CD46" i="44" a="1"/>
  <c r="CD46" i="44" s="1"/>
  <c r="CE45" i="44"/>
  <c r="DZ44" i="44"/>
  <c r="DK44" i="44"/>
  <c r="DV44" i="44"/>
  <c r="DW44" i="44" s="1"/>
  <c r="R46" i="44" a="1"/>
  <c r="R46" i="44" s="1"/>
  <c r="AW46" i="44" s="1"/>
  <c r="S45" i="44"/>
  <c r="EH13" i="44"/>
  <c r="EL13" i="44" s="1"/>
  <c r="EM13" i="44" s="1"/>
  <c r="EH18" i="44"/>
  <c r="EL18" i="44" s="1"/>
  <c r="EM18" i="44" s="1"/>
  <c r="EH15" i="44"/>
  <c r="EL15" i="44" s="1"/>
  <c r="EM15" i="44" s="1"/>
  <c r="EH36" i="44"/>
  <c r="EL36" i="44" s="1"/>
  <c r="EM36" i="44" s="1"/>
  <c r="DV31" i="44"/>
  <c r="DW31" i="44" s="1"/>
  <c r="DW13" i="44"/>
  <c r="EH34" i="44"/>
  <c r="EL34" i="44" s="1"/>
  <c r="EM34" i="44" s="1"/>
  <c r="DV35" i="44"/>
  <c r="DW35" i="44" s="1"/>
  <c r="DV26" i="44"/>
  <c r="DW26" i="44" s="1"/>
  <c r="DV39" i="44"/>
  <c r="DW39" i="44" s="1"/>
  <c r="DV32" i="44"/>
  <c r="DW32" i="44" s="1"/>
  <c r="EH16" i="44"/>
  <c r="EL16" i="44" s="1"/>
  <c r="EM16" i="44" s="1"/>
  <c r="DV16" i="44"/>
  <c r="DW16" i="44" s="1"/>
  <c r="EH29" i="44"/>
  <c r="EL29" i="44" s="1"/>
  <c r="EM29" i="44" s="1"/>
  <c r="DV29" i="44"/>
  <c r="DW29" i="44" s="1"/>
  <c r="EH28" i="44"/>
  <c r="EL28" i="44" s="1"/>
  <c r="EM28" i="44" s="1"/>
  <c r="DV28" i="44"/>
  <c r="DW28" i="44" s="1"/>
  <c r="EH23" i="44"/>
  <c r="EL23" i="44" s="1"/>
  <c r="EM23" i="44" s="1"/>
  <c r="DV23" i="44"/>
  <c r="DW23" i="44" s="1"/>
  <c r="EH24" i="44"/>
  <c r="EL24" i="44" s="1"/>
  <c r="EM24" i="44" s="1"/>
  <c r="DV24" i="44"/>
  <c r="DW24" i="44" s="1"/>
  <c r="EH14" i="44"/>
  <c r="EL14" i="44" s="1"/>
  <c r="EM14" i="44" s="1"/>
  <c r="DV14" i="44"/>
  <c r="DW14" i="44" s="1"/>
  <c r="EH33" i="44"/>
  <c r="EL33" i="44" s="1"/>
  <c r="EM33" i="44" s="1"/>
  <c r="DV33" i="44"/>
  <c r="DW33" i="44" s="1"/>
  <c r="EH25" i="44"/>
  <c r="EL25" i="44" s="1"/>
  <c r="EM25" i="44" s="1"/>
  <c r="DV25" i="44"/>
  <c r="DW25" i="44" s="1"/>
  <c r="EH27" i="44"/>
  <c r="EL27" i="44" s="1"/>
  <c r="EM27" i="44" s="1"/>
  <c r="DV27" i="44"/>
  <c r="DW27" i="44" s="1"/>
  <c r="EH22" i="44"/>
  <c r="EL22" i="44" s="1"/>
  <c r="EM22" i="44" s="1"/>
  <c r="DV22" i="44"/>
  <c r="DW22" i="44" s="1"/>
  <c r="EH38" i="44"/>
  <c r="EL38" i="44" s="1"/>
  <c r="EM38" i="44" s="1"/>
  <c r="DV38" i="44"/>
  <c r="DW38" i="44" s="1"/>
  <c r="EH37" i="44"/>
  <c r="EL37" i="44" s="1"/>
  <c r="EM37" i="44" s="1"/>
  <c r="DV37" i="44"/>
  <c r="DW37" i="44" s="1"/>
  <c r="EH19" i="44"/>
  <c r="EL19" i="44" s="1"/>
  <c r="EM19" i="44" s="1"/>
  <c r="DV19" i="44"/>
  <c r="DW19" i="44" s="1"/>
  <c r="EH17" i="44"/>
  <c r="EL17" i="44" s="1"/>
  <c r="EM17" i="44" s="1"/>
  <c r="DV17" i="44"/>
  <c r="DW17" i="44" s="1"/>
  <c r="EH30" i="44"/>
  <c r="EL30" i="44" s="1"/>
  <c r="EM30" i="44" s="1"/>
  <c r="DV30" i="44"/>
  <c r="DW30" i="44" s="1"/>
  <c r="EH20" i="44"/>
  <c r="EL20" i="44" s="1"/>
  <c r="EM20" i="44" s="1"/>
  <c r="DV20" i="44"/>
  <c r="DW20" i="44" s="1"/>
  <c r="EH21" i="44"/>
  <c r="EL21" i="44" s="1"/>
  <c r="EM21" i="44" s="1"/>
  <c r="DV21" i="44"/>
  <c r="DW21" i="44" s="1"/>
  <c r="A69" i="15"/>
  <c r="CH69" i="15" s="1" a="1"/>
  <c r="CH69" i="15" s="1"/>
  <c r="CI69" i="15" s="1"/>
  <c r="BC68" i="15"/>
  <c r="BC72" i="15"/>
  <c r="BC48" i="15"/>
  <c r="BC47" i="15"/>
  <c r="BC46" i="15"/>
  <c r="BC45" i="15"/>
  <c r="BC44" i="15"/>
  <c r="BC43" i="15"/>
  <c r="AM42" i="44"/>
  <c r="AM41" i="44"/>
  <c r="AM40" i="44"/>
  <c r="AM39" i="44"/>
  <c r="AM38" i="44"/>
  <c r="AM37" i="44"/>
  <c r="AM36" i="44"/>
  <c r="AM35" i="44"/>
  <c r="AM34" i="44"/>
  <c r="AM33" i="44"/>
  <c r="AM32" i="44"/>
  <c r="AM31" i="44"/>
  <c r="AM30" i="44"/>
  <c r="AM29" i="44"/>
  <c r="AM28" i="44"/>
  <c r="AM27" i="44"/>
  <c r="AM26" i="44"/>
  <c r="AM25" i="44"/>
  <c r="AM24" i="44"/>
  <c r="AM23" i="44"/>
  <c r="AM22" i="44"/>
  <c r="AM21" i="44"/>
  <c r="AM20" i="44"/>
  <c r="AM19" i="44"/>
  <c r="AM18" i="44"/>
  <c r="AM17" i="44"/>
  <c r="AM16" i="44"/>
  <c r="AM15" i="44"/>
  <c r="AM14" i="44"/>
  <c r="AM13" i="44"/>
  <c r="W42" i="44"/>
  <c r="W41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W25" i="44"/>
  <c r="W24" i="44"/>
  <c r="W23" i="44"/>
  <c r="W22" i="44"/>
  <c r="W21" i="44"/>
  <c r="W20" i="44"/>
  <c r="W19" i="44"/>
  <c r="W18" i="44"/>
  <c r="W17" i="44"/>
  <c r="W16" i="44"/>
  <c r="W15" i="44"/>
  <c r="W14" i="44"/>
  <c r="W13" i="44"/>
  <c r="EE49" i="46"/>
  <c r="DO49" i="46"/>
  <c r="EE48" i="46"/>
  <c r="DO48" i="46"/>
  <c r="EE47" i="46"/>
  <c r="DO47" i="46"/>
  <c r="EE46" i="46"/>
  <c r="DO46" i="46"/>
  <c r="EE45" i="46"/>
  <c r="DO45" i="46"/>
  <c r="EE44" i="46"/>
  <c r="DO44" i="46"/>
  <c r="EE43" i="46"/>
  <c r="DO43" i="46"/>
  <c r="EE42" i="46"/>
  <c r="DO42" i="46"/>
  <c r="EE41" i="46"/>
  <c r="DO41" i="46"/>
  <c r="EE40" i="46"/>
  <c r="DO40" i="46"/>
  <c r="EI39" i="46"/>
  <c r="EE39" i="46"/>
  <c r="DS39" i="46"/>
  <c r="DO39" i="46"/>
  <c r="EI38" i="46"/>
  <c r="EE38" i="46"/>
  <c r="DS38" i="46"/>
  <c r="DO38" i="46"/>
  <c r="EI37" i="46"/>
  <c r="EE37" i="46"/>
  <c r="DS37" i="46"/>
  <c r="DO37" i="46"/>
  <c r="EI36" i="46"/>
  <c r="EE36" i="46"/>
  <c r="DS36" i="46"/>
  <c r="DO36" i="46"/>
  <c r="EI35" i="46"/>
  <c r="EE35" i="46"/>
  <c r="DS35" i="46"/>
  <c r="DO35" i="46"/>
  <c r="EI34" i="46"/>
  <c r="EE34" i="46"/>
  <c r="DS34" i="46"/>
  <c r="DO34" i="46"/>
  <c r="EI33" i="46"/>
  <c r="EE33" i="46"/>
  <c r="DS33" i="46"/>
  <c r="DO33" i="46"/>
  <c r="EI32" i="46"/>
  <c r="EE32" i="46"/>
  <c r="DS32" i="46"/>
  <c r="DO32" i="46"/>
  <c r="EI31" i="46"/>
  <c r="EE31" i="46"/>
  <c r="DS31" i="46"/>
  <c r="DO31" i="46"/>
  <c r="EI30" i="46"/>
  <c r="EE30" i="46"/>
  <c r="DS30" i="46"/>
  <c r="DO30" i="46"/>
  <c r="EI29" i="46"/>
  <c r="EE29" i="46"/>
  <c r="DS29" i="46"/>
  <c r="DO29" i="46"/>
  <c r="EI28" i="46"/>
  <c r="EE28" i="46"/>
  <c r="DS28" i="46"/>
  <c r="DO28" i="46"/>
  <c r="EI27" i="46"/>
  <c r="EE27" i="46"/>
  <c r="DS27" i="46"/>
  <c r="DO27" i="46"/>
  <c r="EI26" i="46"/>
  <c r="EE26" i="46"/>
  <c r="DS26" i="46"/>
  <c r="DO26" i="46"/>
  <c r="EI25" i="46"/>
  <c r="EE25" i="46"/>
  <c r="DS25" i="46"/>
  <c r="DO25" i="46"/>
  <c r="EI24" i="46"/>
  <c r="EE24" i="46"/>
  <c r="DS24" i="46"/>
  <c r="DO24" i="46"/>
  <c r="EI23" i="46"/>
  <c r="EE23" i="46"/>
  <c r="DS23" i="46"/>
  <c r="DO23" i="46"/>
  <c r="EI22" i="46"/>
  <c r="EE22" i="46"/>
  <c r="DS22" i="46"/>
  <c r="DO22" i="46"/>
  <c r="EI21" i="46"/>
  <c r="EE21" i="46"/>
  <c r="DS21" i="46"/>
  <c r="DO21" i="46"/>
  <c r="EI20" i="46"/>
  <c r="EE20" i="46"/>
  <c r="DS20" i="46"/>
  <c r="DO20" i="46"/>
  <c r="EI19" i="46"/>
  <c r="EE19" i="46"/>
  <c r="DS19" i="46"/>
  <c r="DO19" i="46"/>
  <c r="EI18" i="46"/>
  <c r="EE18" i="46"/>
  <c r="DS18" i="46"/>
  <c r="DO18" i="46"/>
  <c r="EI17" i="46"/>
  <c r="EE17" i="46"/>
  <c r="DS17" i="46"/>
  <c r="DO17" i="46"/>
  <c r="EI16" i="46"/>
  <c r="EE16" i="46"/>
  <c r="DS16" i="46"/>
  <c r="DO16" i="46"/>
  <c r="EI15" i="46"/>
  <c r="EE15" i="46"/>
  <c r="DS15" i="46"/>
  <c r="DO15" i="46"/>
  <c r="EI14" i="46"/>
  <c r="EE14" i="46"/>
  <c r="DS14" i="46"/>
  <c r="DO14" i="46"/>
  <c r="EI13" i="46"/>
  <c r="EE13" i="46"/>
  <c r="DS13" i="46"/>
  <c r="DO13" i="46"/>
  <c r="EE48" i="44"/>
  <c r="DO48" i="44"/>
  <c r="EE47" i="44"/>
  <c r="DO47" i="44"/>
  <c r="EE46" i="44"/>
  <c r="DO46" i="44"/>
  <c r="EE45" i="44"/>
  <c r="DO45" i="44"/>
  <c r="AW45" i="44"/>
  <c r="AG45" i="44"/>
  <c r="EE44" i="44"/>
  <c r="DO44" i="44"/>
  <c r="AW44" i="44"/>
  <c r="AG44" i="44"/>
  <c r="EE43" i="44"/>
  <c r="DO43" i="44"/>
  <c r="AW43" i="44"/>
  <c r="AG43" i="44"/>
  <c r="EE42" i="44"/>
  <c r="DO42" i="44"/>
  <c r="AW42" i="44"/>
  <c r="AG42" i="44"/>
  <c r="EE41" i="44"/>
  <c r="DO41" i="44"/>
  <c r="AW41" i="44"/>
  <c r="AG41" i="44"/>
  <c r="EE40" i="44"/>
  <c r="DO40" i="44"/>
  <c r="AW40" i="44"/>
  <c r="AG40" i="44"/>
  <c r="EI39" i="44"/>
  <c r="EE39" i="44"/>
  <c r="DS39" i="44"/>
  <c r="DO39" i="44"/>
  <c r="AW39" i="44"/>
  <c r="AG39" i="44"/>
  <c r="EE38" i="44"/>
  <c r="DS38" i="44"/>
  <c r="DO38" i="44"/>
  <c r="AW38" i="44"/>
  <c r="AG38" i="44"/>
  <c r="EE37" i="44"/>
  <c r="DS37" i="44"/>
  <c r="DO37" i="44"/>
  <c r="AW37" i="44"/>
  <c r="AG37" i="44"/>
  <c r="EE36" i="44"/>
  <c r="DS36" i="44"/>
  <c r="DO36" i="44"/>
  <c r="AW36" i="44"/>
  <c r="AG36" i="44"/>
  <c r="EI35" i="44"/>
  <c r="EE35" i="44"/>
  <c r="DS35" i="44"/>
  <c r="DO35" i="44"/>
  <c r="AW35" i="44"/>
  <c r="AG35" i="44"/>
  <c r="EE34" i="44"/>
  <c r="DS34" i="44"/>
  <c r="DO34" i="44"/>
  <c r="AW34" i="44"/>
  <c r="AG34" i="44"/>
  <c r="EE33" i="44"/>
  <c r="DS33" i="44"/>
  <c r="DO33" i="44"/>
  <c r="AW33" i="44"/>
  <c r="AG33" i="44"/>
  <c r="EI32" i="44"/>
  <c r="EE32" i="44"/>
  <c r="DS32" i="44"/>
  <c r="DO32" i="44"/>
  <c r="AW32" i="44"/>
  <c r="AG32" i="44"/>
  <c r="EI31" i="44"/>
  <c r="EE31" i="44"/>
  <c r="DS31" i="44"/>
  <c r="DO31" i="44"/>
  <c r="AW31" i="44"/>
  <c r="AG31" i="44"/>
  <c r="EE30" i="44"/>
  <c r="DS30" i="44"/>
  <c r="DO30" i="44"/>
  <c r="AG30" i="44"/>
  <c r="EE29" i="44"/>
  <c r="DS29" i="44"/>
  <c r="DO29" i="44"/>
  <c r="AG29" i="44"/>
  <c r="EE28" i="44"/>
  <c r="DS28" i="44"/>
  <c r="DO28" i="44"/>
  <c r="AG28" i="44"/>
  <c r="EE27" i="44"/>
  <c r="DS27" i="44"/>
  <c r="DO27" i="44"/>
  <c r="AG27" i="44"/>
  <c r="EI26" i="44"/>
  <c r="EE26" i="44"/>
  <c r="DS26" i="44"/>
  <c r="DO26" i="44"/>
  <c r="AG26" i="44"/>
  <c r="EE25" i="44"/>
  <c r="DS25" i="44"/>
  <c r="DO25" i="44"/>
  <c r="AG25" i="44"/>
  <c r="EE24" i="44"/>
  <c r="DS24" i="44"/>
  <c r="DO24" i="44"/>
  <c r="AG24" i="44"/>
  <c r="EE23" i="44"/>
  <c r="DS23" i="44"/>
  <c r="DO23" i="44"/>
  <c r="AG23" i="44"/>
  <c r="EE22" i="44"/>
  <c r="DS22" i="44"/>
  <c r="DO22" i="44"/>
  <c r="AG22" i="44"/>
  <c r="EE21" i="44"/>
  <c r="DS21" i="44"/>
  <c r="DO21" i="44"/>
  <c r="AG21" i="44"/>
  <c r="EE20" i="44"/>
  <c r="DS20" i="44"/>
  <c r="DO20" i="44"/>
  <c r="AG20" i="44"/>
  <c r="EE19" i="44"/>
  <c r="DS19" i="44"/>
  <c r="DO19" i="44"/>
  <c r="AG19" i="44"/>
  <c r="EE18" i="44"/>
  <c r="DS18" i="44"/>
  <c r="DO18" i="44"/>
  <c r="AG18" i="44"/>
  <c r="EE17" i="44"/>
  <c r="DS17" i="44"/>
  <c r="DO17" i="44"/>
  <c r="AG17" i="44"/>
  <c r="EE16" i="44"/>
  <c r="DS16" i="44"/>
  <c r="DO16" i="44"/>
  <c r="AG16" i="44"/>
  <c r="EE15" i="44"/>
  <c r="DS15" i="44"/>
  <c r="DO15" i="44"/>
  <c r="AG15" i="44"/>
  <c r="EE14" i="44"/>
  <c r="DS14" i="44"/>
  <c r="DO14" i="44"/>
  <c r="AG14" i="44"/>
  <c r="EI13" i="44"/>
  <c r="EE13" i="44"/>
  <c r="DS13" i="44"/>
  <c r="DO13" i="44"/>
  <c r="AG13" i="44"/>
  <c r="EE49" i="41"/>
  <c r="DO49" i="41"/>
  <c r="EE48" i="41"/>
  <c r="DO48" i="41"/>
  <c r="EE47" i="41"/>
  <c r="DO47" i="41"/>
  <c r="EE46" i="41"/>
  <c r="DO46" i="41"/>
  <c r="EE45" i="41"/>
  <c r="DO45" i="41"/>
  <c r="EE44" i="41"/>
  <c r="DO44" i="41"/>
  <c r="EE43" i="41"/>
  <c r="DO43" i="41"/>
  <c r="EE42" i="41"/>
  <c r="DO42" i="41"/>
  <c r="EE41" i="41"/>
  <c r="DO41" i="41"/>
  <c r="EE40" i="41"/>
  <c r="DO40" i="41"/>
  <c r="EI39" i="41"/>
  <c r="EE39" i="41"/>
  <c r="DS39" i="41"/>
  <c r="DO39" i="41"/>
  <c r="EI38" i="41"/>
  <c r="EE38" i="41"/>
  <c r="DS38" i="41"/>
  <c r="DO38" i="41"/>
  <c r="EI37" i="41"/>
  <c r="EE37" i="41"/>
  <c r="DS37" i="41"/>
  <c r="DO37" i="41"/>
  <c r="EI36" i="41"/>
  <c r="EE36" i="41"/>
  <c r="DS36" i="41"/>
  <c r="DO36" i="41"/>
  <c r="EI35" i="41"/>
  <c r="EE35" i="41"/>
  <c r="DS35" i="41"/>
  <c r="DO35" i="41"/>
  <c r="EI34" i="41"/>
  <c r="EE34" i="41"/>
  <c r="DS34" i="41"/>
  <c r="DO34" i="41"/>
  <c r="EI33" i="41"/>
  <c r="EE33" i="41"/>
  <c r="DS33" i="41"/>
  <c r="DO33" i="41"/>
  <c r="EI32" i="41"/>
  <c r="EE32" i="41"/>
  <c r="DS32" i="41"/>
  <c r="DO32" i="41"/>
  <c r="EI31" i="41"/>
  <c r="EE31" i="41"/>
  <c r="DS31" i="41"/>
  <c r="DO31" i="41"/>
  <c r="EI30" i="41"/>
  <c r="EE30" i="41"/>
  <c r="DS30" i="41"/>
  <c r="DO30" i="41"/>
  <c r="EI29" i="41"/>
  <c r="EE29" i="41"/>
  <c r="DS29" i="41"/>
  <c r="DO29" i="41"/>
  <c r="EI28" i="41"/>
  <c r="EE28" i="41"/>
  <c r="DS28" i="41"/>
  <c r="DO28" i="41"/>
  <c r="EI27" i="41"/>
  <c r="EE27" i="41"/>
  <c r="DS27" i="41"/>
  <c r="DO27" i="41"/>
  <c r="EI26" i="41"/>
  <c r="EE26" i="41"/>
  <c r="DS26" i="41"/>
  <c r="DO26" i="41"/>
  <c r="EI25" i="41"/>
  <c r="EE25" i="41"/>
  <c r="DS25" i="41"/>
  <c r="DO25" i="41"/>
  <c r="EI24" i="41"/>
  <c r="EE24" i="41"/>
  <c r="DS24" i="41"/>
  <c r="DO24" i="41"/>
  <c r="EI23" i="41"/>
  <c r="EE23" i="41"/>
  <c r="DS23" i="41"/>
  <c r="DO23" i="41"/>
  <c r="EI22" i="41"/>
  <c r="EE22" i="41"/>
  <c r="DS22" i="41"/>
  <c r="DO22" i="41"/>
  <c r="EI21" i="41"/>
  <c r="EE21" i="41"/>
  <c r="DS21" i="41"/>
  <c r="DO21" i="41"/>
  <c r="EI20" i="41"/>
  <c r="EE20" i="41"/>
  <c r="DS20" i="41"/>
  <c r="DO20" i="41"/>
  <c r="EI19" i="41"/>
  <c r="EE19" i="41"/>
  <c r="DS19" i="41"/>
  <c r="DO19" i="41"/>
  <c r="EI18" i="41"/>
  <c r="EE18" i="41"/>
  <c r="DS18" i="41"/>
  <c r="DO18" i="41"/>
  <c r="EI17" i="41"/>
  <c r="EE17" i="41"/>
  <c r="DS17" i="41"/>
  <c r="DO17" i="41"/>
  <c r="EI16" i="41"/>
  <c r="EE16" i="41"/>
  <c r="DS16" i="41"/>
  <c r="DO16" i="41"/>
  <c r="EI15" i="41"/>
  <c r="EE15" i="41"/>
  <c r="DS15" i="41"/>
  <c r="DO15" i="41"/>
  <c r="EI14" i="41"/>
  <c r="EE14" i="41"/>
  <c r="DS14" i="41"/>
  <c r="DO14" i="41"/>
  <c r="EI13" i="41"/>
  <c r="EE13" i="41"/>
  <c r="DS13" i="41"/>
  <c r="DO13" i="41"/>
  <c r="EE49" i="37"/>
  <c r="DO49" i="37"/>
  <c r="EE48" i="37"/>
  <c r="DO48" i="37"/>
  <c r="EE47" i="37"/>
  <c r="DO47" i="37"/>
  <c r="EE46" i="37"/>
  <c r="DO46" i="37"/>
  <c r="EE45" i="37"/>
  <c r="DO45" i="37"/>
  <c r="EE44" i="37"/>
  <c r="DO44" i="37"/>
  <c r="EE43" i="37"/>
  <c r="DO43" i="37"/>
  <c r="EE42" i="37"/>
  <c r="DO42" i="37"/>
  <c r="EE41" i="37"/>
  <c r="DO41" i="37"/>
  <c r="EE40" i="37"/>
  <c r="DO40" i="37"/>
  <c r="EI39" i="37"/>
  <c r="EE39" i="37"/>
  <c r="DS39" i="37"/>
  <c r="DO39" i="37"/>
  <c r="EI38" i="37"/>
  <c r="EE38" i="37"/>
  <c r="DS38" i="37"/>
  <c r="DO38" i="37"/>
  <c r="EI37" i="37"/>
  <c r="EE37" i="37"/>
  <c r="DS37" i="37"/>
  <c r="DO37" i="37"/>
  <c r="EI36" i="37"/>
  <c r="EE36" i="37"/>
  <c r="DS36" i="37"/>
  <c r="DO36" i="37"/>
  <c r="EI35" i="37"/>
  <c r="EE35" i="37"/>
  <c r="DS35" i="37"/>
  <c r="DO35" i="37"/>
  <c r="EI34" i="37"/>
  <c r="EE34" i="37"/>
  <c r="DS34" i="37"/>
  <c r="DO34" i="37"/>
  <c r="EI33" i="37"/>
  <c r="EE33" i="37"/>
  <c r="DS33" i="37"/>
  <c r="DO33" i="37"/>
  <c r="EI32" i="37"/>
  <c r="EE32" i="37"/>
  <c r="DS32" i="37"/>
  <c r="DO32" i="37"/>
  <c r="EI31" i="37"/>
  <c r="EE31" i="37"/>
  <c r="DS31" i="37"/>
  <c r="DO31" i="37"/>
  <c r="EI30" i="37"/>
  <c r="EE30" i="37"/>
  <c r="DS30" i="37"/>
  <c r="DO30" i="37"/>
  <c r="EI29" i="37"/>
  <c r="EE29" i="37"/>
  <c r="DS29" i="37"/>
  <c r="DO29" i="37"/>
  <c r="EI28" i="37"/>
  <c r="EE28" i="37"/>
  <c r="DS28" i="37"/>
  <c r="DO28" i="37"/>
  <c r="EI27" i="37"/>
  <c r="EE27" i="37"/>
  <c r="DS27" i="37"/>
  <c r="DO27" i="37"/>
  <c r="EI26" i="37"/>
  <c r="EE26" i="37"/>
  <c r="DS26" i="37"/>
  <c r="DO26" i="37"/>
  <c r="EI25" i="37"/>
  <c r="EE25" i="37"/>
  <c r="DS25" i="37"/>
  <c r="DO25" i="37"/>
  <c r="EI24" i="37"/>
  <c r="EE24" i="37"/>
  <c r="DS24" i="37"/>
  <c r="DO24" i="37"/>
  <c r="EI23" i="37"/>
  <c r="EE23" i="37"/>
  <c r="DS23" i="37"/>
  <c r="DO23" i="37"/>
  <c r="EI22" i="37"/>
  <c r="EE22" i="37"/>
  <c r="DS22" i="37"/>
  <c r="DO22" i="37"/>
  <c r="EI21" i="37"/>
  <c r="EE21" i="37"/>
  <c r="DS21" i="37"/>
  <c r="DO21" i="37"/>
  <c r="EI20" i="37"/>
  <c r="EE20" i="37"/>
  <c r="DS20" i="37"/>
  <c r="DO20" i="37"/>
  <c r="EI19" i="37"/>
  <c r="EE19" i="37"/>
  <c r="DS19" i="37"/>
  <c r="DO19" i="37"/>
  <c r="EI18" i="37"/>
  <c r="EE18" i="37"/>
  <c r="DS18" i="37"/>
  <c r="DO18" i="37"/>
  <c r="EI17" i="37"/>
  <c r="EE17" i="37"/>
  <c r="DS17" i="37"/>
  <c r="DO17" i="37"/>
  <c r="EI16" i="37"/>
  <c r="EE16" i="37"/>
  <c r="DS16" i="37"/>
  <c r="DO16" i="37"/>
  <c r="EI15" i="37"/>
  <c r="EE15" i="37"/>
  <c r="DS15" i="37"/>
  <c r="DO15" i="37"/>
  <c r="EI14" i="37"/>
  <c r="EE14" i="37"/>
  <c r="DS14" i="37"/>
  <c r="DO14" i="37"/>
  <c r="EI13" i="37"/>
  <c r="EE13" i="37"/>
  <c r="DS13" i="37"/>
  <c r="DO13" i="37"/>
  <c r="EE49" i="32"/>
  <c r="DO49" i="32"/>
  <c r="EE48" i="32"/>
  <c r="DO48" i="32"/>
  <c r="EE47" i="32"/>
  <c r="DO47" i="32"/>
  <c r="EE46" i="32"/>
  <c r="DO46" i="32"/>
  <c r="EE45" i="32"/>
  <c r="DO45" i="32"/>
  <c r="EE44" i="32"/>
  <c r="DO44" i="32"/>
  <c r="EE43" i="32"/>
  <c r="DO43" i="32"/>
  <c r="EE49" i="31"/>
  <c r="DO49" i="31"/>
  <c r="EE48" i="31"/>
  <c r="DO48" i="31"/>
  <c r="EE47" i="31"/>
  <c r="DO47" i="31"/>
  <c r="EE46" i="31"/>
  <c r="DO46" i="31"/>
  <c r="EE45" i="31"/>
  <c r="DO45" i="31"/>
  <c r="EE44" i="31"/>
  <c r="DO44" i="31"/>
  <c r="EE43" i="31"/>
  <c r="DO43" i="31"/>
  <c r="EE49" i="28"/>
  <c r="DO49" i="28"/>
  <c r="EE48" i="28"/>
  <c r="DO48" i="28"/>
  <c r="EE47" i="28"/>
  <c r="DO47" i="28"/>
  <c r="EE46" i="28"/>
  <c r="DO46" i="28"/>
  <c r="EE45" i="28"/>
  <c r="DO45" i="28"/>
  <c r="EE44" i="28"/>
  <c r="DO44" i="28"/>
  <c r="EE43" i="28"/>
  <c r="DO43" i="28"/>
  <c r="EE42" i="28"/>
  <c r="DO42" i="28"/>
  <c r="EE41" i="28"/>
  <c r="DO41" i="28"/>
  <c r="EE40" i="28"/>
  <c r="DO40" i="28"/>
  <c r="EI39" i="28"/>
  <c r="EE39" i="28"/>
  <c r="DS39" i="28"/>
  <c r="DO39" i="28"/>
  <c r="EI38" i="28"/>
  <c r="EE38" i="28"/>
  <c r="DS38" i="28"/>
  <c r="DO38" i="28"/>
  <c r="EI37" i="28"/>
  <c r="EE37" i="28"/>
  <c r="DS37" i="28"/>
  <c r="DO37" i="28"/>
  <c r="EI36" i="28"/>
  <c r="EE36" i="28"/>
  <c r="DS36" i="28"/>
  <c r="DO36" i="28"/>
  <c r="EI35" i="28"/>
  <c r="EE35" i="28"/>
  <c r="DS35" i="28"/>
  <c r="DO35" i="28"/>
  <c r="EI34" i="28"/>
  <c r="EE34" i="28"/>
  <c r="DS34" i="28"/>
  <c r="DO34" i="28"/>
  <c r="EI33" i="28"/>
  <c r="EE33" i="28"/>
  <c r="DS33" i="28"/>
  <c r="DO33" i="28"/>
  <c r="EI32" i="28"/>
  <c r="EE32" i="28"/>
  <c r="DS32" i="28"/>
  <c r="DO32" i="28"/>
  <c r="EI31" i="28"/>
  <c r="EE31" i="28"/>
  <c r="DS31" i="28"/>
  <c r="DO31" i="28"/>
  <c r="EI30" i="28"/>
  <c r="EE30" i="28"/>
  <c r="DS30" i="28"/>
  <c r="DO30" i="28"/>
  <c r="EI29" i="28"/>
  <c r="EE29" i="28"/>
  <c r="DS29" i="28"/>
  <c r="DO29" i="28"/>
  <c r="EI28" i="28"/>
  <c r="EE28" i="28"/>
  <c r="DS28" i="28"/>
  <c r="DO28" i="28"/>
  <c r="EI27" i="28"/>
  <c r="EE27" i="28"/>
  <c r="DS27" i="28"/>
  <c r="DO27" i="28"/>
  <c r="EI26" i="28"/>
  <c r="EE26" i="28"/>
  <c r="DS26" i="28"/>
  <c r="DO26" i="28"/>
  <c r="EI25" i="28"/>
  <c r="EE25" i="28"/>
  <c r="DS25" i="28"/>
  <c r="DO25" i="28"/>
  <c r="EI24" i="28"/>
  <c r="EE24" i="28"/>
  <c r="DS24" i="28"/>
  <c r="DO24" i="28"/>
  <c r="EI23" i="28"/>
  <c r="EE23" i="28"/>
  <c r="DS23" i="28"/>
  <c r="DO23" i="28"/>
  <c r="EI22" i="28"/>
  <c r="EE22" i="28"/>
  <c r="DS22" i="28"/>
  <c r="DO22" i="28"/>
  <c r="EI21" i="28"/>
  <c r="EE21" i="28"/>
  <c r="DS21" i="28"/>
  <c r="DO21" i="28"/>
  <c r="EI20" i="28"/>
  <c r="EE20" i="28"/>
  <c r="DS20" i="28"/>
  <c r="DO20" i="28"/>
  <c r="EI19" i="28"/>
  <c r="EE19" i="28"/>
  <c r="DS19" i="28"/>
  <c r="DO19" i="28"/>
  <c r="EI18" i="28"/>
  <c r="EE18" i="28"/>
  <c r="DS18" i="28"/>
  <c r="DO18" i="28"/>
  <c r="EI17" i="28"/>
  <c r="EE17" i="28"/>
  <c r="DS17" i="28"/>
  <c r="DO17" i="28"/>
  <c r="EI16" i="28"/>
  <c r="EE16" i="28"/>
  <c r="DS16" i="28"/>
  <c r="DO16" i="28"/>
  <c r="EI15" i="28"/>
  <c r="EE15" i="28"/>
  <c r="DS15" i="28"/>
  <c r="DO15" i="28"/>
  <c r="EI14" i="28"/>
  <c r="EE14" i="28"/>
  <c r="DS14" i="28"/>
  <c r="DO14" i="28"/>
  <c r="EI13" i="28"/>
  <c r="EE13" i="28"/>
  <c r="DS13" i="28"/>
  <c r="DO13" i="28"/>
  <c r="EE49" i="27"/>
  <c r="DO49" i="27"/>
  <c r="EE48" i="27"/>
  <c r="DO48" i="27"/>
  <c r="EE47" i="27"/>
  <c r="DO47" i="27"/>
  <c r="EE46" i="27"/>
  <c r="DO46" i="27"/>
  <c r="EE45" i="27"/>
  <c r="DO45" i="27"/>
  <c r="EE44" i="27"/>
  <c r="DO44" i="27"/>
  <c r="EE43" i="27"/>
  <c r="DO43" i="27"/>
  <c r="EE49" i="26"/>
  <c r="DO49" i="26"/>
  <c r="EE48" i="26"/>
  <c r="DO48" i="26"/>
  <c r="EE47" i="26"/>
  <c r="DO47" i="26"/>
  <c r="EE46" i="26"/>
  <c r="DO46" i="26"/>
  <c r="EE45" i="26"/>
  <c r="DO45" i="26"/>
  <c r="EE44" i="26"/>
  <c r="DO44" i="26"/>
  <c r="EE43" i="26"/>
  <c r="DO43" i="26"/>
  <c r="EE49" i="25"/>
  <c r="DO49" i="25"/>
  <c r="EE48" i="25"/>
  <c r="DO48" i="25"/>
  <c r="EE47" i="25"/>
  <c r="DO47" i="25"/>
  <c r="EE46" i="25"/>
  <c r="DO46" i="25"/>
  <c r="EE45" i="25"/>
  <c r="DO45" i="25"/>
  <c r="EE44" i="25"/>
  <c r="DO44" i="25"/>
  <c r="EE43" i="25"/>
  <c r="DO43" i="25"/>
  <c r="EE49" i="24"/>
  <c r="DO49" i="24"/>
  <c r="EE48" i="24"/>
  <c r="DO48" i="24"/>
  <c r="EE47" i="24"/>
  <c r="DO47" i="24"/>
  <c r="EE46" i="24"/>
  <c r="DO46" i="24"/>
  <c r="EE45" i="24"/>
  <c r="DO45" i="24"/>
  <c r="EE44" i="24"/>
  <c r="DO44" i="24"/>
  <c r="EE43" i="24"/>
  <c r="DO43" i="24"/>
  <c r="EE49" i="23"/>
  <c r="DO49" i="23"/>
  <c r="EE48" i="23"/>
  <c r="DO48" i="23"/>
  <c r="EE47" i="23"/>
  <c r="DO47" i="23"/>
  <c r="EE46" i="23"/>
  <c r="DO46" i="23"/>
  <c r="EE45" i="23"/>
  <c r="DO45" i="23"/>
  <c r="EE44" i="23"/>
  <c r="DO44" i="23"/>
  <c r="EE43" i="23"/>
  <c r="DO43" i="23"/>
  <c r="EE49" i="22"/>
  <c r="DO49" i="22"/>
  <c r="EE48" i="22"/>
  <c r="DO48" i="22"/>
  <c r="EE47" i="22"/>
  <c r="DO47" i="22"/>
  <c r="EE46" i="22"/>
  <c r="DO46" i="22"/>
  <c r="EE45" i="22"/>
  <c r="DO45" i="22"/>
  <c r="EE44" i="22"/>
  <c r="DO44" i="22"/>
  <c r="EE43" i="22"/>
  <c r="DO43" i="22"/>
  <c r="EE49" i="21"/>
  <c r="DO49" i="21"/>
  <c r="EE48" i="21"/>
  <c r="DO48" i="21"/>
  <c r="EE47" i="21"/>
  <c r="DO47" i="21"/>
  <c r="EE46" i="21"/>
  <c r="DO46" i="21"/>
  <c r="EE45" i="21"/>
  <c r="DO45" i="21"/>
  <c r="EE44" i="21"/>
  <c r="DO44" i="21"/>
  <c r="EE43" i="21"/>
  <c r="DO43" i="21"/>
  <c r="EE49" i="20"/>
  <c r="DO49" i="20"/>
  <c r="EE48" i="20"/>
  <c r="DO48" i="20"/>
  <c r="EE47" i="20"/>
  <c r="DO47" i="20"/>
  <c r="EE46" i="20"/>
  <c r="DO46" i="20"/>
  <c r="EE45" i="20"/>
  <c r="DO45" i="20"/>
  <c r="EE44" i="20"/>
  <c r="DO44" i="20"/>
  <c r="EE43" i="20"/>
  <c r="DO43" i="20"/>
  <c r="EE49" i="19"/>
  <c r="DO49" i="19"/>
  <c r="EE48" i="19"/>
  <c r="DO48" i="19"/>
  <c r="EE47" i="19"/>
  <c r="DO47" i="19"/>
  <c r="EE46" i="19"/>
  <c r="DO46" i="19"/>
  <c r="EE45" i="19"/>
  <c r="DO45" i="19"/>
  <c r="EE44" i="19"/>
  <c r="DO44" i="19"/>
  <c r="EE43" i="19"/>
  <c r="DO43" i="19"/>
  <c r="EE49" i="18"/>
  <c r="DO49" i="18"/>
  <c r="EE48" i="18"/>
  <c r="DO48" i="18"/>
  <c r="EE47" i="18"/>
  <c r="DO47" i="18"/>
  <c r="EE46" i="18"/>
  <c r="DO46" i="18"/>
  <c r="EE45" i="18"/>
  <c r="DO45" i="18"/>
  <c r="EE44" i="18"/>
  <c r="DO44" i="18"/>
  <c r="EE43" i="18"/>
  <c r="DO43" i="18"/>
  <c r="EE42" i="18"/>
  <c r="DO42" i="18"/>
  <c r="EE41" i="18"/>
  <c r="DO41" i="18"/>
  <c r="EE40" i="18"/>
  <c r="DO40" i="18"/>
  <c r="EI39" i="18"/>
  <c r="EE39" i="18"/>
  <c r="DS39" i="18"/>
  <c r="DO39" i="18"/>
  <c r="EI38" i="18"/>
  <c r="EE38" i="18"/>
  <c r="DS38" i="18"/>
  <c r="DO38" i="18"/>
  <c r="EI37" i="18"/>
  <c r="EE37" i="18"/>
  <c r="DS37" i="18"/>
  <c r="DO37" i="18"/>
  <c r="EI36" i="18"/>
  <c r="EE36" i="18"/>
  <c r="DS36" i="18"/>
  <c r="DO36" i="18"/>
  <c r="EI35" i="18"/>
  <c r="EE35" i="18"/>
  <c r="DS35" i="18"/>
  <c r="DO35" i="18"/>
  <c r="EI34" i="18"/>
  <c r="EE34" i="18"/>
  <c r="DS34" i="18"/>
  <c r="DO34" i="18"/>
  <c r="EI33" i="18"/>
  <c r="EE33" i="18"/>
  <c r="DS33" i="18"/>
  <c r="DO33" i="18"/>
  <c r="EI32" i="18"/>
  <c r="EE32" i="18"/>
  <c r="DS32" i="18"/>
  <c r="DO32" i="18"/>
  <c r="EI31" i="18"/>
  <c r="EE31" i="18"/>
  <c r="DS31" i="18"/>
  <c r="DO31" i="18"/>
  <c r="EI30" i="18"/>
  <c r="EE30" i="18"/>
  <c r="DS30" i="18"/>
  <c r="DO30" i="18"/>
  <c r="EI29" i="18"/>
  <c r="EE29" i="18"/>
  <c r="DS29" i="18"/>
  <c r="DO29" i="18"/>
  <c r="EI28" i="18"/>
  <c r="EE28" i="18"/>
  <c r="DS28" i="18"/>
  <c r="DO28" i="18"/>
  <c r="EI27" i="18"/>
  <c r="EE27" i="18"/>
  <c r="DS27" i="18"/>
  <c r="DO27" i="18"/>
  <c r="EI26" i="18"/>
  <c r="EE26" i="18"/>
  <c r="DS26" i="18"/>
  <c r="DO26" i="18"/>
  <c r="EI25" i="18"/>
  <c r="EE25" i="18"/>
  <c r="DS25" i="18"/>
  <c r="DO25" i="18"/>
  <c r="EI24" i="18"/>
  <c r="EE24" i="18"/>
  <c r="DS24" i="18"/>
  <c r="DO24" i="18"/>
  <c r="EI23" i="18"/>
  <c r="EE23" i="18"/>
  <c r="DS23" i="18"/>
  <c r="DO23" i="18"/>
  <c r="EI22" i="18"/>
  <c r="EE22" i="18"/>
  <c r="DS22" i="18"/>
  <c r="DO22" i="18"/>
  <c r="EI21" i="18"/>
  <c r="EE21" i="18"/>
  <c r="DS21" i="18"/>
  <c r="DO21" i="18"/>
  <c r="EI20" i="18"/>
  <c r="EE20" i="18"/>
  <c r="DS20" i="18"/>
  <c r="DO20" i="18"/>
  <c r="EI19" i="18"/>
  <c r="EE19" i="18"/>
  <c r="DS19" i="18"/>
  <c r="DO19" i="18"/>
  <c r="EI18" i="18"/>
  <c r="EE18" i="18"/>
  <c r="DS18" i="18"/>
  <c r="DO18" i="18"/>
  <c r="EI17" i="18"/>
  <c r="EE17" i="18"/>
  <c r="DS17" i="18"/>
  <c r="DO17" i="18"/>
  <c r="EI16" i="18"/>
  <c r="EE16" i="18"/>
  <c r="DS16" i="18"/>
  <c r="DO16" i="18"/>
  <c r="EI15" i="18"/>
  <c r="EE15" i="18"/>
  <c r="DS15" i="18"/>
  <c r="DO15" i="18"/>
  <c r="EI14" i="18"/>
  <c r="EE14" i="18"/>
  <c r="DS14" i="18"/>
  <c r="DO14" i="18"/>
  <c r="EI13" i="18"/>
  <c r="EE13" i="18"/>
  <c r="DS13" i="18"/>
  <c r="DO13" i="18"/>
  <c r="EE49" i="16"/>
  <c r="DO49" i="16"/>
  <c r="EE48" i="16"/>
  <c r="DO48" i="16"/>
  <c r="EE47" i="16"/>
  <c r="DO47" i="16"/>
  <c r="EE46" i="16"/>
  <c r="DO46" i="16"/>
  <c r="EE45" i="16"/>
  <c r="DO45" i="16"/>
  <c r="EE44" i="16"/>
  <c r="DO44" i="16"/>
  <c r="EE43" i="16"/>
  <c r="DO43" i="16"/>
  <c r="EE72" i="15"/>
  <c r="DO72" i="15"/>
  <c r="AG72" i="15"/>
  <c r="EE48" i="15"/>
  <c r="DO48" i="15"/>
  <c r="AG48" i="15"/>
  <c r="EE47" i="15"/>
  <c r="DO47" i="15"/>
  <c r="AG47" i="15"/>
  <c r="EE46" i="15"/>
  <c r="DO46" i="15"/>
  <c r="AG46" i="15"/>
  <c r="EE45" i="15"/>
  <c r="DO45" i="15"/>
  <c r="AW45" i="15"/>
  <c r="AG45" i="15"/>
  <c r="EE44" i="15"/>
  <c r="DO44" i="15"/>
  <c r="AW44" i="15"/>
  <c r="AG44" i="15"/>
  <c r="EE43" i="15"/>
  <c r="DO43" i="15"/>
  <c r="AW43" i="15"/>
  <c r="AG43" i="15"/>
  <c r="EE42" i="15"/>
  <c r="DO42" i="15"/>
  <c r="AW42" i="15"/>
  <c r="AG42" i="15"/>
  <c r="EE41" i="15"/>
  <c r="DO41" i="15"/>
  <c r="AW41" i="15"/>
  <c r="AG41" i="15"/>
  <c r="EE40" i="15"/>
  <c r="DO40" i="15"/>
  <c r="AW40" i="15"/>
  <c r="AG40" i="15"/>
  <c r="EI39" i="15"/>
  <c r="EE39" i="15"/>
  <c r="DS39" i="15"/>
  <c r="DO39" i="15"/>
  <c r="DC39" i="15"/>
  <c r="BW39" i="15"/>
  <c r="BW39" i="44" s="1"/>
  <c r="BG39" i="15"/>
  <c r="AW39" i="15"/>
  <c r="AQ39" i="15"/>
  <c r="AQ39" i="44" s="1"/>
  <c r="AG39" i="15"/>
  <c r="AA39" i="15"/>
  <c r="AA39" i="44" s="1"/>
  <c r="K39" i="15"/>
  <c r="K39" i="44" s="1"/>
  <c r="EI38" i="15"/>
  <c r="EE38" i="15"/>
  <c r="DS38" i="15"/>
  <c r="DO38" i="15"/>
  <c r="DC38" i="15"/>
  <c r="BW38" i="15"/>
  <c r="BW38" i="44" s="1"/>
  <c r="BG38" i="15"/>
  <c r="AW38" i="15"/>
  <c r="AQ38" i="15"/>
  <c r="AQ38" i="44" s="1"/>
  <c r="AG38" i="15"/>
  <c r="AA38" i="15"/>
  <c r="AA38" i="44" s="1"/>
  <c r="K38" i="15"/>
  <c r="K38" i="44" s="1"/>
  <c r="EI37" i="15"/>
  <c r="EE37" i="15"/>
  <c r="DS37" i="15"/>
  <c r="DO37" i="15"/>
  <c r="DC37" i="15"/>
  <c r="BW37" i="15"/>
  <c r="BW37" i="44" s="1"/>
  <c r="BG37" i="15"/>
  <c r="AW37" i="15"/>
  <c r="AQ37" i="15"/>
  <c r="AQ37" i="44" s="1"/>
  <c r="AG37" i="15"/>
  <c r="AA37" i="15"/>
  <c r="AA37" i="44" s="1"/>
  <c r="K37" i="15"/>
  <c r="K37" i="44" s="1"/>
  <c r="EI36" i="15"/>
  <c r="EE36" i="15"/>
  <c r="DS36" i="15"/>
  <c r="DO36" i="15"/>
  <c r="DC36" i="15"/>
  <c r="BW36" i="15"/>
  <c r="BW36" i="44" s="1"/>
  <c r="BG36" i="15"/>
  <c r="AW36" i="15"/>
  <c r="AQ36" i="15"/>
  <c r="AQ36" i="44" s="1"/>
  <c r="AG36" i="15"/>
  <c r="AA36" i="15"/>
  <c r="AA36" i="44" s="1"/>
  <c r="K36" i="15"/>
  <c r="K36" i="44" s="1"/>
  <c r="EI35" i="15"/>
  <c r="EE35" i="15"/>
  <c r="DS35" i="15"/>
  <c r="DO35" i="15"/>
  <c r="DC35" i="15"/>
  <c r="BW35" i="15"/>
  <c r="BW35" i="44" s="1"/>
  <c r="BG35" i="15"/>
  <c r="AW35" i="15"/>
  <c r="AQ35" i="15"/>
  <c r="AQ35" i="44" s="1"/>
  <c r="AG35" i="15"/>
  <c r="AA35" i="15"/>
  <c r="AA35" i="44" s="1"/>
  <c r="K35" i="15"/>
  <c r="K35" i="44" s="1"/>
  <c r="EI34" i="15"/>
  <c r="EE34" i="15"/>
  <c r="DS34" i="15"/>
  <c r="DO34" i="15"/>
  <c r="DC34" i="15"/>
  <c r="BW34" i="15"/>
  <c r="BW34" i="44" s="1"/>
  <c r="BG34" i="15"/>
  <c r="AW34" i="15"/>
  <c r="AQ34" i="15"/>
  <c r="AQ34" i="44" s="1"/>
  <c r="AG34" i="15"/>
  <c r="AA34" i="15"/>
  <c r="AA34" i="44" s="1"/>
  <c r="K34" i="15"/>
  <c r="K34" i="44" s="1"/>
  <c r="EI33" i="15"/>
  <c r="EE33" i="15"/>
  <c r="DS33" i="15"/>
  <c r="DO33" i="15"/>
  <c r="DC33" i="15"/>
  <c r="BW33" i="15"/>
  <c r="BW33" i="44" s="1"/>
  <c r="BG33" i="15"/>
  <c r="AW33" i="15"/>
  <c r="AQ33" i="15"/>
  <c r="AQ33" i="44" s="1"/>
  <c r="AG33" i="15"/>
  <c r="AA33" i="15"/>
  <c r="AA33" i="44" s="1"/>
  <c r="K33" i="15"/>
  <c r="K33" i="44" s="1"/>
  <c r="EI32" i="15"/>
  <c r="EE32" i="15"/>
  <c r="DS32" i="15"/>
  <c r="DO32" i="15"/>
  <c r="DC32" i="15"/>
  <c r="BW32" i="15"/>
  <c r="BW32" i="44" s="1"/>
  <c r="BG32" i="15"/>
  <c r="AW32" i="15"/>
  <c r="AQ32" i="15"/>
  <c r="AQ32" i="44" s="1"/>
  <c r="AG32" i="15"/>
  <c r="AA32" i="15"/>
  <c r="AA32" i="44" s="1"/>
  <c r="K32" i="15"/>
  <c r="K32" i="44" s="1"/>
  <c r="EI31" i="15"/>
  <c r="EE31" i="15"/>
  <c r="DS31" i="15"/>
  <c r="DO31" i="15"/>
  <c r="DC31" i="15"/>
  <c r="BW31" i="15"/>
  <c r="BW31" i="44" s="1"/>
  <c r="BG31" i="15"/>
  <c r="AW31" i="15"/>
  <c r="AQ31" i="15"/>
  <c r="AQ31" i="44" s="1"/>
  <c r="AG31" i="15"/>
  <c r="AA31" i="15"/>
  <c r="AA31" i="44" s="1"/>
  <c r="K31" i="15"/>
  <c r="K31" i="44" s="1"/>
  <c r="EI30" i="15"/>
  <c r="EE30" i="15"/>
  <c r="DS30" i="15"/>
  <c r="DO30" i="15"/>
  <c r="DC30" i="15"/>
  <c r="BW30" i="15"/>
  <c r="BW30" i="44" s="1"/>
  <c r="BG30" i="15"/>
  <c r="AQ30" i="15"/>
  <c r="AQ30" i="44" s="1"/>
  <c r="AG30" i="15"/>
  <c r="AA30" i="15"/>
  <c r="AA30" i="44" s="1"/>
  <c r="K30" i="15"/>
  <c r="K30" i="44" s="1"/>
  <c r="EI29" i="15"/>
  <c r="EE29" i="15"/>
  <c r="DS29" i="15"/>
  <c r="DO29" i="15"/>
  <c r="DC29" i="15"/>
  <c r="BW29" i="15"/>
  <c r="BW29" i="44" s="1"/>
  <c r="BG29" i="15"/>
  <c r="AQ29" i="15"/>
  <c r="AQ29" i="44" s="1"/>
  <c r="AG29" i="15"/>
  <c r="AA29" i="15"/>
  <c r="AA29" i="44" s="1"/>
  <c r="K29" i="15"/>
  <c r="K29" i="44" s="1"/>
  <c r="EI28" i="15"/>
  <c r="EE28" i="15"/>
  <c r="DS28" i="15"/>
  <c r="DO28" i="15"/>
  <c r="DC28" i="15"/>
  <c r="BW28" i="15"/>
  <c r="BW28" i="44" s="1"/>
  <c r="BG28" i="15"/>
  <c r="AQ28" i="15"/>
  <c r="AQ28" i="44" s="1"/>
  <c r="AG28" i="15"/>
  <c r="AA28" i="15"/>
  <c r="AA28" i="44" s="1"/>
  <c r="K28" i="15"/>
  <c r="K28" i="44" s="1"/>
  <c r="EI27" i="15"/>
  <c r="EE27" i="15"/>
  <c r="DS27" i="15"/>
  <c r="DO27" i="15"/>
  <c r="DC27" i="15"/>
  <c r="BW27" i="15"/>
  <c r="BW27" i="44" s="1"/>
  <c r="BG27" i="15"/>
  <c r="AQ27" i="15"/>
  <c r="AQ27" i="44" s="1"/>
  <c r="AG27" i="15"/>
  <c r="AA27" i="15"/>
  <c r="AA27" i="44" s="1"/>
  <c r="K27" i="15"/>
  <c r="K27" i="44" s="1"/>
  <c r="EI26" i="15"/>
  <c r="EE26" i="15"/>
  <c r="DS26" i="15"/>
  <c r="DO26" i="15"/>
  <c r="DC26" i="15"/>
  <c r="BW26" i="15"/>
  <c r="BW26" i="44" s="1"/>
  <c r="BG26" i="15"/>
  <c r="AQ26" i="15"/>
  <c r="AQ26" i="44" s="1"/>
  <c r="AG26" i="15"/>
  <c r="AA26" i="15"/>
  <c r="AA26" i="44" s="1"/>
  <c r="K26" i="15"/>
  <c r="K26" i="44" s="1"/>
  <c r="EI25" i="15"/>
  <c r="EE25" i="15"/>
  <c r="DS25" i="15"/>
  <c r="DO25" i="15"/>
  <c r="DC25" i="15"/>
  <c r="BW25" i="15"/>
  <c r="BW25" i="44" s="1"/>
  <c r="BG25" i="15"/>
  <c r="AQ25" i="15"/>
  <c r="AQ25" i="44" s="1"/>
  <c r="AG25" i="15"/>
  <c r="AA25" i="15"/>
  <c r="AA25" i="44" s="1"/>
  <c r="K25" i="15"/>
  <c r="K25" i="44" s="1"/>
  <c r="EI24" i="15"/>
  <c r="EE24" i="15"/>
  <c r="DS24" i="15"/>
  <c r="DO24" i="15"/>
  <c r="DC24" i="15"/>
  <c r="BW24" i="15"/>
  <c r="BW24" i="44" s="1"/>
  <c r="BG24" i="15"/>
  <c r="AQ24" i="15"/>
  <c r="AQ24" i="44" s="1"/>
  <c r="AG24" i="15"/>
  <c r="AA24" i="15"/>
  <c r="AA24" i="44" s="1"/>
  <c r="K24" i="15"/>
  <c r="K24" i="44" s="1"/>
  <c r="EI23" i="15"/>
  <c r="EE23" i="15"/>
  <c r="DS23" i="15"/>
  <c r="DO23" i="15"/>
  <c r="DC23" i="15"/>
  <c r="BW23" i="15"/>
  <c r="BW23" i="44" s="1"/>
  <c r="BG23" i="15"/>
  <c r="AQ23" i="15"/>
  <c r="AQ23" i="44" s="1"/>
  <c r="AG23" i="15"/>
  <c r="AA23" i="15"/>
  <c r="AA23" i="44" s="1"/>
  <c r="K23" i="15"/>
  <c r="K23" i="44" s="1"/>
  <c r="EI22" i="15"/>
  <c r="EE22" i="15"/>
  <c r="DS22" i="15"/>
  <c r="DO22" i="15"/>
  <c r="DC22" i="15"/>
  <c r="BW22" i="15"/>
  <c r="BW22" i="44" s="1"/>
  <c r="BG22" i="15"/>
  <c r="AQ22" i="15"/>
  <c r="AQ22" i="44" s="1"/>
  <c r="AG22" i="15"/>
  <c r="AA22" i="15"/>
  <c r="AA22" i="44" s="1"/>
  <c r="K22" i="15"/>
  <c r="K22" i="44" s="1"/>
  <c r="EI21" i="15"/>
  <c r="EE21" i="15"/>
  <c r="DS21" i="15"/>
  <c r="DO21" i="15"/>
  <c r="DC21" i="15"/>
  <c r="BW21" i="15"/>
  <c r="BW21" i="44" s="1"/>
  <c r="BG21" i="15"/>
  <c r="AQ21" i="15"/>
  <c r="AQ21" i="44" s="1"/>
  <c r="AG21" i="15"/>
  <c r="AA21" i="15"/>
  <c r="AA21" i="44" s="1"/>
  <c r="K21" i="15"/>
  <c r="K21" i="44" s="1"/>
  <c r="EI20" i="15"/>
  <c r="EE20" i="15"/>
  <c r="DS20" i="15"/>
  <c r="DO20" i="15"/>
  <c r="DC20" i="15"/>
  <c r="BW20" i="15"/>
  <c r="BW20" i="44" s="1"/>
  <c r="BG20" i="15"/>
  <c r="AQ20" i="15"/>
  <c r="AQ20" i="44" s="1"/>
  <c r="AG20" i="15"/>
  <c r="AA20" i="15"/>
  <c r="AA20" i="44" s="1"/>
  <c r="K20" i="15"/>
  <c r="K20" i="44" s="1"/>
  <c r="EI19" i="15"/>
  <c r="EE19" i="15"/>
  <c r="DS19" i="15"/>
  <c r="DO19" i="15"/>
  <c r="DC19" i="15"/>
  <c r="BW19" i="15"/>
  <c r="BW19" i="44" s="1"/>
  <c r="BG19" i="15"/>
  <c r="AQ19" i="15"/>
  <c r="AQ19" i="44" s="1"/>
  <c r="AG19" i="15"/>
  <c r="AA19" i="15"/>
  <c r="AA19" i="44" s="1"/>
  <c r="K19" i="15"/>
  <c r="K19" i="44" s="1"/>
  <c r="EI18" i="15"/>
  <c r="EE18" i="15"/>
  <c r="DS18" i="15"/>
  <c r="DO18" i="15"/>
  <c r="DC18" i="15"/>
  <c r="BW18" i="15"/>
  <c r="BW18" i="44" s="1"/>
  <c r="BG18" i="15"/>
  <c r="AQ18" i="15"/>
  <c r="AQ18" i="44" s="1"/>
  <c r="AG18" i="15"/>
  <c r="AA18" i="15"/>
  <c r="AA18" i="44" s="1"/>
  <c r="K18" i="15"/>
  <c r="K18" i="44" s="1"/>
  <c r="EI17" i="15"/>
  <c r="EE17" i="15"/>
  <c r="DS17" i="15"/>
  <c r="DO17" i="15"/>
  <c r="DC17" i="15"/>
  <c r="BW17" i="15"/>
  <c r="BW17" i="44" s="1"/>
  <c r="BG17" i="15"/>
  <c r="AQ17" i="15"/>
  <c r="AQ17" i="44" s="1"/>
  <c r="AG17" i="15"/>
  <c r="AA17" i="15"/>
  <c r="AA17" i="44" s="1"/>
  <c r="K17" i="15"/>
  <c r="K17" i="44" s="1"/>
  <c r="EI16" i="15"/>
  <c r="EE16" i="15"/>
  <c r="DS16" i="15"/>
  <c r="DO16" i="15"/>
  <c r="DC16" i="15"/>
  <c r="BW16" i="15"/>
  <c r="BW16" i="44" s="1"/>
  <c r="BG16" i="15"/>
  <c r="AQ16" i="15"/>
  <c r="AQ16" i="44" s="1"/>
  <c r="AG16" i="15"/>
  <c r="AA16" i="15"/>
  <c r="AA16" i="44" s="1"/>
  <c r="K16" i="15"/>
  <c r="K16" i="44" s="1"/>
  <c r="EI15" i="15"/>
  <c r="EE15" i="15"/>
  <c r="DS15" i="15"/>
  <c r="DO15" i="15"/>
  <c r="DC15" i="15"/>
  <c r="BW15" i="15"/>
  <c r="BW15" i="44" s="1"/>
  <c r="BG15" i="15"/>
  <c r="AQ15" i="15"/>
  <c r="AQ15" i="44" s="1"/>
  <c r="AG15" i="15"/>
  <c r="AA15" i="15"/>
  <c r="AA15" i="44" s="1"/>
  <c r="K15" i="15"/>
  <c r="K15" i="44" s="1"/>
  <c r="EI14" i="15"/>
  <c r="EE14" i="15"/>
  <c r="DS14" i="15"/>
  <c r="DO14" i="15"/>
  <c r="DC14" i="15"/>
  <c r="BW14" i="15"/>
  <c r="BW14" i="44" s="1"/>
  <c r="BG14" i="15"/>
  <c r="AQ14" i="15"/>
  <c r="AQ14" i="44" s="1"/>
  <c r="AG14" i="15"/>
  <c r="AA14" i="15"/>
  <c r="AA14" i="44" s="1"/>
  <c r="K14" i="15"/>
  <c r="K14" i="44" s="1"/>
  <c r="EI13" i="15"/>
  <c r="EE13" i="15"/>
  <c r="DS13" i="15"/>
  <c r="DO13" i="15"/>
  <c r="DC13" i="15"/>
  <c r="BW13" i="15"/>
  <c r="BW13" i="44" s="1"/>
  <c r="BG13" i="15"/>
  <c r="AQ13" i="15"/>
  <c r="AQ13" i="44" s="1"/>
  <c r="AG13" i="15"/>
  <c r="AA13" i="15"/>
  <c r="AA13" i="44" s="1"/>
  <c r="K13" i="15"/>
  <c r="K13" i="44" s="1"/>
  <c r="BH8" i="15"/>
  <c r="BG8" i="15"/>
  <c r="BF8" i="15"/>
  <c r="AR8" i="15"/>
  <c r="AQ8" i="15"/>
  <c r="AP8" i="15"/>
  <c r="AB8" i="15"/>
  <c r="AA8" i="15"/>
  <c r="Z8" i="15"/>
  <c r="L8" i="15"/>
  <c r="K8" i="15"/>
  <c r="J8" i="15"/>
  <c r="P158" i="44"/>
  <c r="CX69" i="15" l="1" a="1"/>
  <c r="CX69" i="15" s="1"/>
  <c r="A70" i="44"/>
  <c r="AH69" i="44" a="1"/>
  <c r="AH69" i="44" s="1"/>
  <c r="AI69" i="44" s="1"/>
  <c r="P159" i="44"/>
  <c r="R47" i="44" a="1"/>
  <c r="R47" i="44" s="1"/>
  <c r="S46" i="44"/>
  <c r="AX47" i="44" a="1"/>
  <c r="AX47" i="44" s="1"/>
  <c r="AY46" i="44"/>
  <c r="CD47" i="44" a="1"/>
  <c r="CD47" i="44" s="1"/>
  <c r="CE46" i="44"/>
  <c r="DZ45" i="44"/>
  <c r="DK45" i="44"/>
  <c r="DV45" i="44"/>
  <c r="DW45" i="44" s="1"/>
  <c r="CT47" i="44" a="1"/>
  <c r="CT47" i="44" s="1"/>
  <c r="CU46" i="44"/>
  <c r="EA44" i="44"/>
  <c r="EL44" i="44"/>
  <c r="EM44" i="44" s="1"/>
  <c r="BN47" i="44" a="1"/>
  <c r="BN47" i="44" s="1"/>
  <c r="BO46" i="44"/>
  <c r="B47" i="44" a="1"/>
  <c r="B47" i="44" s="1"/>
  <c r="DJ46" i="44"/>
  <c r="C46" i="44"/>
  <c r="EI18" i="44"/>
  <c r="EI15" i="44"/>
  <c r="EI36" i="44"/>
  <c r="EI34" i="44"/>
  <c r="EI29" i="44"/>
  <c r="EI19" i="44"/>
  <c r="EI17" i="44"/>
  <c r="EI33" i="44"/>
  <c r="EI23" i="44"/>
  <c r="EI27" i="44"/>
  <c r="EI38" i="44"/>
  <c r="EI16" i="44"/>
  <c r="EI20" i="44"/>
  <c r="EI28" i="44"/>
  <c r="EI24" i="44"/>
  <c r="EI37" i="44"/>
  <c r="EI21" i="44"/>
  <c r="EI25" i="44"/>
  <c r="EI14" i="44"/>
  <c r="EI22" i="44"/>
  <c r="EI30" i="44"/>
  <c r="AW46" i="15"/>
  <c r="A70" i="15"/>
  <c r="CH70" i="15" s="1" a="1"/>
  <c r="CH70" i="15" s="1"/>
  <c r="CI70" i="15" s="1"/>
  <c r="BC69" i="15"/>
  <c r="G14" i="44"/>
  <c r="BS14" i="44"/>
  <c r="G18" i="44"/>
  <c r="BS18" i="44"/>
  <c r="G22" i="44"/>
  <c r="BS22" i="44"/>
  <c r="G26" i="44"/>
  <c r="BS26" i="44"/>
  <c r="G30" i="44"/>
  <c r="BS30" i="44"/>
  <c r="G34" i="44"/>
  <c r="BS34" i="44"/>
  <c r="G38" i="44"/>
  <c r="BS38" i="44"/>
  <c r="G42" i="44"/>
  <c r="BS42" i="44"/>
  <c r="G13" i="44"/>
  <c r="BS13" i="44"/>
  <c r="G17" i="44"/>
  <c r="BS17" i="44"/>
  <c r="G21" i="44"/>
  <c r="BS21" i="44"/>
  <c r="G25" i="44"/>
  <c r="BS25" i="44"/>
  <c r="G29" i="44"/>
  <c r="BS29" i="44"/>
  <c r="G33" i="44"/>
  <c r="BS33" i="44"/>
  <c r="G37" i="44"/>
  <c r="BS37" i="44"/>
  <c r="G41" i="44"/>
  <c r="BS41" i="44"/>
  <c r="G16" i="44"/>
  <c r="BS16" i="44"/>
  <c r="G20" i="44"/>
  <c r="BS20" i="44"/>
  <c r="G24" i="44"/>
  <c r="BS24" i="44"/>
  <c r="G28" i="44"/>
  <c r="BS28" i="44"/>
  <c r="G32" i="44"/>
  <c r="BS32" i="44"/>
  <c r="G36" i="44"/>
  <c r="BS36" i="44"/>
  <c r="G40" i="44"/>
  <c r="BS40" i="44"/>
  <c r="G15" i="44"/>
  <c r="BS15" i="44"/>
  <c r="G19" i="44"/>
  <c r="BS19" i="44"/>
  <c r="G23" i="44"/>
  <c r="BS23" i="44"/>
  <c r="G27" i="44"/>
  <c r="BS27" i="44"/>
  <c r="G31" i="44"/>
  <c r="BS31" i="44"/>
  <c r="G35" i="44"/>
  <c r="BS35" i="44"/>
  <c r="G39" i="44"/>
  <c r="BS39" i="44"/>
  <c r="DO48" i="13"/>
  <c r="DO49" i="13"/>
  <c r="DO44" i="13"/>
  <c r="DO45" i="13"/>
  <c r="EE46" i="13"/>
  <c r="DO46" i="13"/>
  <c r="EE48" i="13"/>
  <c r="EE43" i="13"/>
  <c r="EE44" i="13"/>
  <c r="EE47" i="13"/>
  <c r="DO43" i="13"/>
  <c r="DO47" i="13"/>
  <c r="EE45" i="13"/>
  <c r="EE49" i="13"/>
  <c r="A71" i="44" l="1"/>
  <c r="AH70" i="44" a="1"/>
  <c r="AH70" i="44" s="1"/>
  <c r="AI70" i="44" s="1"/>
  <c r="CX70" i="15" a="1"/>
  <c r="CX70" i="15" s="1"/>
  <c r="AX48" i="44" a="1"/>
  <c r="AX48" i="44" s="1"/>
  <c r="AY47" i="44"/>
  <c r="BN48" i="44" a="1"/>
  <c r="BN48" i="44" s="1"/>
  <c r="BO47" i="44"/>
  <c r="R48" i="44" a="1"/>
  <c r="R48" i="44" s="1"/>
  <c r="S47" i="44"/>
  <c r="AW47" i="44"/>
  <c r="B48" i="44" a="1"/>
  <c r="B48" i="44" s="1"/>
  <c r="DJ47" i="44"/>
  <c r="C47" i="44"/>
  <c r="EA45" i="44"/>
  <c r="EL45" i="44"/>
  <c r="EM45" i="44" s="1"/>
  <c r="CT48" i="44" a="1"/>
  <c r="CT48" i="44" s="1"/>
  <c r="CU47" i="44"/>
  <c r="CD48" i="44" a="1"/>
  <c r="CD48" i="44" s="1"/>
  <c r="CE47" i="44"/>
  <c r="DZ46" i="44"/>
  <c r="DK46" i="44"/>
  <c r="DV46" i="44"/>
  <c r="DW46" i="44" s="1"/>
  <c r="AG46" i="44"/>
  <c r="AW47" i="15"/>
  <c r="A71" i="15"/>
  <c r="CH71" i="15" s="1" a="1"/>
  <c r="CH71" i="15" s="1"/>
  <c r="CI71" i="15" s="1"/>
  <c r="BC70" i="15"/>
  <c r="CX71" i="15" l="1" a="1"/>
  <c r="CX71" i="15" s="1"/>
  <c r="A72" i="44"/>
  <c r="AH71" i="44" a="1"/>
  <c r="AH71" i="44" s="1"/>
  <c r="AI71" i="44" s="1"/>
  <c r="R49" i="44" a="1"/>
  <c r="R49" i="44" s="1"/>
  <c r="S48" i="44"/>
  <c r="AW48" i="44"/>
  <c r="AX49" i="44" a="1"/>
  <c r="AX49" i="44" s="1"/>
  <c r="AY48" i="44"/>
  <c r="B49" i="44" a="1"/>
  <c r="B49" i="44" s="1"/>
  <c r="DJ48" i="44"/>
  <c r="C48" i="44"/>
  <c r="BN49" i="44" a="1"/>
  <c r="BN49" i="44" s="1"/>
  <c r="BO48" i="44"/>
  <c r="EA46" i="44"/>
  <c r="EL46" i="44"/>
  <c r="EM46" i="44" s="1"/>
  <c r="CT49" i="44" a="1"/>
  <c r="CT49" i="44" s="1"/>
  <c r="CU48" i="44"/>
  <c r="DZ47" i="44"/>
  <c r="DK47" i="44"/>
  <c r="DV47" i="44"/>
  <c r="DW47" i="44" s="1"/>
  <c r="AG47" i="44"/>
  <c r="CD49" i="44" a="1"/>
  <c r="CD49" i="44" s="1"/>
  <c r="CE48" i="44"/>
  <c r="AW48" i="15"/>
  <c r="A72" i="15"/>
  <c r="BC71" i="15"/>
  <c r="R158" i="44"/>
  <c r="A73" i="44" l="1"/>
  <c r="AH72" i="44" a="1"/>
  <c r="AH72" i="44" s="1"/>
  <c r="AI72" i="44" s="1"/>
  <c r="A73" i="15"/>
  <c r="CH72" i="15" a="1"/>
  <c r="CH72" i="15" s="1"/>
  <c r="CI72" i="15" s="1"/>
  <c r="CX72" i="15" a="1"/>
  <c r="CX72" i="15" s="1"/>
  <c r="CX73" i="15" s="1" a="1"/>
  <c r="CX73" i="15" s="1"/>
  <c r="R159" i="44"/>
  <c r="CT50" i="44" a="1"/>
  <c r="CT50" i="44" s="1"/>
  <c r="CU49" i="44"/>
  <c r="AX50" i="44" a="1"/>
  <c r="AX50" i="44" s="1"/>
  <c r="AY49" i="44"/>
  <c r="CD50" i="44" a="1"/>
  <c r="CD50" i="44" s="1"/>
  <c r="CE49" i="44"/>
  <c r="EL47" i="44"/>
  <c r="EM47" i="44" s="1"/>
  <c r="EA47" i="44"/>
  <c r="DZ48" i="44"/>
  <c r="AG48" i="44"/>
  <c r="DV48" i="44"/>
  <c r="DW48" i="44" s="1"/>
  <c r="DK48" i="44"/>
  <c r="B50" i="44" a="1"/>
  <c r="B50" i="44" s="1"/>
  <c r="DJ49" i="44"/>
  <c r="C49" i="44"/>
  <c r="BN50" i="44" a="1"/>
  <c r="BN50" i="44" s="1"/>
  <c r="BO49" i="44"/>
  <c r="R50" i="44" a="1"/>
  <c r="R50" i="44" s="1"/>
  <c r="S49" i="44"/>
  <c r="AW49" i="44"/>
  <c r="AW49" i="15"/>
  <c r="CX74" i="15" l="1" a="1"/>
  <c r="CX74" i="15" s="1"/>
  <c r="A74" i="15"/>
  <c r="CH73" i="15" a="1"/>
  <c r="CH73" i="15" s="1"/>
  <c r="CI73" i="15" s="1"/>
  <c r="A74" i="44"/>
  <c r="AH73" i="44" a="1"/>
  <c r="AH73" i="44" s="1"/>
  <c r="AI73" i="44" s="1"/>
  <c r="R51" i="44" a="1"/>
  <c r="R51" i="44" s="1"/>
  <c r="AW50" i="44"/>
  <c r="S50" i="44"/>
  <c r="DZ49" i="44"/>
  <c r="AG49" i="44"/>
  <c r="DK49" i="44"/>
  <c r="DV49" i="44"/>
  <c r="DW49" i="44" s="1"/>
  <c r="AX51" i="44" a="1"/>
  <c r="AX51" i="44" s="1"/>
  <c r="AY50" i="44"/>
  <c r="B51" i="44" a="1"/>
  <c r="B51" i="44" s="1"/>
  <c r="C50" i="44"/>
  <c r="DJ50" i="44"/>
  <c r="EA48" i="44"/>
  <c r="EL48" i="44"/>
  <c r="EM48" i="44" s="1"/>
  <c r="CT51" i="44" a="1"/>
  <c r="CT51" i="44" s="1"/>
  <c r="CU50" i="44"/>
  <c r="CD51" i="44" a="1"/>
  <c r="CD51" i="44" s="1"/>
  <c r="CE50" i="44"/>
  <c r="BN51" i="44" a="1"/>
  <c r="BN51" i="44" s="1"/>
  <c r="BO50" i="44"/>
  <c r="AW50" i="15"/>
  <c r="BR103" i="44"/>
  <c r="CX103" i="44"/>
  <c r="A75" i="44" l="1"/>
  <c r="AH74" i="44" a="1"/>
  <c r="AH74" i="44" s="1"/>
  <c r="AI74" i="44" s="1"/>
  <c r="A75" i="15"/>
  <c r="CH74" i="15" a="1"/>
  <c r="CH74" i="15" s="1"/>
  <c r="CI74" i="15" s="1"/>
  <c r="CX75" i="15" a="1"/>
  <c r="CX75" i="15" s="1"/>
  <c r="CT52" i="44" a="1"/>
  <c r="CT52" i="44" s="1"/>
  <c r="CU51" i="44"/>
  <c r="DV50" i="44"/>
  <c r="DW50" i="44" s="1"/>
  <c r="DZ50" i="44"/>
  <c r="DK50" i="44"/>
  <c r="AG50" i="44"/>
  <c r="AX52" i="44" a="1"/>
  <c r="AX52" i="44" s="1"/>
  <c r="AY51" i="44"/>
  <c r="EL49" i="44"/>
  <c r="EM49" i="44" s="1"/>
  <c r="EA49" i="44"/>
  <c r="BN52" i="44" a="1"/>
  <c r="BN52" i="44" s="1"/>
  <c r="BO51" i="44"/>
  <c r="B52" i="44" a="1"/>
  <c r="B52" i="44" s="1"/>
  <c r="C51" i="44"/>
  <c r="DJ51" i="44"/>
  <c r="CD52" i="44" a="1"/>
  <c r="CD52" i="44" s="1"/>
  <c r="CE51" i="44"/>
  <c r="R52" i="44" a="1"/>
  <c r="R52" i="44" s="1"/>
  <c r="AW51" i="44"/>
  <c r="S51" i="44"/>
  <c r="BB103" i="44"/>
  <c r="AW51" i="15"/>
  <c r="V103" i="44"/>
  <c r="AL103" i="44"/>
  <c r="F103" i="44"/>
  <c r="S158" i="44"/>
  <c r="CX76" i="15" l="1" a="1"/>
  <c r="CX76" i="15" s="1"/>
  <c r="A76" i="15"/>
  <c r="CH75" i="15" a="1"/>
  <c r="CH75" i="15" s="1"/>
  <c r="CI75" i="15" s="1"/>
  <c r="A76" i="44"/>
  <c r="AH75" i="44" a="1"/>
  <c r="AH75" i="44" s="1"/>
  <c r="AI75" i="44" s="1"/>
  <c r="S159" i="44"/>
  <c r="AX53" i="44" a="1"/>
  <c r="AX53" i="44" s="1"/>
  <c r="AY52" i="44"/>
  <c r="CD53" i="44" a="1"/>
  <c r="CD53" i="44" s="1"/>
  <c r="CE52" i="44"/>
  <c r="EA50" i="44"/>
  <c r="EL50" i="44"/>
  <c r="EM50" i="44" s="1"/>
  <c r="BN53" i="44" a="1"/>
  <c r="BN53" i="44" s="1"/>
  <c r="BO52" i="44"/>
  <c r="R53" i="44" a="1"/>
  <c r="R53" i="44" s="1"/>
  <c r="AW52" i="44"/>
  <c r="S52" i="44"/>
  <c r="DK51" i="44"/>
  <c r="DZ51" i="44"/>
  <c r="DV51" i="44"/>
  <c r="DW51" i="44" s="1"/>
  <c r="AG51" i="44"/>
  <c r="B53" i="44" a="1"/>
  <c r="B53" i="44" s="1"/>
  <c r="C52" i="44"/>
  <c r="DJ52" i="44"/>
  <c r="CT53" i="44" a="1"/>
  <c r="CT53" i="44" s="1"/>
  <c r="CU52" i="44"/>
  <c r="AW52" i="15"/>
  <c r="A77" i="44" l="1"/>
  <c r="AH76" i="44" a="1"/>
  <c r="AH76" i="44" s="1"/>
  <c r="AI76" i="44" s="1"/>
  <c r="A77" i="15"/>
  <c r="CH76" i="15" a="1"/>
  <c r="CH76" i="15" s="1"/>
  <c r="CI76" i="15" s="1"/>
  <c r="CX77" i="15" a="1"/>
  <c r="CX77" i="15" s="1"/>
  <c r="BN54" i="44" a="1"/>
  <c r="BN54" i="44" s="1"/>
  <c r="BO53" i="44"/>
  <c r="CD54" i="44" a="1"/>
  <c r="CD54" i="44" s="1"/>
  <c r="CE53" i="44"/>
  <c r="CT54" i="44" a="1"/>
  <c r="CT54" i="44" s="1"/>
  <c r="CU53" i="44"/>
  <c r="DZ52" i="44"/>
  <c r="DK52" i="44"/>
  <c r="DV52" i="44"/>
  <c r="DW52" i="44" s="1"/>
  <c r="AG52" i="44"/>
  <c r="EL51" i="44"/>
  <c r="EM51" i="44" s="1"/>
  <c r="EA51" i="44"/>
  <c r="AX54" i="44" a="1"/>
  <c r="AX54" i="44" s="1"/>
  <c r="AY53" i="44"/>
  <c r="R54" i="44" a="1"/>
  <c r="R54" i="44" s="1"/>
  <c r="AW53" i="44"/>
  <c r="S53" i="44"/>
  <c r="B54" i="44" a="1"/>
  <c r="B54" i="44" s="1"/>
  <c r="C53" i="44"/>
  <c r="DJ53" i="44"/>
  <c r="AW53" i="15"/>
  <c r="CX78" i="15" l="1" a="1"/>
  <c r="CX78" i="15" s="1"/>
  <c r="A78" i="15"/>
  <c r="CH77" i="15" a="1"/>
  <c r="CH77" i="15" s="1"/>
  <c r="CI77" i="15" s="1"/>
  <c r="A78" i="44"/>
  <c r="AH77" i="44" a="1"/>
  <c r="AH77" i="44" s="1"/>
  <c r="AI77" i="44" s="1"/>
  <c r="R55" i="44" a="1"/>
  <c r="R55" i="44" s="1"/>
  <c r="AW54" i="44"/>
  <c r="S54" i="44"/>
  <c r="EL52" i="44"/>
  <c r="EM52" i="44" s="1"/>
  <c r="EA52" i="44"/>
  <c r="CT55" i="44" a="1"/>
  <c r="CT55" i="44" s="1"/>
  <c r="CU54" i="44"/>
  <c r="DZ53" i="44"/>
  <c r="DK53" i="44"/>
  <c r="DV53" i="44"/>
  <c r="DW53" i="44" s="1"/>
  <c r="AG53" i="44"/>
  <c r="CD55" i="44" a="1"/>
  <c r="CD55" i="44" s="1"/>
  <c r="CE54" i="44"/>
  <c r="B55" i="44" a="1"/>
  <c r="B55" i="44" s="1"/>
  <c r="C54" i="44"/>
  <c r="DJ54" i="44"/>
  <c r="AX55" i="44" a="1"/>
  <c r="AX55" i="44" s="1"/>
  <c r="AY54" i="44"/>
  <c r="BN55" i="44" a="1"/>
  <c r="BN55" i="44" s="1"/>
  <c r="BO54" i="44"/>
  <c r="AW54" i="15"/>
  <c r="T158" i="44"/>
  <c r="A79" i="44" l="1"/>
  <c r="AH78" i="44" a="1"/>
  <c r="AH78" i="44" s="1"/>
  <c r="AI78" i="44" s="1"/>
  <c r="A79" i="15"/>
  <c r="CH78" i="15" a="1"/>
  <c r="CH78" i="15" s="1"/>
  <c r="CI78" i="15" s="1"/>
  <c r="CX79" i="15" a="1"/>
  <c r="CX79" i="15" s="1"/>
  <c r="T159" i="44"/>
  <c r="AX56" i="44" a="1"/>
  <c r="AX56" i="44" s="1"/>
  <c r="AY55" i="44"/>
  <c r="DV54" i="44"/>
  <c r="DW54" i="44" s="1"/>
  <c r="DK54" i="44"/>
  <c r="DZ54" i="44"/>
  <c r="AG54" i="44"/>
  <c r="CD56" i="44" a="1"/>
  <c r="CD56" i="44" s="1"/>
  <c r="CE55" i="44"/>
  <c r="EA53" i="44"/>
  <c r="EL53" i="44"/>
  <c r="EM53" i="44" s="1"/>
  <c r="B56" i="44" a="1"/>
  <c r="B56" i="44" s="1"/>
  <c r="C55" i="44"/>
  <c r="DJ55" i="44"/>
  <c r="CT56" i="44" a="1"/>
  <c r="CT56" i="44" s="1"/>
  <c r="CU55" i="44"/>
  <c r="BN56" i="44" a="1"/>
  <c r="BN56" i="44" s="1"/>
  <c r="BO55" i="44"/>
  <c r="R56" i="44" a="1"/>
  <c r="R56" i="44" s="1"/>
  <c r="AW55" i="44"/>
  <c r="S55" i="44"/>
  <c r="AW55" i="15"/>
  <c r="CX80" i="15" l="1" a="1"/>
  <c r="CX80" i="15" s="1"/>
  <c r="A80" i="15"/>
  <c r="CH79" i="15" a="1"/>
  <c r="CH79" i="15" s="1"/>
  <c r="CI79" i="15" s="1"/>
  <c r="A80" i="44"/>
  <c r="AH79" i="44" a="1"/>
  <c r="AH79" i="44" s="1"/>
  <c r="AI79" i="44" s="1"/>
  <c r="B57" i="44" a="1"/>
  <c r="B57" i="44" s="1"/>
  <c r="C56" i="44"/>
  <c r="DJ56" i="44"/>
  <c r="CD57" i="44" a="1"/>
  <c r="CD57" i="44" s="1"/>
  <c r="CE56" i="44"/>
  <c r="R57" i="44" a="1"/>
  <c r="R57" i="44" s="1"/>
  <c r="S56" i="44"/>
  <c r="AW56" i="44"/>
  <c r="AX57" i="44" a="1"/>
  <c r="AX57" i="44" s="1"/>
  <c r="AY56" i="44"/>
  <c r="CT57" i="44" a="1"/>
  <c r="CT57" i="44" s="1"/>
  <c r="CU56" i="44"/>
  <c r="DV55" i="44"/>
  <c r="DW55" i="44" s="1"/>
  <c r="DZ55" i="44"/>
  <c r="DK55" i="44"/>
  <c r="AG55" i="44"/>
  <c r="EL54" i="44"/>
  <c r="EM54" i="44" s="1"/>
  <c r="EA54" i="44"/>
  <c r="BN57" i="44" a="1"/>
  <c r="BN57" i="44" s="1"/>
  <c r="BO56" i="44"/>
  <c r="AW56" i="15"/>
  <c r="A81" i="44" l="1"/>
  <c r="AH80" i="44" a="1"/>
  <c r="AH80" i="44" s="1"/>
  <c r="AI80" i="44" s="1"/>
  <c r="A81" i="15"/>
  <c r="CH80" i="15" a="1"/>
  <c r="CH80" i="15" s="1"/>
  <c r="CI80" i="15" s="1"/>
  <c r="CX81" i="15" a="1"/>
  <c r="CX81" i="15" s="1"/>
  <c r="BN58" i="44" a="1"/>
  <c r="BN58" i="44" s="1"/>
  <c r="BO57" i="44"/>
  <c r="CD58" i="44" a="1"/>
  <c r="CD58" i="44" s="1"/>
  <c r="CE57" i="44"/>
  <c r="CT58" i="44" a="1"/>
  <c r="CT58" i="44" s="1"/>
  <c r="CU57" i="44"/>
  <c r="DZ56" i="44"/>
  <c r="DK56" i="44"/>
  <c r="DV56" i="44"/>
  <c r="DW56" i="44" s="1"/>
  <c r="AG56" i="44"/>
  <c r="EA55" i="44"/>
  <c r="EL55" i="44"/>
  <c r="EM55" i="44" s="1"/>
  <c r="R58" i="44" a="1"/>
  <c r="R58" i="44" s="1"/>
  <c r="S57" i="44"/>
  <c r="AW57" i="44"/>
  <c r="AX58" i="44" a="1"/>
  <c r="AX58" i="44" s="1"/>
  <c r="AY57" i="44"/>
  <c r="B58" i="44" a="1"/>
  <c r="B58" i="44" s="1"/>
  <c r="C57" i="44"/>
  <c r="DJ57" i="44"/>
  <c r="AW57" i="15"/>
  <c r="V158" i="44"/>
  <c r="CX82" i="15" l="1" a="1"/>
  <c r="CX82" i="15" s="1"/>
  <c r="A82" i="15"/>
  <c r="CH81" i="15" a="1"/>
  <c r="CH81" i="15" s="1"/>
  <c r="CI81" i="15" s="1"/>
  <c r="A82" i="44"/>
  <c r="AH81" i="44" a="1"/>
  <c r="AH81" i="44" s="1"/>
  <c r="AI81" i="44" s="1"/>
  <c r="EA56" i="44"/>
  <c r="EL56" i="44"/>
  <c r="EM56" i="44" s="1"/>
  <c r="CT59" i="44" a="1"/>
  <c r="CT59" i="44" s="1"/>
  <c r="CU58" i="44"/>
  <c r="DV57" i="44"/>
  <c r="DW57" i="44" s="1"/>
  <c r="DZ57" i="44"/>
  <c r="AG57" i="44"/>
  <c r="DK57" i="44"/>
  <c r="AX59" i="44" a="1"/>
  <c r="AX59" i="44" s="1"/>
  <c r="AY58" i="44"/>
  <c r="CD59" i="44" a="1"/>
  <c r="CD59" i="44" s="1"/>
  <c r="CE58" i="44"/>
  <c r="B59" i="44" a="1"/>
  <c r="B59" i="44" s="1"/>
  <c r="C58" i="44"/>
  <c r="DJ58" i="44"/>
  <c r="R59" i="44" a="1"/>
  <c r="R59" i="44" s="1"/>
  <c r="S58" i="44"/>
  <c r="AW58" i="44"/>
  <c r="BN59" i="44" a="1"/>
  <c r="BN59" i="44" s="1"/>
  <c r="BO58" i="44"/>
  <c r="V159" i="44"/>
  <c r="AW58" i="15"/>
  <c r="A83" i="44" l="1"/>
  <c r="AH82" i="44" a="1"/>
  <c r="AH82" i="44" s="1"/>
  <c r="AI82" i="44" s="1"/>
  <c r="A83" i="15"/>
  <c r="CH82" i="15" a="1"/>
  <c r="CH82" i="15" s="1"/>
  <c r="CI82" i="15" s="1"/>
  <c r="CX83" i="15" a="1"/>
  <c r="CX83" i="15" s="1"/>
  <c r="B60" i="44" a="1"/>
  <c r="B60" i="44" s="1"/>
  <c r="C59" i="44"/>
  <c r="DJ59" i="44"/>
  <c r="R60" i="44" a="1"/>
  <c r="R60" i="44" s="1"/>
  <c r="S59" i="44"/>
  <c r="AW59" i="44"/>
  <c r="CD60" i="44" a="1"/>
  <c r="CD60" i="44" s="1"/>
  <c r="CE59" i="44"/>
  <c r="CT60" i="44" a="1"/>
  <c r="CT60" i="44" s="1"/>
  <c r="CU59" i="44"/>
  <c r="EA57" i="44"/>
  <c r="EL57" i="44"/>
  <c r="EM57" i="44" s="1"/>
  <c r="BN60" i="44" a="1"/>
  <c r="BN60" i="44" s="1"/>
  <c r="BO59" i="44"/>
  <c r="DZ58" i="44"/>
  <c r="DV58" i="44"/>
  <c r="DW58" i="44" s="1"/>
  <c r="AG58" i="44"/>
  <c r="DK58" i="44"/>
  <c r="AX60" i="44" a="1"/>
  <c r="AX60" i="44" s="1"/>
  <c r="AY59" i="44"/>
  <c r="Q4" i="82" a="1"/>
  <c r="Q4" i="82" s="1"/>
  <c r="Q4" i="89" s="1"/>
  <c r="I4" i="82" a="1"/>
  <c r="I4" i="82" s="1"/>
  <c r="I4" i="89" s="1"/>
  <c r="O4" i="82" a="1"/>
  <c r="O4" i="82" s="1"/>
  <c r="O4" i="89" s="1"/>
  <c r="L4" i="82" a="1"/>
  <c r="L4" i="82" s="1"/>
  <c r="L4" i="89" s="1"/>
  <c r="E4" i="82" a="1"/>
  <c r="E4" i="82" s="1"/>
  <c r="N4" i="82" a="1"/>
  <c r="N4" i="82" s="1"/>
  <c r="N4" i="89" s="1"/>
  <c r="H4" i="82" a="1"/>
  <c r="H4" i="82" s="1"/>
  <c r="H4" i="89" s="1"/>
  <c r="K4" i="82" a="1"/>
  <c r="K4" i="82" s="1"/>
  <c r="K4" i="89" s="1"/>
  <c r="J4" i="82" a="1"/>
  <c r="J4" i="82" s="1"/>
  <c r="J4" i="89" s="1"/>
  <c r="F4" i="82" a="1"/>
  <c r="F4" i="82" s="1"/>
  <c r="F4" i="89" s="1"/>
  <c r="M4" i="82" a="1"/>
  <c r="M4" i="82" s="1"/>
  <c r="M4" i="89" s="1"/>
  <c r="P4" i="82" a="1"/>
  <c r="P4" i="82" s="1"/>
  <c r="P4" i="89" s="1"/>
  <c r="G4" i="82" a="1"/>
  <c r="G4" i="82" s="1"/>
  <c r="G4" i="89" s="1"/>
  <c r="AW59" i="15"/>
  <c r="CX84" i="15" l="1" a="1"/>
  <c r="CX84" i="15" s="1"/>
  <c r="A84" i="15"/>
  <c r="CH83" i="15" a="1"/>
  <c r="CH83" i="15" s="1"/>
  <c r="CI83" i="15" s="1"/>
  <c r="A84" i="44"/>
  <c r="AH83" i="44" a="1"/>
  <c r="AH83" i="44" s="1"/>
  <c r="AI83" i="44" s="1"/>
  <c r="CT61" i="44" a="1"/>
  <c r="CT61" i="44" s="1"/>
  <c r="CU60" i="44"/>
  <c r="R61" i="44" a="1"/>
  <c r="R61" i="44" s="1"/>
  <c r="S60" i="44"/>
  <c r="AW60" i="44"/>
  <c r="AX61" i="44" a="1"/>
  <c r="AX61" i="44" s="1"/>
  <c r="AY60" i="44"/>
  <c r="EA58" i="44"/>
  <c r="EL58" i="44"/>
  <c r="EM58" i="44" s="1"/>
  <c r="CD61" i="44" a="1"/>
  <c r="CD61" i="44" s="1"/>
  <c r="CE60" i="44"/>
  <c r="DK59" i="44"/>
  <c r="AG59" i="44"/>
  <c r="DZ59" i="44"/>
  <c r="DV59" i="44"/>
  <c r="DW59" i="44" s="1"/>
  <c r="BN61" i="44" a="1"/>
  <c r="BN61" i="44" s="1"/>
  <c r="BO60" i="44"/>
  <c r="B61" i="44" a="1"/>
  <c r="B61" i="44" s="1"/>
  <c r="C60" i="44"/>
  <c r="DJ60" i="44"/>
  <c r="E4" i="89"/>
  <c r="AW60" i="15"/>
  <c r="W158" i="44"/>
  <c r="AH84" i="44" l="1" a="1"/>
  <c r="AH84" i="44" s="1"/>
  <c r="AI84" i="44" s="1"/>
  <c r="CH84" i="15" a="1"/>
  <c r="CH84" i="15" s="1"/>
  <c r="CI84" i="15" s="1"/>
  <c r="W159" i="44"/>
  <c r="R62" i="44" a="1"/>
  <c r="R62" i="44" s="1"/>
  <c r="S61" i="44"/>
  <c r="AW61" i="44"/>
  <c r="DV60" i="44"/>
  <c r="DW60" i="44" s="1"/>
  <c r="DZ60" i="44"/>
  <c r="DK60" i="44"/>
  <c r="AG60" i="44"/>
  <c r="BN62" i="44" a="1"/>
  <c r="BN62" i="44" s="1"/>
  <c r="BO61" i="44"/>
  <c r="B62" i="44" a="1"/>
  <c r="B62" i="44" s="1"/>
  <c r="C61" i="44"/>
  <c r="DJ61" i="44"/>
  <c r="EA59" i="44"/>
  <c r="EL59" i="44"/>
  <c r="EM59" i="44" s="1"/>
  <c r="AX62" i="44" a="1"/>
  <c r="AX62" i="44" s="1"/>
  <c r="AY61" i="44"/>
  <c r="CD62" i="44" a="1"/>
  <c r="CD62" i="44" s="1"/>
  <c r="CE61" i="44"/>
  <c r="CT62" i="44" a="1"/>
  <c r="CT62" i="44" s="1"/>
  <c r="CU61" i="44"/>
  <c r="AW61" i="15"/>
  <c r="CT63" i="44" l="1" a="1"/>
  <c r="CT63" i="44" s="1"/>
  <c r="CU62" i="44"/>
  <c r="AX63" i="44" a="1"/>
  <c r="AX63" i="44" s="1"/>
  <c r="AY62" i="44"/>
  <c r="B63" i="44" a="1"/>
  <c r="B63" i="44" s="1"/>
  <c r="C62" i="44"/>
  <c r="DJ62" i="44"/>
  <c r="R63" i="44" a="1"/>
  <c r="R63" i="44" s="1"/>
  <c r="S62" i="44"/>
  <c r="AW62" i="44"/>
  <c r="CD63" i="44" a="1"/>
  <c r="CD63" i="44" s="1"/>
  <c r="CE62" i="44"/>
  <c r="EL60" i="44"/>
  <c r="EM60" i="44" s="1"/>
  <c r="EA60" i="44"/>
  <c r="DV61" i="44"/>
  <c r="DW61" i="44" s="1"/>
  <c r="AG61" i="44"/>
  <c r="DZ61" i="44"/>
  <c r="DK61" i="44"/>
  <c r="BN63" i="44" a="1"/>
  <c r="BN63" i="44" s="1"/>
  <c r="BO62" i="44"/>
  <c r="R4" i="82" a="1"/>
  <c r="R4" i="82" s="1"/>
  <c r="R4" i="89" s="1"/>
  <c r="AW62" i="15"/>
  <c r="EA61" i="44" l="1"/>
  <c r="EL61" i="44"/>
  <c r="EM61" i="44" s="1"/>
  <c r="R64" i="44" a="1"/>
  <c r="R64" i="44" s="1"/>
  <c r="S63" i="44"/>
  <c r="AW63" i="44"/>
  <c r="CD64" i="44" a="1"/>
  <c r="CD64" i="44" s="1"/>
  <c r="CE63" i="44"/>
  <c r="DV62" i="44"/>
  <c r="DW62" i="44" s="1"/>
  <c r="DK62" i="44"/>
  <c r="AG62" i="44"/>
  <c r="DZ62" i="44"/>
  <c r="AX64" i="44" a="1"/>
  <c r="AX64" i="44" s="1"/>
  <c r="AY63" i="44"/>
  <c r="BN64" i="44" a="1"/>
  <c r="BN64" i="44" s="1"/>
  <c r="BO63" i="44"/>
  <c r="B64" i="44" a="1"/>
  <c r="B64" i="44" s="1"/>
  <c r="C63" i="44"/>
  <c r="DJ63" i="44"/>
  <c r="CT64" i="44" a="1"/>
  <c r="CT64" i="44" s="1"/>
  <c r="CU63" i="44"/>
  <c r="AW63" i="15"/>
  <c r="X158" i="44"/>
  <c r="X159" i="44" l="1"/>
  <c r="CT65" i="44" a="1"/>
  <c r="CT65" i="44" s="1"/>
  <c r="CU64" i="44"/>
  <c r="EL62" i="44"/>
  <c r="EM62" i="44" s="1"/>
  <c r="EA62" i="44"/>
  <c r="B65" i="44" a="1"/>
  <c r="B65" i="44" s="1"/>
  <c r="C64" i="44"/>
  <c r="DJ64" i="44"/>
  <c r="AX65" i="44" a="1"/>
  <c r="AX65" i="44" s="1"/>
  <c r="AY64" i="44"/>
  <c r="CD65" i="44" a="1"/>
  <c r="CD65" i="44" s="1"/>
  <c r="CE64" i="44"/>
  <c r="R65" i="44" a="1"/>
  <c r="R65" i="44" s="1"/>
  <c r="S64" i="44"/>
  <c r="AW64" i="44"/>
  <c r="DV63" i="44"/>
  <c r="DW63" i="44" s="1"/>
  <c r="DK63" i="44"/>
  <c r="AG63" i="44"/>
  <c r="DZ63" i="44"/>
  <c r="BN65" i="44" a="1"/>
  <c r="BN65" i="44" s="1"/>
  <c r="BO64" i="44"/>
  <c r="AW64" i="15"/>
  <c r="EA63" i="44" l="1"/>
  <c r="EL63" i="44"/>
  <c r="EM63" i="44" s="1"/>
  <c r="R66" i="44" a="1"/>
  <c r="R66" i="44" s="1"/>
  <c r="S65" i="44"/>
  <c r="AW65" i="44"/>
  <c r="BN66" i="44" a="1"/>
  <c r="BN66" i="44" s="1"/>
  <c r="BO65" i="44"/>
  <c r="DK64" i="44"/>
  <c r="AG64" i="44"/>
  <c r="DZ64" i="44"/>
  <c r="DV64" i="44"/>
  <c r="DW64" i="44" s="1"/>
  <c r="B66" i="44" a="1"/>
  <c r="B66" i="44" s="1"/>
  <c r="C65" i="44"/>
  <c r="DJ65" i="44"/>
  <c r="CT66" i="44" a="1"/>
  <c r="CT66" i="44" s="1"/>
  <c r="CU65" i="44"/>
  <c r="CD66" i="44" a="1"/>
  <c r="CD66" i="44" s="1"/>
  <c r="CE65" i="44"/>
  <c r="AX66" i="44" a="1"/>
  <c r="AX66" i="44" s="1"/>
  <c r="AY65" i="44"/>
  <c r="AW65" i="15"/>
  <c r="R67" i="44" l="1" a="1"/>
  <c r="R67" i="44" s="1"/>
  <c r="S66" i="44"/>
  <c r="AW66" i="44"/>
  <c r="DZ65" i="44"/>
  <c r="AG65" i="44"/>
  <c r="DV65" i="44"/>
  <c r="DW65" i="44" s="1"/>
  <c r="DK65" i="44"/>
  <c r="EA64" i="44"/>
  <c r="EL64" i="44"/>
  <c r="EM64" i="44" s="1"/>
  <c r="B67" i="44" a="1"/>
  <c r="B67" i="44" s="1"/>
  <c r="C66" i="44"/>
  <c r="DJ66" i="44"/>
  <c r="CT67" i="44" a="1"/>
  <c r="CT67" i="44" s="1"/>
  <c r="CU66" i="44"/>
  <c r="BN67" i="44" a="1"/>
  <c r="BN67" i="44" s="1"/>
  <c r="BO66" i="44"/>
  <c r="AX67" i="44" a="1"/>
  <c r="AX67" i="44" s="1"/>
  <c r="AY66" i="44"/>
  <c r="CD67" i="44" a="1"/>
  <c r="CD67" i="44" s="1"/>
  <c r="CE66" i="44"/>
  <c r="AW66" i="15"/>
  <c r="Z158" i="44"/>
  <c r="Z159" i="44" l="1"/>
  <c r="CD68" i="44" a="1"/>
  <c r="CD68" i="44" s="1"/>
  <c r="CE67" i="44"/>
  <c r="BN68" i="44" a="1"/>
  <c r="BN68" i="44" s="1"/>
  <c r="BO67" i="44"/>
  <c r="B68" i="44" a="1"/>
  <c r="B68" i="44" s="1"/>
  <c r="C67" i="44"/>
  <c r="DJ67" i="44"/>
  <c r="DK66" i="44"/>
  <c r="AG66" i="44"/>
  <c r="DZ66" i="44"/>
  <c r="DV66" i="44"/>
  <c r="DW66" i="44" s="1"/>
  <c r="EA65" i="44"/>
  <c r="EL65" i="44"/>
  <c r="EM65" i="44" s="1"/>
  <c r="AX68" i="44" a="1"/>
  <c r="AX68" i="44" s="1"/>
  <c r="AY67" i="44"/>
  <c r="CT68" i="44" a="1"/>
  <c r="CT68" i="44" s="1"/>
  <c r="CU67" i="44"/>
  <c r="R68" i="44" a="1"/>
  <c r="R68" i="44" s="1"/>
  <c r="S67" i="44"/>
  <c r="AW67" i="44"/>
  <c r="AW67" i="15"/>
  <c r="AX69" i="44" l="1" a="1"/>
  <c r="AX69" i="44" s="1"/>
  <c r="AY68" i="44"/>
  <c r="EA66" i="44"/>
  <c r="EL66" i="44"/>
  <c r="EM66" i="44" s="1"/>
  <c r="CD69" i="44" a="1"/>
  <c r="CD69" i="44" s="1"/>
  <c r="CE68" i="44"/>
  <c r="DK67" i="44"/>
  <c r="DV67" i="44"/>
  <c r="DW67" i="44" s="1"/>
  <c r="AG67" i="44"/>
  <c r="DZ67" i="44"/>
  <c r="BN69" i="44" a="1"/>
  <c r="BN69" i="44" s="1"/>
  <c r="BO68" i="44"/>
  <c r="R69" i="44" a="1"/>
  <c r="R69" i="44" s="1"/>
  <c r="S68" i="44"/>
  <c r="AW68" i="44"/>
  <c r="B69" i="44" a="1"/>
  <c r="B69" i="44" s="1"/>
  <c r="C68" i="44"/>
  <c r="DJ68" i="44"/>
  <c r="CT69" i="44" a="1"/>
  <c r="CT69" i="44" s="1"/>
  <c r="CU68" i="44"/>
  <c r="AW68" i="15"/>
  <c r="BN70" i="44" l="1" a="1"/>
  <c r="BN70" i="44" s="1"/>
  <c r="BO69" i="44"/>
  <c r="AG68" i="44"/>
  <c r="DK68" i="44"/>
  <c r="DV68" i="44"/>
  <c r="DW68" i="44" s="1"/>
  <c r="DZ68" i="44"/>
  <c r="EL67" i="44"/>
  <c r="EM67" i="44" s="1"/>
  <c r="EA67" i="44"/>
  <c r="CD70" i="44" a="1"/>
  <c r="CD70" i="44" s="1"/>
  <c r="CE69" i="44"/>
  <c r="B70" i="44" a="1"/>
  <c r="B70" i="44" s="1"/>
  <c r="C69" i="44"/>
  <c r="DJ69" i="44"/>
  <c r="CT70" i="44" a="1"/>
  <c r="CT70" i="44" s="1"/>
  <c r="CU69" i="44"/>
  <c r="R70" i="44" a="1"/>
  <c r="R70" i="44" s="1"/>
  <c r="S69" i="44"/>
  <c r="AW69" i="44"/>
  <c r="AX70" i="44" a="1"/>
  <c r="AX70" i="44" s="1"/>
  <c r="AY69" i="44"/>
  <c r="AW69" i="15"/>
  <c r="AB158" i="44"/>
  <c r="AD158" i="44"/>
  <c r="AF158" i="44"/>
  <c r="AE158" i="44"/>
  <c r="AA158" i="44"/>
  <c r="AE159" i="44" l="1"/>
  <c r="AB159" i="44"/>
  <c r="AD159" i="44"/>
  <c r="AF159" i="44"/>
  <c r="AA159" i="44"/>
  <c r="B71" i="44" a="1"/>
  <c r="B71" i="44" s="1"/>
  <c r="C70" i="44"/>
  <c r="DJ70" i="44"/>
  <c r="CD71" i="44" a="1"/>
  <c r="CD71" i="44" s="1"/>
  <c r="CE70" i="44"/>
  <c r="R71" i="44" a="1"/>
  <c r="R71" i="44" s="1"/>
  <c r="S70" i="44"/>
  <c r="AW70" i="44"/>
  <c r="AX71" i="44" a="1"/>
  <c r="AX71" i="44" s="1"/>
  <c r="AY70" i="44"/>
  <c r="CT71" i="44" a="1"/>
  <c r="CT71" i="44" s="1"/>
  <c r="CU70" i="44"/>
  <c r="EA68" i="44"/>
  <c r="EL68" i="44"/>
  <c r="EM68" i="44" s="1"/>
  <c r="DZ69" i="44"/>
  <c r="DV69" i="44"/>
  <c r="DW69" i="44" s="1"/>
  <c r="AG69" i="44"/>
  <c r="DK69" i="44"/>
  <c r="BN71" i="44" a="1"/>
  <c r="BN71" i="44" s="1"/>
  <c r="BO70" i="44"/>
  <c r="AW70" i="15"/>
  <c r="R72" i="44" l="1" a="1"/>
  <c r="R72" i="44" s="1"/>
  <c r="S71" i="44"/>
  <c r="AW71" i="44"/>
  <c r="AX72" i="44" a="1"/>
  <c r="AX72" i="44" s="1"/>
  <c r="AY71" i="44"/>
  <c r="BN72" i="44" a="1"/>
  <c r="BN72" i="44" s="1"/>
  <c r="BO71" i="44"/>
  <c r="EL69" i="44"/>
  <c r="EM69" i="44" s="1"/>
  <c r="EA69" i="44"/>
  <c r="CT72" i="44" a="1"/>
  <c r="CT72" i="44" s="1"/>
  <c r="CU71" i="44"/>
  <c r="AG70" i="44"/>
  <c r="DZ70" i="44"/>
  <c r="DK70" i="44"/>
  <c r="DV70" i="44"/>
  <c r="DW70" i="44" s="1"/>
  <c r="B72" i="44" a="1"/>
  <c r="B72" i="44" s="1"/>
  <c r="C71" i="44"/>
  <c r="DJ71" i="44"/>
  <c r="CD72" i="44" a="1"/>
  <c r="CD72" i="44" s="1"/>
  <c r="CE71" i="44"/>
  <c r="U4" i="82" a="1"/>
  <c r="U4" i="82" s="1"/>
  <c r="U4" i="89" s="1"/>
  <c r="S4" i="82" a="1"/>
  <c r="S4" i="82" s="1"/>
  <c r="S4" i="89" s="1"/>
  <c r="Y4" i="82" a="1"/>
  <c r="Y4" i="82" s="1"/>
  <c r="T4" i="82" a="1"/>
  <c r="T4" i="82" s="1"/>
  <c r="T4" i="89" s="1"/>
  <c r="V4" i="82" a="1"/>
  <c r="V4" i="82" s="1"/>
  <c r="V4" i="89" s="1"/>
  <c r="W4" i="82" a="1"/>
  <c r="W4" i="82" s="1"/>
  <c r="W4" i="89" s="1"/>
  <c r="X4" i="82" a="1"/>
  <c r="X4" i="82" s="1"/>
  <c r="X4" i="89" s="1"/>
  <c r="AW71" i="15"/>
  <c r="AB4" i="82" l="1"/>
  <c r="AC4" i="82" s="1"/>
  <c r="Y4" i="89"/>
  <c r="DZ71" i="44"/>
  <c r="AG71" i="44"/>
  <c r="DK71" i="44"/>
  <c r="DV71" i="44"/>
  <c r="DW71" i="44" s="1"/>
  <c r="CT73" i="44" a="1"/>
  <c r="CT73" i="44" s="1"/>
  <c r="CU72" i="44"/>
  <c r="B73" i="44" a="1"/>
  <c r="B73" i="44" s="1"/>
  <c r="C72" i="44"/>
  <c r="DJ72" i="44"/>
  <c r="AX73" i="44" a="1"/>
  <c r="AX73" i="44" s="1"/>
  <c r="AY72" i="44"/>
  <c r="CD73" i="44" a="1"/>
  <c r="CD73" i="44" s="1"/>
  <c r="CE72" i="44"/>
  <c r="BN73" i="44" a="1"/>
  <c r="BN73" i="44" s="1"/>
  <c r="BO72" i="44"/>
  <c r="EA70" i="44"/>
  <c r="EL70" i="44"/>
  <c r="EM70" i="44" s="1"/>
  <c r="R73" i="44" a="1"/>
  <c r="R73" i="44" s="1"/>
  <c r="S72" i="44"/>
  <c r="AW72" i="44"/>
  <c r="AW72" i="15"/>
  <c r="G46" i="44"/>
  <c r="W46" i="44"/>
  <c r="AM46" i="44"/>
  <c r="BS45" i="44"/>
  <c r="G43" i="44"/>
  <c r="G47" i="44"/>
  <c r="W43" i="44"/>
  <c r="W47" i="44"/>
  <c r="AM43" i="44"/>
  <c r="AM47" i="44"/>
  <c r="BS46" i="44"/>
  <c r="G44" i="44"/>
  <c r="G48" i="44"/>
  <c r="W44" i="44"/>
  <c r="W48" i="44"/>
  <c r="AM44" i="44"/>
  <c r="AM48" i="44"/>
  <c r="BS43" i="44"/>
  <c r="BS47" i="44"/>
  <c r="G45" i="44"/>
  <c r="W45" i="44"/>
  <c r="AM45" i="44"/>
  <c r="BS44" i="44"/>
  <c r="BS48" i="44"/>
  <c r="W49" i="44"/>
  <c r="BS49" i="44"/>
  <c r="G49" i="44"/>
  <c r="AM49" i="44"/>
  <c r="BN74" i="44" l="1" a="1"/>
  <c r="BN74" i="44" s="1"/>
  <c r="BO73" i="44"/>
  <c r="DZ72" i="44"/>
  <c r="DV72" i="44"/>
  <c r="DW72" i="44" s="1"/>
  <c r="AG72" i="44"/>
  <c r="DK72" i="44"/>
  <c r="CT74" i="44" a="1"/>
  <c r="CT74" i="44" s="1"/>
  <c r="CU73" i="44"/>
  <c r="EA71" i="44"/>
  <c r="EL71" i="44"/>
  <c r="EM71" i="44" s="1"/>
  <c r="CD74" i="44" a="1"/>
  <c r="CD74" i="44" s="1"/>
  <c r="CE73" i="44"/>
  <c r="B74" i="44" a="1"/>
  <c r="B74" i="44" s="1"/>
  <c r="C73" i="44"/>
  <c r="DJ73" i="44"/>
  <c r="R74" i="44" a="1"/>
  <c r="R74" i="44" s="1"/>
  <c r="AW73" i="44"/>
  <c r="S73" i="44"/>
  <c r="AX74" i="44" a="1"/>
  <c r="AX74" i="44" s="1"/>
  <c r="AY73" i="44"/>
  <c r="BR14" i="15" a="1"/>
  <c r="BR14" i="15" s="1"/>
  <c r="BS14" i="15" s="1"/>
  <c r="V14" i="15" a="1"/>
  <c r="V14" i="15" s="1"/>
  <c r="W14" i="15" s="1"/>
  <c r="CY14" i="15"/>
  <c r="AL14" i="15" a="1"/>
  <c r="AL14" i="15" s="1"/>
  <c r="AM14" i="15" s="1"/>
  <c r="F14" i="15" a="1"/>
  <c r="F14" i="15" s="1"/>
  <c r="G14" i="15" s="1"/>
  <c r="B75" i="44" l="1" a="1"/>
  <c r="B75" i="44" s="1"/>
  <c r="C74" i="44"/>
  <c r="DJ74" i="44"/>
  <c r="R75" i="44" a="1"/>
  <c r="R75" i="44" s="1"/>
  <c r="AW74" i="44"/>
  <c r="S74" i="44"/>
  <c r="CD75" i="44" a="1"/>
  <c r="CD75" i="44" s="1"/>
  <c r="CE74" i="44"/>
  <c r="CT75" i="44" a="1"/>
  <c r="CT75" i="44" s="1"/>
  <c r="CU74" i="44"/>
  <c r="EL72" i="44"/>
  <c r="EM72" i="44" s="1"/>
  <c r="EA72" i="44"/>
  <c r="AX75" i="44" a="1"/>
  <c r="AX75" i="44" s="1"/>
  <c r="AY74" i="44"/>
  <c r="DK73" i="44"/>
  <c r="DZ73" i="44"/>
  <c r="DV73" i="44"/>
  <c r="DW73" i="44" s="1"/>
  <c r="AG73" i="44"/>
  <c r="BN75" i="44" a="1"/>
  <c r="BN75" i="44" s="1"/>
  <c r="BO74" i="44"/>
  <c r="V15" i="15" a="1"/>
  <c r="V15" i="15" s="1"/>
  <c r="W15" i="15" s="1"/>
  <c r="F15" i="15" a="1"/>
  <c r="F15" i="15" s="1"/>
  <c r="G15" i="15" s="1"/>
  <c r="AL15" i="15" a="1"/>
  <c r="AL15" i="15" s="1"/>
  <c r="AM15" i="15" s="1"/>
  <c r="CY15" i="15"/>
  <c r="BR15" i="15" a="1"/>
  <c r="BR15" i="15" s="1"/>
  <c r="CT76" i="44" l="1" a="1"/>
  <c r="CT76" i="44" s="1"/>
  <c r="CU75" i="44"/>
  <c r="EL73" i="44"/>
  <c r="EM73" i="44" s="1"/>
  <c r="EA73" i="44"/>
  <c r="R76" i="44" a="1"/>
  <c r="R76" i="44" s="1"/>
  <c r="AW75" i="44"/>
  <c r="S75" i="44"/>
  <c r="BN76" i="44" a="1"/>
  <c r="BN76" i="44" s="1"/>
  <c r="BO75" i="44"/>
  <c r="CD76" i="44" a="1"/>
  <c r="CD76" i="44" s="1"/>
  <c r="CE75" i="44"/>
  <c r="DK74" i="44"/>
  <c r="DV74" i="44"/>
  <c r="DW74" i="44" s="1"/>
  <c r="DZ74" i="44"/>
  <c r="AG74" i="44"/>
  <c r="AX76" i="44" a="1"/>
  <c r="AX76" i="44" s="1"/>
  <c r="AY75" i="44"/>
  <c r="B76" i="44" a="1"/>
  <c r="B76" i="44" s="1"/>
  <c r="C75" i="44"/>
  <c r="DJ75" i="44"/>
  <c r="V16" i="15" a="1"/>
  <c r="V16" i="15" s="1"/>
  <c r="W16" i="15" s="1"/>
  <c r="CY16" i="15"/>
  <c r="F16" i="15" a="1"/>
  <c r="F16" i="15" s="1"/>
  <c r="G16" i="15" s="1"/>
  <c r="AL16" i="15" a="1"/>
  <c r="AL16" i="15" s="1"/>
  <c r="AM16" i="15" s="1"/>
  <c r="BS15" i="15"/>
  <c r="BR16" i="15" a="1"/>
  <c r="BR16" i="15" s="1"/>
  <c r="CD77" i="44" l="1" a="1"/>
  <c r="CD77" i="44" s="1"/>
  <c r="CE76" i="44"/>
  <c r="DZ75" i="44"/>
  <c r="DV75" i="44"/>
  <c r="DW75" i="44" s="1"/>
  <c r="DK75" i="44"/>
  <c r="AG75" i="44"/>
  <c r="AX77" i="44" a="1"/>
  <c r="AX77" i="44" s="1"/>
  <c r="AY76" i="44"/>
  <c r="BN77" i="44" a="1"/>
  <c r="BN77" i="44" s="1"/>
  <c r="BO76" i="44"/>
  <c r="B77" i="44" a="1"/>
  <c r="B77" i="44" s="1"/>
  <c r="C76" i="44"/>
  <c r="DJ76" i="44"/>
  <c r="EL74" i="44"/>
  <c r="EM74" i="44" s="1"/>
  <c r="EA74" i="44"/>
  <c r="R77" i="44" a="1"/>
  <c r="R77" i="44" s="1"/>
  <c r="AW76" i="44"/>
  <c r="S76" i="44"/>
  <c r="CT77" i="44" a="1"/>
  <c r="CT77" i="44" s="1"/>
  <c r="CU76" i="44"/>
  <c r="V17" i="15" a="1"/>
  <c r="V17" i="15" s="1"/>
  <c r="W17" i="15" s="1"/>
  <c r="F17" i="15" a="1"/>
  <c r="F17" i="15" s="1"/>
  <c r="F18" i="15" s="1" a="1"/>
  <c r="F18" i="15" s="1"/>
  <c r="AL17" i="15" a="1"/>
  <c r="AL17" i="15" s="1"/>
  <c r="AM17" i="15" s="1"/>
  <c r="BS16" i="15"/>
  <c r="BR17" i="15" a="1"/>
  <c r="BR17" i="15" s="1"/>
  <c r="CT78" i="44" l="1" a="1"/>
  <c r="CT78" i="44" s="1"/>
  <c r="CU77" i="44"/>
  <c r="B78" i="44" a="1"/>
  <c r="B78" i="44" s="1"/>
  <c r="C77" i="44"/>
  <c r="DJ77" i="44"/>
  <c r="BN78" i="44" a="1"/>
  <c r="BN78" i="44" s="1"/>
  <c r="BO77" i="44"/>
  <c r="R78" i="44" a="1"/>
  <c r="R78" i="44" s="1"/>
  <c r="AW77" i="44"/>
  <c r="S77" i="44"/>
  <c r="AX78" i="44" a="1"/>
  <c r="AX78" i="44" s="1"/>
  <c r="AY77" i="44"/>
  <c r="EA75" i="44"/>
  <c r="EL75" i="44"/>
  <c r="EM75" i="44" s="1"/>
  <c r="DK76" i="44"/>
  <c r="DZ76" i="44"/>
  <c r="DV76" i="44"/>
  <c r="DW76" i="44" s="1"/>
  <c r="AG76" i="44"/>
  <c r="CD78" i="44" a="1"/>
  <c r="CD78" i="44" s="1"/>
  <c r="CE77" i="44"/>
  <c r="V18" i="15" a="1"/>
  <c r="V18" i="15" s="1"/>
  <c r="V19" i="15" s="1" a="1"/>
  <c r="V19" i="15" s="1"/>
  <c r="CY17" i="15"/>
  <c r="G17" i="15"/>
  <c r="AL18" i="15" a="1"/>
  <c r="AL18" i="15" s="1"/>
  <c r="AM18" i="15" s="1"/>
  <c r="BS17" i="15"/>
  <c r="BR18" i="15" a="1"/>
  <c r="BR18" i="15" s="1"/>
  <c r="CY18" i="15"/>
  <c r="G18" i="15"/>
  <c r="F19" i="15" a="1"/>
  <c r="F19" i="15" s="1"/>
  <c r="EL76" i="44" l="1"/>
  <c r="EM76" i="44" s="1"/>
  <c r="EA76" i="44"/>
  <c r="AX79" i="44" a="1"/>
  <c r="AX79" i="44" s="1"/>
  <c r="AY78" i="44"/>
  <c r="BN79" i="44" a="1"/>
  <c r="BN79" i="44" s="1"/>
  <c r="BO78" i="44"/>
  <c r="R79" i="44" a="1"/>
  <c r="R79" i="44" s="1"/>
  <c r="AW78" i="44"/>
  <c r="S78" i="44"/>
  <c r="CD79" i="44" a="1"/>
  <c r="CD79" i="44" s="1"/>
  <c r="CE78" i="44"/>
  <c r="B79" i="44" a="1"/>
  <c r="B79" i="44" s="1"/>
  <c r="C78" i="44"/>
  <c r="DJ78" i="44"/>
  <c r="DZ77" i="44"/>
  <c r="DK77" i="44"/>
  <c r="DV77" i="44"/>
  <c r="DW77" i="44" s="1"/>
  <c r="AG77" i="44"/>
  <c r="CT79" i="44" a="1"/>
  <c r="CT79" i="44" s="1"/>
  <c r="CU78" i="44"/>
  <c r="W18" i="15"/>
  <c r="AL19" i="15" a="1"/>
  <c r="AL19" i="15" s="1"/>
  <c r="AM19" i="15" s="1"/>
  <c r="BS18" i="15"/>
  <c r="BR19" i="15" a="1"/>
  <c r="BR19" i="15" s="1"/>
  <c r="CY19" i="15"/>
  <c r="G19" i="15"/>
  <c r="F20" i="15" a="1"/>
  <c r="F20" i="15" s="1"/>
  <c r="W19" i="15"/>
  <c r="V20" i="15" a="1"/>
  <c r="V20" i="15" s="1"/>
  <c r="R80" i="44" l="1" a="1"/>
  <c r="R80" i="44" s="1"/>
  <c r="AW79" i="44"/>
  <c r="S79" i="44"/>
  <c r="CD80" i="44" a="1"/>
  <c r="CD80" i="44" s="1"/>
  <c r="CE79" i="44"/>
  <c r="B80" i="44" a="1"/>
  <c r="B80" i="44" s="1"/>
  <c r="C79" i="44"/>
  <c r="DJ79" i="44"/>
  <c r="CT80" i="44" a="1"/>
  <c r="CT80" i="44" s="1"/>
  <c r="CU79" i="44"/>
  <c r="EA77" i="44"/>
  <c r="EL77" i="44"/>
  <c r="EM77" i="44" s="1"/>
  <c r="AX80" i="44" a="1"/>
  <c r="AX80" i="44" s="1"/>
  <c r="AY79" i="44"/>
  <c r="DV78" i="44"/>
  <c r="DW78" i="44" s="1"/>
  <c r="DZ78" i="44"/>
  <c r="DK78" i="44"/>
  <c r="AG78" i="44"/>
  <c r="BN80" i="44" a="1"/>
  <c r="BN80" i="44" s="1"/>
  <c r="BO79" i="44"/>
  <c r="AL20" i="15" a="1"/>
  <c r="AL20" i="15" s="1"/>
  <c r="AM20" i="15" s="1"/>
  <c r="BS19" i="15"/>
  <c r="BR20" i="15" a="1"/>
  <c r="BR20" i="15" s="1"/>
  <c r="G20" i="15"/>
  <c r="F21" i="15" a="1"/>
  <c r="F21" i="15" s="1"/>
  <c r="W20" i="15"/>
  <c r="V21" i="15" a="1"/>
  <c r="V21" i="15" s="1"/>
  <c r="CY20" i="15"/>
  <c r="EL78" i="44" l="1"/>
  <c r="EM78" i="44" s="1"/>
  <c r="EA78" i="44"/>
  <c r="DZ79" i="44"/>
  <c r="DV79" i="44"/>
  <c r="DW79" i="44" s="1"/>
  <c r="DK79" i="44"/>
  <c r="AG79" i="44"/>
  <c r="BN81" i="44" a="1"/>
  <c r="BN81" i="44" s="1"/>
  <c r="BO80" i="44"/>
  <c r="B81" i="44" a="1"/>
  <c r="B81" i="44" s="1"/>
  <c r="C80" i="44"/>
  <c r="DJ80" i="44"/>
  <c r="CD81" i="44" a="1"/>
  <c r="CD81" i="44" s="1"/>
  <c r="CE80" i="44"/>
  <c r="AX81" i="44" a="1"/>
  <c r="AX81" i="44" s="1"/>
  <c r="AY80" i="44"/>
  <c r="CT81" i="44" a="1"/>
  <c r="CT81" i="44" s="1"/>
  <c r="CU80" i="44"/>
  <c r="R81" i="44" a="1"/>
  <c r="R81" i="44" s="1"/>
  <c r="AW80" i="44"/>
  <c r="S80" i="44"/>
  <c r="AL21" i="15" a="1"/>
  <c r="AL21" i="15" s="1"/>
  <c r="AM21" i="15" s="1"/>
  <c r="BR21" i="15" a="1"/>
  <c r="BR21" i="15" s="1"/>
  <c r="BS20" i="15"/>
  <c r="CY21" i="15"/>
  <c r="W21" i="15"/>
  <c r="V22" i="15" a="1"/>
  <c r="V22" i="15" s="1"/>
  <c r="G21" i="15"/>
  <c r="F22" i="15" a="1"/>
  <c r="F22" i="15" s="1"/>
  <c r="BN82" i="44" l="1" a="1"/>
  <c r="BN82" i="44" s="1"/>
  <c r="BO81" i="44"/>
  <c r="EA79" i="44"/>
  <c r="EL79" i="44"/>
  <c r="EM79" i="44" s="1"/>
  <c r="AX82" i="44" a="1"/>
  <c r="AX82" i="44" s="1"/>
  <c r="AY81" i="44"/>
  <c r="CT82" i="44" a="1"/>
  <c r="CT82" i="44" s="1"/>
  <c r="CU81" i="44"/>
  <c r="CD82" i="44" a="1"/>
  <c r="CD82" i="44" s="1"/>
  <c r="CE81" i="44"/>
  <c r="DK80" i="44"/>
  <c r="DV80" i="44"/>
  <c r="DW80" i="44" s="1"/>
  <c r="DZ80" i="44"/>
  <c r="AG80" i="44"/>
  <c r="R82" i="44" a="1"/>
  <c r="R82" i="44" s="1"/>
  <c r="AW81" i="44"/>
  <c r="S81" i="44"/>
  <c r="B82" i="44" a="1"/>
  <c r="B82" i="44" s="1"/>
  <c r="C81" i="44"/>
  <c r="DJ81" i="44"/>
  <c r="AL22" i="15" a="1"/>
  <c r="AL22" i="15" s="1"/>
  <c r="AM22" i="15" s="1"/>
  <c r="BS21" i="15"/>
  <c r="BR22" i="15" a="1"/>
  <c r="BR22" i="15" s="1"/>
  <c r="CY22" i="15"/>
  <c r="G22" i="15"/>
  <c r="F23" i="15" a="1"/>
  <c r="F23" i="15" s="1"/>
  <c r="W22" i="15"/>
  <c r="V23" i="15" a="1"/>
  <c r="V23" i="15" s="1"/>
  <c r="DZ81" i="44" l="1"/>
  <c r="DK81" i="44"/>
  <c r="DV81" i="44"/>
  <c r="DW81" i="44" s="1"/>
  <c r="AG81" i="44"/>
  <c r="CT83" i="44" a="1"/>
  <c r="CT83" i="44" s="1"/>
  <c r="CU82" i="44"/>
  <c r="B83" i="44" a="1"/>
  <c r="B83" i="44" s="1"/>
  <c r="C82" i="44"/>
  <c r="DJ82" i="44"/>
  <c r="R83" i="44" a="1"/>
  <c r="R83" i="44" s="1"/>
  <c r="AW82" i="44"/>
  <c r="S82" i="44"/>
  <c r="EL80" i="44"/>
  <c r="EM80" i="44" s="1"/>
  <c r="EA80" i="44"/>
  <c r="CD83" i="44" a="1"/>
  <c r="CD83" i="44" s="1"/>
  <c r="CE82" i="44"/>
  <c r="AX83" i="44" a="1"/>
  <c r="AX83" i="44" s="1"/>
  <c r="AY82" i="44"/>
  <c r="BN83" i="44" a="1"/>
  <c r="BN83" i="44" s="1"/>
  <c r="BO82" i="44"/>
  <c r="AL23" i="15" a="1"/>
  <c r="AL23" i="15" s="1"/>
  <c r="AM23" i="15" s="1"/>
  <c r="BS22" i="15"/>
  <c r="BR23" i="15" a="1"/>
  <c r="BR23" i="15" s="1"/>
  <c r="W23" i="15"/>
  <c r="V24" i="15" a="1"/>
  <c r="V24" i="15" s="1"/>
  <c r="G23" i="15"/>
  <c r="F24" i="15" a="1"/>
  <c r="F24" i="15" s="1"/>
  <c r="CY23" i="15"/>
  <c r="B84" i="44" l="1" a="1"/>
  <c r="B84" i="44" s="1"/>
  <c r="C83" i="44"/>
  <c r="DJ83" i="44"/>
  <c r="R84" i="44" a="1"/>
  <c r="R84" i="44" s="1"/>
  <c r="AW83" i="44"/>
  <c r="S83" i="44"/>
  <c r="BN84" i="44" a="1"/>
  <c r="BN84" i="44" s="1"/>
  <c r="BO84" i="44" s="1"/>
  <c r="BO83" i="44"/>
  <c r="CD84" i="44" a="1"/>
  <c r="CD84" i="44" s="1"/>
  <c r="CE84" i="44" s="1"/>
  <c r="CE83" i="44"/>
  <c r="AX84" i="44" a="1"/>
  <c r="AX84" i="44" s="1"/>
  <c r="AY84" i="44" s="1"/>
  <c r="AY83" i="44"/>
  <c r="DZ82" i="44"/>
  <c r="DV82" i="44"/>
  <c r="DW82" i="44" s="1"/>
  <c r="DK82" i="44"/>
  <c r="AG82" i="44"/>
  <c r="CT84" i="44" a="1"/>
  <c r="CT84" i="44" s="1"/>
  <c r="CU84" i="44" s="1"/>
  <c r="CU83" i="44"/>
  <c r="EL81" i="44"/>
  <c r="EM81" i="44" s="1"/>
  <c r="EA81" i="44"/>
  <c r="AL24" i="15" a="1"/>
  <c r="AL24" i="15" s="1"/>
  <c r="AM24" i="15" s="1"/>
  <c r="BS23" i="15"/>
  <c r="BR24" i="15" a="1"/>
  <c r="BR24" i="15" s="1"/>
  <c r="CY24" i="15"/>
  <c r="W24" i="15"/>
  <c r="V25" i="15" a="1"/>
  <c r="V25" i="15" s="1"/>
  <c r="G24" i="15"/>
  <c r="F25" i="15" a="1"/>
  <c r="F25" i="15" s="1"/>
  <c r="DV83" i="44" l="1"/>
  <c r="DW83" i="44" s="1"/>
  <c r="DK83" i="44"/>
  <c r="DZ83" i="44"/>
  <c r="AG83" i="44"/>
  <c r="AW84" i="44"/>
  <c r="S84" i="44"/>
  <c r="EL82" i="44"/>
  <c r="EM82" i="44" s="1"/>
  <c r="EA82" i="44"/>
  <c r="C84" i="44"/>
  <c r="DJ84" i="44"/>
  <c r="AL25" i="15" a="1"/>
  <c r="AL25" i="15" s="1"/>
  <c r="AM25" i="15" s="1"/>
  <c r="BS24" i="15"/>
  <c r="BR25" i="15" a="1"/>
  <c r="BR25" i="15" s="1"/>
  <c r="W25" i="15"/>
  <c r="V26" i="15" a="1"/>
  <c r="V26" i="15" s="1"/>
  <c r="G25" i="15"/>
  <c r="F26" i="15" a="1"/>
  <c r="F26" i="15" s="1"/>
  <c r="CY25" i="15"/>
  <c r="EA83" i="44" l="1"/>
  <c r="EL83" i="44"/>
  <c r="EM83" i="44" s="1"/>
  <c r="DZ84" i="44"/>
  <c r="DK84" i="44"/>
  <c r="DV84" i="44"/>
  <c r="DW84" i="44" s="1"/>
  <c r="AG84" i="44"/>
  <c r="AL26" i="15" a="1"/>
  <c r="AL26" i="15" s="1"/>
  <c r="AM26" i="15" s="1"/>
  <c r="BS25" i="15"/>
  <c r="BR26" i="15" a="1"/>
  <c r="BR26" i="15" s="1"/>
  <c r="CY26" i="15"/>
  <c r="W26" i="15"/>
  <c r="V27" i="15" a="1"/>
  <c r="V27" i="15" s="1"/>
  <c r="G26" i="15"/>
  <c r="F27" i="15" a="1"/>
  <c r="F27" i="15" s="1"/>
  <c r="EL84" i="44" l="1"/>
  <c r="EM84" i="44" s="1"/>
  <c r="EA84" i="44"/>
  <c r="AL27" i="15" a="1"/>
  <c r="AL27" i="15" s="1"/>
  <c r="AM27" i="15" s="1"/>
  <c r="BS26" i="15"/>
  <c r="BR27" i="15" a="1"/>
  <c r="BR27" i="15" s="1"/>
  <c r="W27" i="15"/>
  <c r="V28" i="15" a="1"/>
  <c r="V28" i="15" s="1"/>
  <c r="G27" i="15"/>
  <c r="F28" i="15" a="1"/>
  <c r="F28" i="15" s="1"/>
  <c r="CY27" i="15"/>
  <c r="AL28" i="15" l="1" a="1"/>
  <c r="AL28" i="15" s="1"/>
  <c r="AM28" i="15" s="1"/>
  <c r="BS27" i="15"/>
  <c r="BR28" i="15" a="1"/>
  <c r="BR28" i="15" s="1"/>
  <c r="G28" i="15"/>
  <c r="F29" i="15" a="1"/>
  <c r="F29" i="15" s="1"/>
  <c r="CY28" i="15"/>
  <c r="W28" i="15"/>
  <c r="V29" i="15" a="1"/>
  <c r="V29" i="15" s="1"/>
  <c r="AL29" i="15" l="1" a="1"/>
  <c r="AL29" i="15" s="1"/>
  <c r="AM29" i="15" s="1"/>
  <c r="BS28" i="15"/>
  <c r="BR29" i="15" a="1"/>
  <c r="BR29" i="15" s="1"/>
  <c r="CY29" i="15"/>
  <c r="W29" i="15"/>
  <c r="V30" i="15" a="1"/>
  <c r="V30" i="15" s="1"/>
  <c r="G29" i="15"/>
  <c r="F30" i="15" a="1"/>
  <c r="F30" i="15" s="1"/>
  <c r="AL30" i="15" l="1" a="1"/>
  <c r="AL30" i="15" s="1"/>
  <c r="AM30" i="15" s="1"/>
  <c r="BS29" i="15"/>
  <c r="BR30" i="15" a="1"/>
  <c r="BR30" i="15" s="1"/>
  <c r="W30" i="15"/>
  <c r="V31" i="15" a="1"/>
  <c r="V31" i="15" s="1"/>
  <c r="G30" i="15"/>
  <c r="F31" i="15" a="1"/>
  <c r="F31" i="15" s="1"/>
  <c r="CY30" i="15"/>
  <c r="AL31" i="15" l="1" a="1"/>
  <c r="AL31" i="15" s="1"/>
  <c r="AM31" i="15" s="1"/>
  <c r="BS30" i="15"/>
  <c r="BR31" i="15" a="1"/>
  <c r="BR31" i="15" s="1"/>
  <c r="W31" i="15"/>
  <c r="V32" i="15" a="1"/>
  <c r="V32" i="15" s="1"/>
  <c r="CY31" i="15"/>
  <c r="G31" i="15"/>
  <c r="F32" i="15" a="1"/>
  <c r="F32" i="15" s="1"/>
  <c r="AL32" i="15" l="1" a="1"/>
  <c r="AL32" i="15" s="1"/>
  <c r="AM32" i="15" s="1"/>
  <c r="BS31" i="15"/>
  <c r="BR32" i="15" a="1"/>
  <c r="BR32" i="15" s="1"/>
  <c r="CY32" i="15"/>
  <c r="G32" i="15"/>
  <c r="F33" i="15" a="1"/>
  <c r="F33" i="15" s="1"/>
  <c r="W32" i="15"/>
  <c r="V33" i="15" a="1"/>
  <c r="V33" i="15" s="1"/>
  <c r="AL33" i="15" l="1" a="1"/>
  <c r="AL33" i="15" s="1"/>
  <c r="AM33" i="15" s="1"/>
  <c r="BS32" i="15"/>
  <c r="BR33" i="15" a="1"/>
  <c r="BR33" i="15" s="1"/>
  <c r="G33" i="15"/>
  <c r="F34" i="15" a="1"/>
  <c r="F34" i="15" s="1"/>
  <c r="W33" i="15"/>
  <c r="V34" i="15" a="1"/>
  <c r="V34" i="15" s="1"/>
  <c r="CY33" i="15"/>
  <c r="AL34" i="15" l="1" a="1"/>
  <c r="AL34" i="15" s="1"/>
  <c r="AM34" i="15" s="1"/>
  <c r="BS33" i="15"/>
  <c r="BR34" i="15" a="1"/>
  <c r="BR34" i="15" s="1"/>
  <c r="CY34" i="15"/>
  <c r="W34" i="15"/>
  <c r="V35" i="15" a="1"/>
  <c r="V35" i="15" s="1"/>
  <c r="G34" i="15"/>
  <c r="F35" i="15" a="1"/>
  <c r="F35" i="15" s="1"/>
  <c r="AL35" i="15" l="1" a="1"/>
  <c r="AL35" i="15" s="1"/>
  <c r="AM35" i="15" s="1"/>
  <c r="BS34" i="15"/>
  <c r="BR35" i="15" a="1"/>
  <c r="BR35" i="15" s="1"/>
  <c r="W35" i="15"/>
  <c r="V36" i="15" a="1"/>
  <c r="V36" i="15" s="1"/>
  <c r="G35" i="15"/>
  <c r="F36" i="15" a="1"/>
  <c r="F36" i="15" s="1"/>
  <c r="CY35" i="15"/>
  <c r="AL36" i="15" l="1" a="1"/>
  <c r="AL36" i="15" s="1"/>
  <c r="AM36" i="15" s="1"/>
  <c r="BS35" i="15"/>
  <c r="BR36" i="15" a="1"/>
  <c r="BR36" i="15" s="1"/>
  <c r="G36" i="15"/>
  <c r="F37" i="15" a="1"/>
  <c r="F37" i="15" s="1"/>
  <c r="CY36" i="15"/>
  <c r="W36" i="15"/>
  <c r="V37" i="15" a="1"/>
  <c r="V37" i="15" s="1"/>
  <c r="AL37" i="15" l="1" a="1"/>
  <c r="AL37" i="15" s="1"/>
  <c r="AM37" i="15" s="1"/>
  <c r="BS36" i="15"/>
  <c r="BR37" i="15" a="1"/>
  <c r="BR37" i="15" s="1"/>
  <c r="G37" i="15"/>
  <c r="F38" i="15" a="1"/>
  <c r="F38" i="15" s="1"/>
  <c r="W37" i="15"/>
  <c r="V38" i="15" a="1"/>
  <c r="V38" i="15" s="1"/>
  <c r="CY37" i="15"/>
  <c r="AL38" i="15" l="1" a="1"/>
  <c r="AL38" i="15" s="1"/>
  <c r="AM38" i="15" s="1"/>
  <c r="BS37" i="15"/>
  <c r="BR38" i="15" a="1"/>
  <c r="BR38" i="15" s="1"/>
  <c r="W38" i="15"/>
  <c r="V39" i="15" a="1"/>
  <c r="V39" i="15" s="1"/>
  <c r="CY38" i="15"/>
  <c r="G38" i="15"/>
  <c r="F39" i="15" a="1"/>
  <c r="F39" i="15" s="1"/>
  <c r="AL39" i="15" l="1" a="1"/>
  <c r="AL39" i="15" s="1"/>
  <c r="AM39" i="15" s="1"/>
  <c r="BR39" i="15" a="1"/>
  <c r="BR39" i="15" s="1"/>
  <c r="BS38" i="15"/>
  <c r="G39" i="15"/>
  <c r="F40" i="15" a="1"/>
  <c r="F40" i="15" s="1"/>
  <c r="W39" i="15"/>
  <c r="V40" i="15" a="1"/>
  <c r="V40" i="15" s="1"/>
  <c r="CY39" i="15"/>
  <c r="AL40" i="15" l="1" a="1"/>
  <c r="AL40" i="15" s="1"/>
  <c r="AM40" i="15" s="1"/>
  <c r="BS39" i="15"/>
  <c r="BR40" i="15" a="1"/>
  <c r="BR40" i="15" s="1"/>
  <c r="G40" i="15"/>
  <c r="F41" i="15" a="1"/>
  <c r="F41" i="15" s="1"/>
  <c r="W40" i="15"/>
  <c r="V41" i="15" a="1"/>
  <c r="V41" i="15" s="1"/>
  <c r="CY40" i="15"/>
  <c r="AL41" i="15" l="1" a="1"/>
  <c r="AL41" i="15" s="1"/>
  <c r="AL42" i="15" s="1" a="1"/>
  <c r="AL42" i="15" s="1"/>
  <c r="BR41" i="15" a="1"/>
  <c r="BR41" i="15" s="1"/>
  <c r="BS40" i="15"/>
  <c r="W41" i="15"/>
  <c r="V42" i="15" a="1"/>
  <c r="V42" i="15" s="1"/>
  <c r="CY41" i="15"/>
  <c r="G41" i="15"/>
  <c r="F42" i="15" a="1"/>
  <c r="F42" i="15" s="1"/>
  <c r="AM41" i="15" l="1"/>
  <c r="BS41" i="15"/>
  <c r="BR42" i="15" a="1"/>
  <c r="BR42" i="15" s="1"/>
  <c r="AM42" i="15"/>
  <c r="AL43" i="15" a="1"/>
  <c r="AL43" i="15" s="1"/>
  <c r="CY42" i="15"/>
  <c r="G42" i="15"/>
  <c r="F43" i="15" a="1"/>
  <c r="F43" i="15" s="1"/>
  <c r="W42" i="15"/>
  <c r="V43" i="15" a="1"/>
  <c r="V43" i="15" s="1"/>
  <c r="BS42" i="15" l="1"/>
  <c r="BR43" i="15" a="1"/>
  <c r="BR43" i="15" s="1"/>
  <c r="G43" i="15"/>
  <c r="F44" i="15" a="1"/>
  <c r="F44" i="15" s="1"/>
  <c r="AM43" i="15"/>
  <c r="AL44" i="15" a="1"/>
  <c r="AL44" i="15" s="1"/>
  <c r="W43" i="15"/>
  <c r="V44" i="15" a="1"/>
  <c r="V44" i="15" s="1"/>
  <c r="CY43" i="15"/>
  <c r="BS43" i="15" l="1"/>
  <c r="BR44" i="15" a="1"/>
  <c r="BR44" i="15" s="1"/>
  <c r="CY44" i="15"/>
  <c r="G44" i="15"/>
  <c r="F45" i="15" a="1"/>
  <c r="F45" i="15" s="1"/>
  <c r="W44" i="15"/>
  <c r="V45" i="15" a="1"/>
  <c r="V45" i="15" s="1"/>
  <c r="AM44" i="15"/>
  <c r="AL45" i="15" a="1"/>
  <c r="AL45" i="15" s="1"/>
  <c r="BS44" i="15" l="1"/>
  <c r="BR45" i="15" a="1"/>
  <c r="BR45" i="15" s="1"/>
  <c r="G45" i="15"/>
  <c r="F46" i="15" a="1"/>
  <c r="F46" i="15" s="1"/>
  <c r="AM45" i="15"/>
  <c r="AL46" i="15" a="1"/>
  <c r="AL46" i="15" s="1"/>
  <c r="CY45" i="15"/>
  <c r="W45" i="15"/>
  <c r="V46" i="15" a="1"/>
  <c r="V46" i="15" s="1"/>
  <c r="BS45" i="15" l="1"/>
  <c r="BR46" i="15" a="1"/>
  <c r="BR46" i="15" s="1"/>
  <c r="W46" i="15"/>
  <c r="V47" i="15" a="1"/>
  <c r="V47" i="15" s="1"/>
  <c r="CY46" i="15"/>
  <c r="G46" i="15"/>
  <c r="F47" i="15" a="1"/>
  <c r="F47" i="15" s="1"/>
  <c r="AM46" i="15"/>
  <c r="AL47" i="15" a="1"/>
  <c r="AL47" i="15" s="1"/>
  <c r="BS46" i="15" l="1"/>
  <c r="BR47" i="15" a="1"/>
  <c r="BR47" i="15" s="1"/>
  <c r="AM47" i="15"/>
  <c r="AL48" i="15" a="1"/>
  <c r="AL48" i="15" s="1"/>
  <c r="W47" i="15"/>
  <c r="V48" i="15" a="1"/>
  <c r="V48" i="15" s="1"/>
  <c r="G47" i="15"/>
  <c r="F48" i="15" a="1"/>
  <c r="F48" i="15" s="1"/>
  <c r="CY47" i="15"/>
  <c r="BS47" i="15" l="1"/>
  <c r="BR48" i="15" a="1"/>
  <c r="BR48" i="15" s="1"/>
  <c r="CY48" i="15"/>
  <c r="W48" i="15"/>
  <c r="V49" i="15" a="1"/>
  <c r="V49" i="15" s="1"/>
  <c r="AM48" i="15"/>
  <c r="AL49" i="15" a="1"/>
  <c r="AL49" i="15" s="1"/>
  <c r="G48" i="15"/>
  <c r="F49" i="15" a="1"/>
  <c r="F49" i="15" s="1"/>
  <c r="BS48" i="15" l="1"/>
  <c r="BR49" i="15" a="1"/>
  <c r="BR49" i="15" s="1"/>
  <c r="G49" i="15"/>
  <c r="F50" i="15" a="1"/>
  <c r="F50" i="15" s="1"/>
  <c r="W49" i="15"/>
  <c r="V50" i="15" a="1"/>
  <c r="V50" i="15" s="1"/>
  <c r="AM49" i="15"/>
  <c r="AL50" i="15" a="1"/>
  <c r="AL50" i="15" s="1"/>
  <c r="CY49" i="15"/>
  <c r="BS49" i="15" l="1"/>
  <c r="BR50" i="15" a="1"/>
  <c r="BR50" i="15" s="1"/>
  <c r="W50" i="15"/>
  <c r="V51" i="15" a="1"/>
  <c r="V51" i="15" s="1"/>
  <c r="CY50" i="15"/>
  <c r="G50" i="15"/>
  <c r="F51" i="15" a="1"/>
  <c r="F51" i="15" s="1"/>
  <c r="AM50" i="15"/>
  <c r="AL51" i="15" a="1"/>
  <c r="AL51" i="15" s="1"/>
  <c r="BS50" i="15" l="1"/>
  <c r="BR51" i="15" a="1"/>
  <c r="BR51" i="15" s="1"/>
  <c r="G51" i="15"/>
  <c r="F52" i="15" a="1"/>
  <c r="F52" i="15" s="1"/>
  <c r="AM51" i="15"/>
  <c r="AL52" i="15" a="1"/>
  <c r="AL52" i="15" s="1"/>
  <c r="W51" i="15"/>
  <c r="V52" i="15" a="1"/>
  <c r="V52" i="15" s="1"/>
  <c r="CY51" i="15"/>
  <c r="BS51" i="15" l="1"/>
  <c r="BR52" i="15" a="1"/>
  <c r="BR52" i="15" s="1"/>
  <c r="CY52" i="15"/>
  <c r="G52" i="15"/>
  <c r="F53" i="15" a="1"/>
  <c r="F53" i="15" s="1"/>
  <c r="W52" i="15"/>
  <c r="V53" i="15" a="1"/>
  <c r="V53" i="15" s="1"/>
  <c r="AM52" i="15"/>
  <c r="AL53" i="15" a="1"/>
  <c r="AL53" i="15" s="1"/>
  <c r="BS52" i="15" l="1"/>
  <c r="BR53" i="15" a="1"/>
  <c r="BR53" i="15" s="1"/>
  <c r="G53" i="15"/>
  <c r="F54" i="15" a="1"/>
  <c r="F54" i="15" s="1"/>
  <c r="AM53" i="15"/>
  <c r="AL54" i="15" a="1"/>
  <c r="AL54" i="15" s="1"/>
  <c r="CY53" i="15"/>
  <c r="W53" i="15"/>
  <c r="V54" i="15" a="1"/>
  <c r="V54" i="15" s="1"/>
  <c r="BS53" i="15" l="1"/>
  <c r="BR54" i="15" a="1"/>
  <c r="BR54" i="15" s="1"/>
  <c r="CY54" i="15"/>
  <c r="W54" i="15"/>
  <c r="V55" i="15" a="1"/>
  <c r="V55" i="15" s="1"/>
  <c r="G54" i="15"/>
  <c r="F55" i="15" a="1"/>
  <c r="F55" i="15" s="1"/>
  <c r="AM54" i="15"/>
  <c r="AL55" i="15" a="1"/>
  <c r="AL55" i="15" s="1"/>
  <c r="BS54" i="15" l="1"/>
  <c r="BR55" i="15" a="1"/>
  <c r="BR55" i="15" s="1"/>
  <c r="AM55" i="15"/>
  <c r="AL56" i="15" a="1"/>
  <c r="AL56" i="15" s="1"/>
  <c r="CY55" i="15"/>
  <c r="G55" i="15"/>
  <c r="F56" i="15" a="1"/>
  <c r="F56" i="15" s="1"/>
  <c r="W55" i="15"/>
  <c r="V56" i="15" a="1"/>
  <c r="V56" i="15" s="1"/>
  <c r="BS55" i="15" l="1"/>
  <c r="BR56" i="15" a="1"/>
  <c r="BR56" i="15" s="1"/>
  <c r="CY56" i="15"/>
  <c r="W56" i="15"/>
  <c r="V57" i="15" a="1"/>
  <c r="V57" i="15" s="1"/>
  <c r="AM56" i="15"/>
  <c r="AL57" i="15" a="1"/>
  <c r="AL57" i="15" s="1"/>
  <c r="G56" i="15"/>
  <c r="F57" i="15" a="1"/>
  <c r="F57" i="15" s="1"/>
  <c r="BS56" i="15" l="1"/>
  <c r="BR57" i="15" a="1"/>
  <c r="BR57" i="15" s="1"/>
  <c r="AM57" i="15"/>
  <c r="AL58" i="15" a="1"/>
  <c r="AL58" i="15" s="1"/>
  <c r="W57" i="15"/>
  <c r="V58" i="15" a="1"/>
  <c r="V58" i="15" s="1"/>
  <c r="G57" i="15"/>
  <c r="F58" i="15" a="1"/>
  <c r="F58" i="15" s="1"/>
  <c r="CY57" i="15"/>
  <c r="BS57" i="15" l="1"/>
  <c r="BR58" i="15" a="1"/>
  <c r="BR58" i="15" s="1"/>
  <c r="CY58" i="15"/>
  <c r="AM58" i="15"/>
  <c r="AL59" i="15" a="1"/>
  <c r="AL59" i="15" s="1"/>
  <c r="G58" i="15"/>
  <c r="F59" i="15" a="1"/>
  <c r="F59" i="15" s="1"/>
  <c r="W58" i="15"/>
  <c r="V59" i="15" a="1"/>
  <c r="V59" i="15" s="1"/>
  <c r="BS58" i="15" l="1"/>
  <c r="BR59" i="15" a="1"/>
  <c r="BR59" i="15" s="1"/>
  <c r="AM59" i="15"/>
  <c r="AL60" i="15" a="1"/>
  <c r="AL60" i="15" s="1"/>
  <c r="W59" i="15"/>
  <c r="V60" i="15" a="1"/>
  <c r="V60" i="15" s="1"/>
  <c r="G59" i="15"/>
  <c r="F60" i="15" a="1"/>
  <c r="F60" i="15" s="1"/>
  <c r="F61" i="15" s="1" a="1"/>
  <c r="F61" i="15" s="1"/>
  <c r="CY59" i="15"/>
  <c r="BS59" i="15" l="1"/>
  <c r="BR60" i="15" a="1"/>
  <c r="BR60" i="15" s="1"/>
  <c r="W60" i="15"/>
  <c r="V61" i="15" a="1"/>
  <c r="V61" i="15" s="1"/>
  <c r="AM60" i="15"/>
  <c r="AL61" i="15" a="1"/>
  <c r="AL61" i="15" s="1"/>
  <c r="CY60" i="15"/>
  <c r="G60" i="15"/>
  <c r="BS60" i="15" l="1"/>
  <c r="BR61" i="15" a="1"/>
  <c r="BR61" i="15" s="1"/>
  <c r="CY61" i="15"/>
  <c r="AM61" i="15"/>
  <c r="AL62" i="15" a="1"/>
  <c r="AL62" i="15" s="1"/>
  <c r="G61" i="15"/>
  <c r="F62" i="15" a="1"/>
  <c r="F62" i="15" s="1"/>
  <c r="W61" i="15"/>
  <c r="V62" i="15" a="1"/>
  <c r="V62" i="15" s="1"/>
  <c r="BS61" i="15" l="1"/>
  <c r="BR62" i="15" a="1"/>
  <c r="BR62" i="15" s="1"/>
  <c r="V63" i="15" a="1"/>
  <c r="V63" i="15" s="1"/>
  <c r="W62" i="15"/>
  <c r="CY62" i="15"/>
  <c r="G62" i="15"/>
  <c r="F63" i="15" a="1"/>
  <c r="F63" i="15" s="1"/>
  <c r="AM62" i="15"/>
  <c r="AL63" i="15" a="1"/>
  <c r="AL63" i="15" s="1"/>
  <c r="BS62" i="15" l="1"/>
  <c r="BR63" i="15" a="1"/>
  <c r="BR63" i="15" s="1"/>
  <c r="CY63" i="15"/>
  <c r="AM63" i="15"/>
  <c r="AL64" i="15" a="1"/>
  <c r="AL64" i="15" s="1"/>
  <c r="G63" i="15"/>
  <c r="F64" i="15" a="1"/>
  <c r="F64" i="15" s="1"/>
  <c r="W63" i="15"/>
  <c r="V64" i="15" a="1"/>
  <c r="V64" i="15" s="1"/>
  <c r="BS63" i="15" l="1"/>
  <c r="BR64" i="15" a="1"/>
  <c r="BR64" i="15" s="1"/>
  <c r="G64" i="15"/>
  <c r="F65" i="15" a="1"/>
  <c r="F65" i="15" s="1"/>
  <c r="CY64" i="15"/>
  <c r="W64" i="15"/>
  <c r="V65" i="15" a="1"/>
  <c r="V65" i="15" s="1"/>
  <c r="AM64" i="15"/>
  <c r="AL65" i="15" a="1"/>
  <c r="AL65" i="15" s="1"/>
  <c r="BS64" i="15" l="1"/>
  <c r="BR65" i="15" a="1"/>
  <c r="BR65" i="15" s="1"/>
  <c r="AM65" i="15"/>
  <c r="AL66" i="15" a="1"/>
  <c r="AL66" i="15" s="1"/>
  <c r="G65" i="15"/>
  <c r="F66" i="15" a="1"/>
  <c r="F66" i="15" s="1"/>
  <c r="W65" i="15"/>
  <c r="V66" i="15" a="1"/>
  <c r="V66" i="15" s="1"/>
  <c r="CY65" i="15"/>
  <c r="BS65" i="15" l="1"/>
  <c r="BR66" i="15" a="1"/>
  <c r="BR66" i="15" s="1"/>
  <c r="G66" i="15"/>
  <c r="F67" i="15" a="1"/>
  <c r="F67" i="15" s="1"/>
  <c r="CY66" i="15"/>
  <c r="AM66" i="15"/>
  <c r="AL67" i="15" a="1"/>
  <c r="AL67" i="15" s="1"/>
  <c r="W66" i="15"/>
  <c r="V67" i="15" a="1"/>
  <c r="V67" i="15" s="1"/>
  <c r="BS66" i="15" l="1"/>
  <c r="BR67" i="15" a="1"/>
  <c r="BR67" i="15" s="1"/>
  <c r="CY67" i="15"/>
  <c r="G67" i="15"/>
  <c r="F68" i="15" a="1"/>
  <c r="F68" i="15" s="1"/>
  <c r="W67" i="15"/>
  <c r="V68" i="15" a="1"/>
  <c r="V68" i="15" s="1"/>
  <c r="AM67" i="15"/>
  <c r="AL68" i="15" a="1"/>
  <c r="AL68" i="15" s="1"/>
  <c r="BS67" i="15" l="1"/>
  <c r="BR68" i="15" a="1"/>
  <c r="BR68" i="15" s="1"/>
  <c r="W68" i="15"/>
  <c r="V69" i="15" a="1"/>
  <c r="V69" i="15" s="1"/>
  <c r="G68" i="15"/>
  <c r="F69" i="15" a="1"/>
  <c r="F69" i="15" s="1"/>
  <c r="AM68" i="15"/>
  <c r="AL69" i="15" a="1"/>
  <c r="AL69" i="15" s="1"/>
  <c r="CY68" i="15"/>
  <c r="BS68" i="15" l="1"/>
  <c r="BR69" i="15" a="1"/>
  <c r="BR69" i="15" s="1"/>
  <c r="AM69" i="15"/>
  <c r="AL70" i="15" a="1"/>
  <c r="AL70" i="15" s="1"/>
  <c r="G69" i="15"/>
  <c r="F70" i="15" a="1"/>
  <c r="F70" i="15" s="1"/>
  <c r="CY69" i="15"/>
  <c r="W69" i="15"/>
  <c r="V70" i="15" a="1"/>
  <c r="V70" i="15" s="1"/>
  <c r="BS69" i="15" l="1"/>
  <c r="BR70" i="15" a="1"/>
  <c r="BR70" i="15" s="1"/>
  <c r="AM70" i="15"/>
  <c r="AL71" i="15" a="1"/>
  <c r="AL71" i="15" s="1"/>
  <c r="W70" i="15"/>
  <c r="V71" i="15" a="1"/>
  <c r="V71" i="15" s="1"/>
  <c r="CY70" i="15"/>
  <c r="G70" i="15"/>
  <c r="F71" i="15" a="1"/>
  <c r="F71" i="15" s="1"/>
  <c r="BS70" i="15" l="1"/>
  <c r="BR71" i="15" a="1"/>
  <c r="BR71" i="15" s="1"/>
  <c r="G71" i="15"/>
  <c r="F72" i="15" a="1"/>
  <c r="F72" i="15" s="1"/>
  <c r="W71" i="15"/>
  <c r="V72" i="15" a="1"/>
  <c r="V72" i="15" s="1"/>
  <c r="CY71" i="15"/>
  <c r="AM71" i="15"/>
  <c r="AL72" i="15" a="1"/>
  <c r="AL72" i="15" s="1"/>
  <c r="G72" i="15" l="1"/>
  <c r="F73" i="15" a="1"/>
  <c r="F73" i="15" s="1"/>
  <c r="CY72" i="15"/>
  <c r="AM72" i="15"/>
  <c r="AL73" i="15" a="1"/>
  <c r="AL73" i="15" s="1"/>
  <c r="W72" i="15"/>
  <c r="V73" i="15" a="1"/>
  <c r="V73" i="15" s="1"/>
  <c r="BS71" i="15"/>
  <c r="BR72" i="15" a="1"/>
  <c r="BR72" i="15" s="1"/>
  <c r="BS72" i="15" l="1"/>
  <c r="BR73" i="15" a="1"/>
  <c r="BR73" i="15" s="1"/>
  <c r="G73" i="15"/>
  <c r="F74" i="15" a="1"/>
  <c r="F74" i="15" s="1"/>
  <c r="V74" i="15" a="1"/>
  <c r="V74" i="15" s="1"/>
  <c r="W73" i="15"/>
  <c r="CY73" i="15"/>
  <c r="AL74" i="15" a="1"/>
  <c r="AL74" i="15" s="1"/>
  <c r="AM73" i="15"/>
  <c r="CY74" i="15" l="1"/>
  <c r="G74" i="15"/>
  <c r="F75" i="15" a="1"/>
  <c r="F75" i="15" s="1"/>
  <c r="BS73" i="15"/>
  <c r="BR74" i="15" a="1"/>
  <c r="BR74" i="15" s="1"/>
  <c r="AM74" i="15"/>
  <c r="AL75" i="15" a="1"/>
  <c r="AL75" i="15" s="1"/>
  <c r="W74" i="15"/>
  <c r="V75" i="15" a="1"/>
  <c r="V75" i="15" s="1"/>
  <c r="AM75" i="15" l="1"/>
  <c r="AL76" i="15" a="1"/>
  <c r="AL76" i="15" s="1"/>
  <c r="G75" i="15"/>
  <c r="F76" i="15" a="1"/>
  <c r="F76" i="15" s="1"/>
  <c r="W75" i="15"/>
  <c r="V76" i="15" a="1"/>
  <c r="V76" i="15" s="1"/>
  <c r="CY75" i="15"/>
  <c r="BS74" i="15"/>
  <c r="BR75" i="15" a="1"/>
  <c r="BR75" i="15" s="1"/>
  <c r="CY76" i="15" l="1"/>
  <c r="G76" i="15"/>
  <c r="F77" i="15" a="1"/>
  <c r="F77" i="15" s="1"/>
  <c r="BS75" i="15"/>
  <c r="BR76" i="15" a="1"/>
  <c r="BR76" i="15" s="1"/>
  <c r="AM76" i="15"/>
  <c r="AL77" i="15" a="1"/>
  <c r="AL77" i="15" s="1"/>
  <c r="W76" i="15"/>
  <c r="V77" i="15" a="1"/>
  <c r="V77" i="15" s="1"/>
  <c r="AM77" i="15" l="1"/>
  <c r="AL78" i="15" a="1"/>
  <c r="AL78" i="15" s="1"/>
  <c r="G77" i="15"/>
  <c r="F78" i="15" a="1"/>
  <c r="F78" i="15" s="1"/>
  <c r="W77" i="15"/>
  <c r="V78" i="15" a="1"/>
  <c r="V78" i="15" s="1"/>
  <c r="CY77" i="15"/>
  <c r="BS76" i="15"/>
  <c r="BR77" i="15" a="1"/>
  <c r="BR77" i="15" s="1"/>
  <c r="CY78" i="15" l="1"/>
  <c r="G78" i="15"/>
  <c r="F79" i="15" a="1"/>
  <c r="F79" i="15" s="1"/>
  <c r="BS77" i="15"/>
  <c r="BR78" i="15" a="1"/>
  <c r="BR78" i="15" s="1"/>
  <c r="AM78" i="15"/>
  <c r="AL79" i="15" a="1"/>
  <c r="AL79" i="15" s="1"/>
  <c r="W78" i="15"/>
  <c r="V79" i="15" a="1"/>
  <c r="V79" i="15" s="1"/>
  <c r="AM79" i="15" l="1"/>
  <c r="AL80" i="15" a="1"/>
  <c r="AL80" i="15" s="1"/>
  <c r="G79" i="15"/>
  <c r="F80" i="15" a="1"/>
  <c r="F80" i="15" s="1"/>
  <c r="W79" i="15"/>
  <c r="V80" i="15" a="1"/>
  <c r="V80" i="15" s="1"/>
  <c r="CY79" i="15"/>
  <c r="BS78" i="15"/>
  <c r="BR79" i="15" a="1"/>
  <c r="BR79" i="15" s="1"/>
  <c r="BS79" i="15" l="1"/>
  <c r="BR80" i="15" a="1"/>
  <c r="BR80" i="15" s="1"/>
  <c r="AM80" i="15"/>
  <c r="AL81" i="15" a="1"/>
  <c r="AL81" i="15" s="1"/>
  <c r="CY80" i="15"/>
  <c r="G80" i="15"/>
  <c r="F81" i="15" a="1"/>
  <c r="F81" i="15" s="1"/>
  <c r="W80" i="15"/>
  <c r="V81" i="15" a="1"/>
  <c r="V81" i="15" s="1"/>
  <c r="AM81" i="15" l="1"/>
  <c r="AL82" i="15" a="1"/>
  <c r="AL82" i="15" s="1"/>
  <c r="BS80" i="15"/>
  <c r="BR81" i="15" a="1"/>
  <c r="BR81" i="15" s="1"/>
  <c r="G81" i="15"/>
  <c r="F82" i="15" a="1"/>
  <c r="F82" i="15" s="1"/>
  <c r="W81" i="15"/>
  <c r="V82" i="15" a="1"/>
  <c r="V82" i="15" s="1"/>
  <c r="CY81" i="15"/>
  <c r="W82" i="15" l="1"/>
  <c r="V83" i="15" a="1"/>
  <c r="V83" i="15" s="1"/>
  <c r="CY82" i="15"/>
  <c r="AM82" i="15"/>
  <c r="AL83" i="15" a="1"/>
  <c r="AL83" i="15" s="1"/>
  <c r="BS81" i="15"/>
  <c r="BR82" i="15" a="1"/>
  <c r="BR82" i="15" s="1"/>
  <c r="G82" i="15"/>
  <c r="F83" i="15" a="1"/>
  <c r="F83" i="15" s="1"/>
  <c r="BS82" i="15" l="1"/>
  <c r="BR83" i="15" a="1"/>
  <c r="BR83" i="15" s="1"/>
  <c r="G83" i="15"/>
  <c r="F84" i="15" a="1"/>
  <c r="F84" i="15" s="1"/>
  <c r="W83" i="15"/>
  <c r="V84" i="15" a="1"/>
  <c r="V84" i="15" s="1"/>
  <c r="CY83" i="15"/>
  <c r="AM83" i="15"/>
  <c r="AL84" i="15" a="1"/>
  <c r="AL84" i="15" s="1"/>
  <c r="G84" i="15" l="1"/>
  <c r="BS83" i="15"/>
  <c r="BR84" i="15" a="1"/>
  <c r="BR84" i="15" s="1"/>
  <c r="CY84" i="15"/>
  <c r="AM84" i="15"/>
  <c r="W84" i="15"/>
  <c r="BS84" i="15" l="1"/>
</calcChain>
</file>

<file path=xl/comments1.xml><?xml version="1.0" encoding="utf-8"?>
<comments xmlns="http://schemas.openxmlformats.org/spreadsheetml/2006/main">
  <authors>
    <author>Skelton, Jill</author>
  </authors>
  <commentList>
    <comment ref="K1" authorId="0" shapeId="0">
      <text>
        <r>
          <rPr>
            <sz val="9"/>
            <color indexed="81"/>
            <rFont val="Tahoma"/>
            <family val="2"/>
          </rPr>
          <t>See comment from Edward in Notes section.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Includes Local and National ASO.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FI "Other" Local Group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Includes Local and National ASO.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Risk score is under FI (does not include FI - Other) and is limited to Commercial and PRIM.</t>
        </r>
      </text>
    </comment>
    <comment ref="AT1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Risk score is under FI (does not include FI - Other) and is limited to Commercial and PRIM.</t>
        </r>
      </text>
    </comment>
    <comment ref="I137" authorId="0" shapeId="0">
      <text>
        <r>
          <rPr>
            <b/>
            <sz val="9"/>
            <color indexed="81"/>
            <rFont val="Tahoma"/>
            <family val="2"/>
          </rPr>
          <t>Skelton, Jill:</t>
        </r>
        <r>
          <rPr>
            <sz val="9"/>
            <color indexed="81"/>
            <rFont val="Tahoma"/>
            <family val="2"/>
          </rPr>
          <t xml:space="preserve">
This TIN stayed the same.</t>
        </r>
      </text>
    </comment>
  </commentList>
</comments>
</file>

<file path=xl/comments2.xml><?xml version="1.0" encoding="utf-8"?>
<comments xmlns="http://schemas.openxmlformats.org/spreadsheetml/2006/main">
  <authors>
    <author>Samaniego, Ed</author>
  </authors>
  <commentList>
    <comment ref="V42" authorId="0" shapeId="0">
      <text>
        <r>
          <rPr>
            <b/>
            <sz val="9"/>
            <color indexed="81"/>
            <rFont val="Tahoma"/>
            <family val="2"/>
          </rPr>
          <t>Samaniego, Ed:</t>
        </r>
        <r>
          <rPr>
            <sz val="9"/>
            <color indexed="81"/>
            <rFont val="Tahoma"/>
            <family val="2"/>
          </rPr>
          <t xml:space="preserve">
No Membership</t>
        </r>
      </text>
    </comment>
  </commentList>
</comments>
</file>

<file path=xl/comments3.xml><?xml version="1.0" encoding="utf-8"?>
<comments xmlns="http://schemas.openxmlformats.org/spreadsheetml/2006/main">
  <authors>
    <author>siin008</author>
  </authors>
  <commentList>
    <comment ref="B31" authorId="0" shapeId="0">
      <text>
        <r>
          <rPr>
            <b/>
            <sz val="8"/>
            <color indexed="81"/>
            <rFont val="Tahoma"/>
            <family val="2"/>
          </rPr>
          <t>siin008:</t>
        </r>
        <r>
          <rPr>
            <sz val="8"/>
            <color indexed="81"/>
            <rFont val="Tahoma"/>
            <family val="2"/>
          </rPr>
          <t xml:space="preserve">
Denom from K.  Lee on 3-27-2013</t>
        </r>
      </text>
    </comment>
  </commentList>
</comments>
</file>

<file path=xl/sharedStrings.xml><?xml version="1.0" encoding="utf-8"?>
<sst xmlns="http://schemas.openxmlformats.org/spreadsheetml/2006/main" count="13117" uniqueCount="378">
  <si>
    <t>ACO</t>
  </si>
  <si>
    <t>Individual</t>
  </si>
  <si>
    <t>National</t>
  </si>
  <si>
    <t>FEP</t>
  </si>
  <si>
    <t>ASO</t>
  </si>
  <si>
    <t>FI Loc NonRef</t>
  </si>
  <si>
    <t>Indiv</t>
  </si>
  <si>
    <t>California Brown &amp; Toland Medical Group ACO ECC</t>
  </si>
  <si>
    <t>California Cedars ACO ECC</t>
  </si>
  <si>
    <t>California HealthCare Partners ACO ECC</t>
  </si>
  <si>
    <t>California Heritage Provider Network ACO ECC</t>
  </si>
  <si>
    <t>California Humboldt ACO ECC</t>
  </si>
  <si>
    <t>California Memorial Care Medical Group/Bristol Park ACO ECC</t>
  </si>
  <si>
    <t>California SCCIPA ACO ECC</t>
  </si>
  <si>
    <t>California Sansum Clinic ACO ECC</t>
  </si>
  <si>
    <t>California Sante ACO ECC</t>
  </si>
  <si>
    <t>California SeaView/Valley Care ACO ECC</t>
  </si>
  <si>
    <t>California Sharp Community Medical Group ACO ECC</t>
  </si>
  <si>
    <t>California Sharp Rees Stealy ACO ECC</t>
  </si>
  <si>
    <t>California Torrance ACO ECC</t>
  </si>
  <si>
    <t>California UC Davis ACO ECC</t>
  </si>
  <si>
    <t>California UCLA ACO ECC</t>
  </si>
  <si>
    <t>California UCSF ACO ECC</t>
  </si>
  <si>
    <t>Refunding</t>
  </si>
  <si>
    <t>Group (FI) Non-Ref</t>
  </si>
  <si>
    <t>Total (FI)</t>
  </si>
  <si>
    <t>Financial</t>
  </si>
  <si>
    <t>Total</t>
  </si>
  <si>
    <t>Base Membership</t>
  </si>
  <si>
    <t>Attributable</t>
  </si>
  <si>
    <t xml:space="preserve">  --&gt; Attributable %</t>
  </si>
  <si>
    <t>Professional PMPM</t>
  </si>
  <si>
    <r>
      <t xml:space="preserve">Mkt Penetration -- Local Group </t>
    </r>
    <r>
      <rPr>
        <i/>
        <sz val="11"/>
        <color theme="1"/>
        <rFont val="Calibri"/>
        <family val="2"/>
      </rPr>
      <t>(FI Non-Refund)</t>
    </r>
  </si>
  <si>
    <t>FI National</t>
  </si>
  <si>
    <t>Total Financial (excludes FEP &amp;ASO)</t>
  </si>
  <si>
    <t>Total Including FEP &amp; ASO</t>
  </si>
  <si>
    <t>PC2</t>
  </si>
  <si>
    <t>CPC</t>
  </si>
  <si>
    <t>Estimated</t>
  </si>
  <si>
    <t>Market</t>
  </si>
  <si>
    <t>Estimated Care Pmt</t>
  </si>
  <si>
    <t>Attrib Mbrs</t>
  </si>
  <si>
    <t>Penetration</t>
  </si>
  <si>
    <t>After Risk Adjusting</t>
  </si>
  <si>
    <t>PC2 Commercial Savings Summary</t>
  </si>
  <si>
    <t>ACO Commercial Savings Summary</t>
  </si>
  <si>
    <t>CPC Commercial Savings Summary</t>
  </si>
  <si>
    <t>Total(PC2+ACO+CPC) Commercial Savings Summary</t>
  </si>
  <si>
    <t>Group</t>
  </si>
  <si>
    <t xml:space="preserve"> Group Gross Savings($M) (without Gain Share or EFS pay)</t>
  </si>
  <si>
    <t>Group HAUS cumulative trend impact</t>
  </si>
  <si>
    <t>1Q-13</t>
  </si>
  <si>
    <t>2Q-13</t>
  </si>
  <si>
    <t>3Q-13</t>
  </si>
  <si>
    <t>4Q-13</t>
  </si>
  <si>
    <t>Group HAUS incremental trend impact</t>
  </si>
  <si>
    <t>Group Net Savings($M) (after gain share+EFS pay)</t>
  </si>
  <si>
    <t>Index</t>
  </si>
  <si>
    <t>CHOMP</t>
  </si>
  <si>
    <t>Hill</t>
  </si>
  <si>
    <t>John_Muir</t>
  </si>
  <si>
    <t>HCP</t>
  </si>
  <si>
    <t>UCSF</t>
  </si>
  <si>
    <t>UCD</t>
  </si>
  <si>
    <t>UCLA</t>
  </si>
  <si>
    <t>Torrance</t>
  </si>
  <si>
    <t>SRSM</t>
  </si>
  <si>
    <t>SCMG</t>
  </si>
  <si>
    <t>SeaView</t>
  </si>
  <si>
    <t>SCCIPA</t>
  </si>
  <si>
    <t>Sante</t>
  </si>
  <si>
    <t>Sansum</t>
  </si>
  <si>
    <t>Memorial</t>
  </si>
  <si>
    <t>Humboldt</t>
  </si>
  <si>
    <t>HPN</t>
  </si>
  <si>
    <t>Cedars</t>
  </si>
  <si>
    <t>Brown_and_Toland</t>
  </si>
  <si>
    <t>ACO_3</t>
  </si>
  <si>
    <t>CA ACO Market Penetration</t>
  </si>
  <si>
    <t>LEGACY ACO (3/27/2013)</t>
  </si>
  <si>
    <t>Active Attributed Membership</t>
  </si>
  <si>
    <t>HCP, SRS, SCMG</t>
  </si>
  <si>
    <t>Date</t>
  </si>
  <si>
    <t>Attributed Members (Cumulative)</t>
  </si>
  <si>
    <t>Market Penetration %</t>
  </si>
  <si>
    <t>*  What's the story?</t>
  </si>
  <si>
    <t>Legacy Program ending 10/1/2013.  As a result, cumulative members decreasing because members are migrating.</t>
  </si>
  <si>
    <t>Shouldn't the Active Attributed membership numbers be consistent for Legacy and Chronic?  For example, HCP (Legacy) = 39K and HCP(Chronic) = 22K.</t>
  </si>
  <si>
    <t>Total CA PPO Members</t>
  </si>
  <si>
    <t>Effective Date</t>
  </si>
  <si>
    <t>Mkt Penetration -- Local Group (FI Non-Refund)</t>
  </si>
  <si>
    <t>St_Joseph</t>
  </si>
  <si>
    <t>Sutter_Gould</t>
  </si>
  <si>
    <t>Target Date</t>
  </si>
  <si>
    <t>ASO(CalPERS)</t>
  </si>
  <si>
    <t>Target_date</t>
  </si>
  <si>
    <t>California Hill Physicians ACO ECC</t>
  </si>
  <si>
    <t>California Comm Hosp of Monterey Peninsula ACO ECC</t>
  </si>
  <si>
    <t>California John Muir ACO ECC</t>
  </si>
  <si>
    <t>California St. Joseph Health System ACO ECC</t>
  </si>
  <si>
    <t>Likelihood</t>
  </si>
  <si>
    <t>PrimeCare</t>
  </si>
  <si>
    <t>begin_date</t>
  </si>
  <si>
    <t>end_date</t>
  </si>
  <si>
    <t>Sutter(PA_M,EB,Pac)</t>
  </si>
  <si>
    <t>Sutter_Medical</t>
  </si>
  <si>
    <t>Dignity(Kern)</t>
  </si>
  <si>
    <t>Dignity(Mercy)</t>
  </si>
  <si>
    <t>California Sutter Palo/Mills/E Bay/Pacific ACO ECC</t>
  </si>
  <si>
    <t>California PrimeCare ACO ECC</t>
  </si>
  <si>
    <t>California Dignity Health Kern ACO ECC</t>
  </si>
  <si>
    <t>California Dignity Health Mercy Medical Group ACO ECC</t>
  </si>
  <si>
    <t>Panel ID</t>
  </si>
  <si>
    <t>Panel Name</t>
  </si>
  <si>
    <t>2014Q3</t>
  </si>
  <si>
    <t>Clinton Lane, MD</t>
  </si>
  <si>
    <t>CA0701140001</t>
  </si>
  <si>
    <t>Community Health Clinic</t>
  </si>
  <si>
    <t>Faye Lundergan, MD</t>
  </si>
  <si>
    <t>Hsiao-Ping Hu, MD</t>
  </si>
  <si>
    <t>John P Canova, MD</t>
  </si>
  <si>
    <t>Kathleen E Whisman, MD</t>
  </si>
  <si>
    <t>Lassen Medical Group</t>
  </si>
  <si>
    <t>Martha Cueto-Salas, MD</t>
  </si>
  <si>
    <t>Northern California Medical Assoc, Inc.</t>
  </si>
  <si>
    <t>Petaluma Health Center</t>
  </si>
  <si>
    <t>Peter P Grandaw MD Inc.</t>
  </si>
  <si>
    <t>Redding Family Medical Group Inc.</t>
  </si>
  <si>
    <t>Santa Rosa Sports Medicine</t>
  </si>
  <si>
    <t>Than T Aung, MD</t>
  </si>
  <si>
    <t>Family Health Care Med Grp Of Modes</t>
  </si>
  <si>
    <t>Family Healthcare Network</t>
  </si>
  <si>
    <t>Harvest Pediatrics Inc</t>
  </si>
  <si>
    <t>Immediate Care Medical Group Inc</t>
  </si>
  <si>
    <t>Napa Valley Family Medical Grp Inc</t>
  </si>
  <si>
    <t>Paradise Medical Group</t>
  </si>
  <si>
    <t>Premier Walk In Medical Inc</t>
  </si>
  <si>
    <t>Sierra Care Physicians</t>
  </si>
  <si>
    <t>Visalia Family Practice</t>
  </si>
  <si>
    <t>CA0701140002</t>
  </si>
  <si>
    <t>Orangeburg Medical Group</t>
  </si>
  <si>
    <t>California</t>
  </si>
  <si>
    <t>Pgm ID</t>
  </si>
  <si>
    <t>Value ID</t>
  </si>
  <si>
    <t>Tax ID</t>
  </si>
  <si>
    <t>Tax ID Name</t>
  </si>
  <si>
    <t>Program</t>
  </si>
  <si>
    <t>Specialty</t>
  </si>
  <si>
    <t>Start Date</t>
  </si>
  <si>
    <t>Year</t>
  </si>
  <si>
    <t>Quarter</t>
  </si>
  <si>
    <t>Financ'l Mthd</t>
  </si>
  <si>
    <t>FI - Natl</t>
  </si>
  <si>
    <t>(Total) Total</t>
  </si>
  <si>
    <t>Apr PMPM</t>
  </si>
  <si>
    <t>Non-Ref $s</t>
  </si>
  <si>
    <t>ASO Dollars</t>
  </si>
  <si>
    <t>942613681</t>
  </si>
  <si>
    <t>2013Q2</t>
  </si>
  <si>
    <t>237221695</t>
  </si>
  <si>
    <t>200751043</t>
  </si>
  <si>
    <t>911853015</t>
  </si>
  <si>
    <t>563748259</t>
  </si>
  <si>
    <t>563472530</t>
  </si>
  <si>
    <t>941750150</t>
  </si>
  <si>
    <t>200150475</t>
  </si>
  <si>
    <t>942313418</t>
  </si>
  <si>
    <t>680437840</t>
  </si>
  <si>
    <t>204401653</t>
  </si>
  <si>
    <t>680367608</t>
  </si>
  <si>
    <t>261966088</t>
  </si>
  <si>
    <t>943352055</t>
  </si>
  <si>
    <t>202088353</t>
  </si>
  <si>
    <t>942525145</t>
  </si>
  <si>
    <t>953731507</t>
  </si>
  <si>
    <t>263689400</t>
  </si>
  <si>
    <t>680258366</t>
  </si>
  <si>
    <t>680478163</t>
  </si>
  <si>
    <t>770049385</t>
  </si>
  <si>
    <t>680335421</t>
  </si>
  <si>
    <t>770073025</t>
  </si>
  <si>
    <t>941253585</t>
  </si>
  <si>
    <t>AGGREGATE</t>
  </si>
  <si>
    <t>CA_PC2</t>
  </si>
  <si>
    <t>Scaled down</t>
  </si>
  <si>
    <t>Base Membership:</t>
  </si>
  <si>
    <t>ASO(NON-CalPERS)</t>
  </si>
  <si>
    <t>4/13, 7/14, 7/15</t>
  </si>
  <si>
    <t>CM PMPM</t>
  </si>
  <si>
    <t>Month</t>
  </si>
  <si>
    <t>CA ECC and PC2 Attribution (Current Pass)</t>
  </si>
  <si>
    <t>CAPC20701</t>
  </si>
  <si>
    <t>2015Q3</t>
  </si>
  <si>
    <t>California Sutter Medical Foundation ACO ECC</t>
  </si>
  <si>
    <t>200515417</t>
  </si>
  <si>
    <t>CHICO PEDIATRIC MEDICAL GROUP INC</t>
  </si>
  <si>
    <t>PRIM</t>
  </si>
  <si>
    <t>204581760</t>
  </si>
  <si>
    <t>HOLLISTER PEDIATRICS</t>
  </si>
  <si>
    <t>205122281</t>
  </si>
  <si>
    <t>REDDING PEDIATRICS INC</t>
  </si>
  <si>
    <t>208149247</t>
  </si>
  <si>
    <t>SWENSON MEDICAL GROUP PROF CORP</t>
  </si>
  <si>
    <t>208927576</t>
  </si>
  <si>
    <t>CORNERSTONE FAMILY PRACTICE MEDICAL</t>
  </si>
  <si>
    <t>260739531</t>
  </si>
  <si>
    <t>262647187</t>
  </si>
  <si>
    <t>CHAITANYA N MAHIDA MD INC</t>
  </si>
  <si>
    <t>563456657</t>
  </si>
  <si>
    <t>STARK BRANDAN</t>
  </si>
  <si>
    <t>616921496</t>
  </si>
  <si>
    <t>BISHOP ROY L</t>
  </si>
  <si>
    <t>680280526</t>
  </si>
  <si>
    <t>MOUNTAIN VIEW FAMILY MEDICAL GROUP</t>
  </si>
  <si>
    <t>770476025</t>
  </si>
  <si>
    <t>770567999</t>
  </si>
  <si>
    <t>941451787</t>
  </si>
  <si>
    <t>TRUCKEE TAHOE MEDICAL GROUP</t>
  </si>
  <si>
    <t>942533006</t>
  </si>
  <si>
    <t>MOUNTAIN VALLEYS HEALTH CENTERS INC</t>
  </si>
  <si>
    <t>942699073</t>
  </si>
  <si>
    <t>APEX MEDICAL GROUP INC</t>
  </si>
  <si>
    <t>946195952</t>
  </si>
  <si>
    <t>MANGROVE MEDICAL GROUP</t>
  </si>
  <si>
    <t>Monarch</t>
  </si>
  <si>
    <t>California Monarch ACO ECC</t>
  </si>
  <si>
    <t>CA0701150007</t>
  </si>
  <si>
    <t>954405726</t>
  </si>
  <si>
    <t>025666743</t>
  </si>
  <si>
    <t>337683841</t>
  </si>
  <si>
    <t>566045452</t>
  </si>
  <si>
    <t>753087141</t>
  </si>
  <si>
    <t>942831441</t>
  </si>
  <si>
    <t>234510880</t>
  </si>
  <si>
    <t>549678569</t>
  </si>
  <si>
    <t>942517949</t>
  </si>
  <si>
    <t>148942463</t>
  </si>
  <si>
    <t>770223656</t>
  </si>
  <si>
    <t>465380399</t>
  </si>
  <si>
    <t>Andres Arellano</t>
  </si>
  <si>
    <t>Jeannette Kong-sibal</t>
  </si>
  <si>
    <t>Louise Virginia Krone</t>
  </si>
  <si>
    <t>SBMA - Anita Tolentino-Macaraeg</t>
  </si>
  <si>
    <t>SBMA - Arminda Tolentina</t>
  </si>
  <si>
    <t>SBMA - Benedict Carota, MD</t>
  </si>
  <si>
    <t>SBMA - DANIEL Y WANG MD CORP</t>
  </si>
  <si>
    <t>SBMA - KENNETH P JIANG INC</t>
  </si>
  <si>
    <t>SBMA - Marie C. Grageda, MD</t>
  </si>
  <si>
    <t>SBMA - Marni Friedman, MD</t>
  </si>
  <si>
    <t>SBMA - Martin M. Bress, MD</t>
  </si>
  <si>
    <t>SBMA - Mohammad S. Al-Hasan, MD</t>
  </si>
  <si>
    <t>SBMA - Paul Percival MD</t>
  </si>
  <si>
    <t>SBMA - San Benito Pediatrics</t>
  </si>
  <si>
    <t>WEERASETHSIRI RUNGTIWA</t>
  </si>
  <si>
    <t>Based on Reporting State</t>
  </si>
  <si>
    <t>Fully Insured Commercial</t>
  </si>
  <si>
    <t>Local Group (NR)</t>
  </si>
  <si>
    <t>Local Grp (FI Other)</t>
  </si>
  <si>
    <t>Individual (NR)</t>
  </si>
  <si>
    <t>Individual (FI Other)</t>
  </si>
  <si>
    <t>National (NR)</t>
  </si>
  <si>
    <t>National (FI Other)</t>
  </si>
  <si>
    <t>Ttl Financial (NR)</t>
  </si>
  <si>
    <t>Ttl Financial (FI Other)</t>
  </si>
  <si>
    <t>Alt Funded (ASO)</t>
  </si>
  <si>
    <t>BlueCard</t>
  </si>
  <si>
    <t>Total Commercial</t>
  </si>
  <si>
    <t>Colorado</t>
  </si>
  <si>
    <t>Connecticut</t>
  </si>
  <si>
    <t>Georgia</t>
  </si>
  <si>
    <t>Indiana</t>
  </si>
  <si>
    <t>Kentucky</t>
  </si>
  <si>
    <t>Maine</t>
  </si>
  <si>
    <t>Missouri</t>
  </si>
  <si>
    <t>New Hampshire</t>
  </si>
  <si>
    <t>Nevada</t>
  </si>
  <si>
    <t>New York</t>
  </si>
  <si>
    <t>Ohio</t>
  </si>
  <si>
    <t>Virginia</t>
  </si>
  <si>
    <t>Wisconsin</t>
  </si>
  <si>
    <t>NY City &amp; State if desire to be excluded</t>
  </si>
  <si>
    <t>CA HMO &amp; POS if desire to be excluded</t>
  </si>
  <si>
    <t>CDHP</t>
  </si>
  <si>
    <t>Nov Rsk - FI</t>
  </si>
  <si>
    <t>Nov Rsk - ASO</t>
  </si>
  <si>
    <t>Scripps</t>
  </si>
  <si>
    <t>770424419</t>
  </si>
  <si>
    <t>Kaweah Delta Medical Foundation</t>
  </si>
  <si>
    <t>2015Q4</t>
  </si>
  <si>
    <t>PRGM_ID</t>
  </si>
  <si>
    <t>CABTM0701</t>
  </si>
  <si>
    <t>CACDR1001</t>
  </si>
  <si>
    <t>CACMP0401</t>
  </si>
  <si>
    <t>CAHCP0701</t>
  </si>
  <si>
    <t>CAHIP1001</t>
  </si>
  <si>
    <t>CAHPN0101</t>
  </si>
  <si>
    <t>CAHUM1001</t>
  </si>
  <si>
    <t>CAMBP0401</t>
  </si>
  <si>
    <t>CASCC0401</t>
  </si>
  <si>
    <t>CASCM0701</t>
  </si>
  <si>
    <t>CASMF0101</t>
  </si>
  <si>
    <t>CASNS0101</t>
  </si>
  <si>
    <t>CASNT0701</t>
  </si>
  <si>
    <t>CASPM1001</t>
  </si>
  <si>
    <t>CASRS0701</t>
  </si>
  <si>
    <t>CASVW0701</t>
  </si>
  <si>
    <t>CATRN1001</t>
  </si>
  <si>
    <t>CAUCD0701</t>
  </si>
  <si>
    <t>CAULA1001</t>
  </si>
  <si>
    <t>CAUSF0701</t>
  </si>
  <si>
    <t>CA0701140015</t>
  </si>
  <si>
    <t>CA0401150015</t>
  </si>
  <si>
    <t>CA0701130007</t>
  </si>
  <si>
    <t>HEALTHCARE PARTNERS</t>
  </si>
  <si>
    <t>CA0101150013</t>
  </si>
  <si>
    <t>Heritage Provider Network</t>
  </si>
  <si>
    <t>CA0401140017</t>
  </si>
  <si>
    <t>CA0401140013</t>
  </si>
  <si>
    <t>CA0701130006</t>
  </si>
  <si>
    <t>SHARP COMMUNITY MEDICAL</t>
  </si>
  <si>
    <t>Sutter Gould Medical Foundation</t>
  </si>
  <si>
    <t>CA0101150008</t>
  </si>
  <si>
    <t>Sutter Medical Foundation</t>
  </si>
  <si>
    <t>CA0101130009</t>
  </si>
  <si>
    <t>CA0701130008</t>
  </si>
  <si>
    <t>CA0701130005</t>
  </si>
  <si>
    <t>CA0701130010</t>
  </si>
  <si>
    <t>CA0701130004</t>
  </si>
  <si>
    <t>CA0701140014</t>
  </si>
  <si>
    <t>Brown &amp; Toland</t>
  </si>
  <si>
    <t>SHARP REES-STEALY</t>
  </si>
  <si>
    <t>UC  Davis</t>
  </si>
  <si>
    <t>UC San Francisco</t>
  </si>
  <si>
    <t>Sutter</t>
  </si>
  <si>
    <t>panel_id</t>
  </si>
  <si>
    <t>CA1001130001</t>
  </si>
  <si>
    <t>CA1001130002</t>
  </si>
  <si>
    <t>CA1001130011</t>
  </si>
  <si>
    <t>CA1001130012</t>
  </si>
  <si>
    <t>CA1001140003</t>
  </si>
  <si>
    <t>CA1001140019</t>
  </si>
  <si>
    <t>CAMON0101</t>
  </si>
  <si>
    <t>CAPMC0102</t>
  </si>
  <si>
    <t>CA0101160005</t>
  </si>
  <si>
    <t>CA0101160007</t>
  </si>
  <si>
    <t>Mbr Summary (Mar 2016 EOM) - MBU</t>
  </si>
  <si>
    <t>Northeastern Rural Health Clinics</t>
  </si>
  <si>
    <t>Valley Pediatric Medical Group Inc</t>
  </si>
  <si>
    <t>Patterson and Tedford Pediatrics</t>
  </si>
  <si>
    <t>Central Coast Family Care Medical Associates of Santa Maria Inc</t>
  </si>
  <si>
    <t>Afsari Seema A</t>
  </si>
  <si>
    <t>474299951</t>
  </si>
  <si>
    <t>Adventist</t>
  </si>
  <si>
    <t>California Scripps Clinical ACO ECC</t>
  </si>
  <si>
    <t>California Scripps Costal ACO ECC</t>
  </si>
  <si>
    <t>Scripps_Clinical</t>
  </si>
  <si>
    <t>Scripps_Costal</t>
  </si>
  <si>
    <t>California Adventist ACO ECC</t>
  </si>
  <si>
    <t>CA0701160007</t>
  </si>
  <si>
    <t>CA0701160008</t>
  </si>
  <si>
    <t>CA0701160009</t>
  </si>
  <si>
    <t>CA Panel North</t>
  </si>
  <si>
    <t>CA Panel Central &amp; South</t>
  </si>
  <si>
    <t>CA Panel KDMF</t>
  </si>
  <si>
    <t>C:\Users\AD38238\Documents\CA\Forecasting\IFT\2016\[Monthly IFT - CA - Aug_2016.xlsm]Load</t>
  </si>
  <si>
    <t>SBMA - Burlingame</t>
  </si>
  <si>
    <t>465336230</t>
  </si>
  <si>
    <t>Prior Panel 1</t>
  </si>
  <si>
    <t>Prior Panel 2</t>
  </si>
  <si>
    <t>Prior Panel 3</t>
  </si>
  <si>
    <t>CA0401130001</t>
  </si>
  <si>
    <t>CA1001160002</t>
  </si>
  <si>
    <t>CA1001160003</t>
  </si>
  <si>
    <t>CASCR1002</t>
  </si>
  <si>
    <t>CASCR1001</t>
  </si>
  <si>
    <t>Scripps_Clinic</t>
  </si>
  <si>
    <t>CASGF0101</t>
  </si>
  <si>
    <t>California Sutter Gould Medical Foundation ACO ECC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</si>
</sst>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[$-409]mmm\-yy;@"/>
    <numFmt numFmtId="167" formatCode="0.0"/>
    <numFmt numFmtId="168" formatCode="0.0_)\%;\(0.0\)\%;0.0_)\%;@_)_%"/>
    <numFmt numFmtId="169" formatCode="#,##0.0_)_%;\(#,##0.0\)_%;0.0_)_%;@_)_%"/>
    <numFmt numFmtId="170" formatCode="#,##0.0_);\(#,##0.0\);#,##0.0_);@_)"/>
    <numFmt numFmtId="171" formatCode="&quot;$&quot;_(#,##0.00_);&quot;$&quot;\(#,##0.00\);&quot;$&quot;_(0.00_);@_)"/>
    <numFmt numFmtId="172" formatCode="#,##0.00_);\(#,##0.00\);0.00_);@_)"/>
    <numFmt numFmtId="173" formatCode="\€_(#,##0.00_);\€\(#,##0.00\);\€_(0.00_);@_)"/>
    <numFmt numFmtId="174" formatCode="#,##0_)\x;\(#,##0\)\x;0_)\x;@_)_x"/>
    <numFmt numFmtId="175" formatCode="#,##0_)_x;\(#,##0\)_x;0_)_x;@_)_x"/>
    <numFmt numFmtId="176" formatCode="_([$€-2]* #,##0.00_);_([$€-2]* \(#,##0.00\);_([$€-2]* &quot;-&quot;??_)"/>
    <numFmt numFmtId="177" formatCode="0.00_)"/>
    <numFmt numFmtId="178" formatCode="0.0000%"/>
    <numFmt numFmtId="179" formatCode="m/d/yy\ h:mm:ss"/>
  </numFmts>
  <fonts count="7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color theme="0"/>
      <name val="Calibri"/>
      <family val="2"/>
    </font>
    <font>
      <b/>
      <sz val="10"/>
      <color indexed="8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0"/>
      <name val="Geneva"/>
      <family val="2"/>
    </font>
    <font>
      <sz val="10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MS Sans Serif"/>
      <family val="2"/>
    </font>
    <font>
      <sz val="9"/>
      <color theme="1"/>
      <name val="Arial"/>
      <family val="2"/>
    </font>
    <font>
      <sz val="11"/>
      <name val="Times New Roman"/>
      <family val="1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b/>
      <i/>
      <sz val="16"/>
      <name val="Helv"/>
    </font>
    <font>
      <sz val="10"/>
      <color indexed="8"/>
      <name val="Arial"/>
      <family val="2"/>
    </font>
    <font>
      <sz val="8"/>
      <name val="Trebuchet MS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sz val="9"/>
      <name val="CG Times"/>
      <family val="1"/>
    </font>
    <font>
      <sz val="8"/>
      <name val="Times New Roman"/>
      <family val="1"/>
    </font>
    <font>
      <b/>
      <sz val="10"/>
      <color rgb="FF00B0F0"/>
      <name val="Calibri"/>
      <family val="2"/>
    </font>
    <font>
      <b/>
      <i/>
      <sz val="16"/>
      <color theme="3"/>
      <name val="Calibri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i/>
      <sz val="16"/>
      <name val="Calibri"/>
      <family val="2"/>
    </font>
    <font>
      <sz val="10"/>
      <color rgb="FF002060"/>
      <name val="Calibri"/>
      <family val="2"/>
    </font>
    <font>
      <b/>
      <u/>
      <sz val="10"/>
      <color theme="1"/>
      <name val="Calibri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8"/>
      <name val="Arial Narrow"/>
      <family val="2"/>
    </font>
    <font>
      <sz val="10"/>
      <color rgb="FF000000"/>
      <name val="Arial"/>
      <family val="2"/>
    </font>
    <font>
      <b/>
      <i/>
      <sz val="36"/>
      <color rgb="FF993300"/>
      <name val="Times New Roman"/>
      <family val="1"/>
    </font>
    <font>
      <b/>
      <i/>
      <sz val="28"/>
      <color rgb="FF993300"/>
      <name val="Times New Roman"/>
      <family val="1"/>
    </font>
    <font>
      <b/>
      <sz val="11"/>
      <color rgb="FF943634"/>
      <name val="Calibri"/>
      <family val="2"/>
      <scheme val="minor"/>
    </font>
    <font>
      <b/>
      <i/>
      <u/>
      <sz val="10"/>
      <name val="Arial"/>
      <family val="2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1F497D"/>
      <name val="Calibri"/>
      <family val="2"/>
      <scheme val="minor"/>
    </font>
    <font>
      <sz val="11"/>
      <color theme="1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E2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54EC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9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48">
    <xf numFmtId="0" fontId="0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5" fontId="15" fillId="0" borderId="0" applyFont="0" applyFill="0" applyBorder="0" applyAlignment="0" applyProtection="0"/>
    <xf numFmtId="8" fontId="15" fillId="0" borderId="0" applyFont="0" applyFill="0" applyBorder="0" applyAlignment="0" applyProtection="0"/>
    <xf numFmtId="0" fontId="16" fillId="0" borderId="0"/>
    <xf numFmtId="10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3" fontId="16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6" fillId="11" borderId="0" applyNumberFormat="0" applyFont="0" applyAlignment="0" applyProtection="0"/>
    <xf numFmtId="174" fontId="16" fillId="0" borderId="0" applyFont="0" applyFill="0" applyBorder="0" applyAlignment="0" applyProtection="0"/>
    <xf numFmtId="175" fontId="16" fillId="0" borderId="0" applyFont="0" applyFill="0" applyBorder="0" applyProtection="0">
      <alignment horizontal="right"/>
    </xf>
    <xf numFmtId="0" fontId="18" fillId="0" borderId="0" applyNumberFormat="0" applyFill="0" applyBorder="0" applyProtection="0">
      <alignment vertical="top"/>
    </xf>
    <xf numFmtId="0" fontId="19" fillId="0" borderId="20" applyNumberFormat="0" applyFill="0" applyAlignment="0" applyProtection="0"/>
    <xf numFmtId="0" fontId="20" fillId="0" borderId="21" applyNumberFormat="0" applyFill="0" applyProtection="0">
      <alignment horizontal="center"/>
    </xf>
    <xf numFmtId="0" fontId="20" fillId="0" borderId="0" applyNumberFormat="0" applyFill="0" applyBorder="0" applyProtection="0">
      <alignment horizontal="left"/>
    </xf>
    <xf numFmtId="0" fontId="21" fillId="0" borderId="0" applyNumberFormat="0" applyFill="0" applyBorder="0" applyProtection="0">
      <alignment horizontal="centerContinuous"/>
    </xf>
    <xf numFmtId="0" fontId="15" fillId="0" borderId="2" applyNumberFormat="0" applyFont="0" applyFill="0" applyAlignment="0" applyProtection="0"/>
    <xf numFmtId="0" fontId="15" fillId="0" borderId="22" applyNumberFormat="0" applyFont="0" applyFill="0" applyAlignment="0" applyProtection="0"/>
    <xf numFmtId="0" fontId="15" fillId="0" borderId="22" applyNumberFormat="0" applyFont="0" applyFill="0" applyAlignment="0" applyProtection="0"/>
    <xf numFmtId="0" fontId="15" fillId="0" borderId="23" applyNumberFormat="0" applyFont="0" applyFill="0" applyAlignment="0" applyProtection="0"/>
    <xf numFmtId="0" fontId="15" fillId="0" borderId="24" applyNumberFormat="0" applyFont="0" applyFill="0" applyAlignment="0" applyProtection="0"/>
    <xf numFmtId="0" fontId="15" fillId="0" borderId="24" applyNumberFormat="0" applyFont="0" applyFill="0" applyAlignment="0" applyProtection="0"/>
    <xf numFmtId="10" fontId="22" fillId="0" borderId="25">
      <alignment horizontal="centerContinuous"/>
    </xf>
    <xf numFmtId="43" fontId="2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3" fillId="0" borderId="0" applyFont="0" applyFill="0" applyBorder="0" applyAlignment="0" applyProtection="0"/>
    <xf numFmtId="39" fontId="25" fillId="0" borderId="1"/>
    <xf numFmtId="176" fontId="16" fillId="0" borderId="0" applyFont="0" applyFill="0" applyBorder="0" applyAlignment="0" applyProtection="0"/>
    <xf numFmtId="37" fontId="16" fillId="0" borderId="0"/>
    <xf numFmtId="38" fontId="25" fillId="12" borderId="0" applyNumberFormat="0" applyBorder="0" applyAlignment="0" applyProtection="0"/>
    <xf numFmtId="0" fontId="26" fillId="0" borderId="0">
      <alignment horizontal="left"/>
    </xf>
    <xf numFmtId="4" fontId="16" fillId="0" borderId="26" applyFont="0" applyBorder="0" applyProtection="0">
      <alignment horizontal="right"/>
      <protection locked="0"/>
    </xf>
    <xf numFmtId="4" fontId="16" fillId="0" borderId="26" applyFont="0" applyBorder="0" applyProtection="0">
      <alignment horizontal="right"/>
      <protection locked="0"/>
    </xf>
    <xf numFmtId="10" fontId="25" fillId="13" borderId="1" applyNumberFormat="0" applyBorder="0" applyAlignment="0" applyProtection="0"/>
    <xf numFmtId="14" fontId="15" fillId="0" borderId="0" applyFont="0" applyFill="0" applyBorder="0" applyAlignment="0" applyProtection="0"/>
    <xf numFmtId="0" fontId="27" fillId="0" borderId="6"/>
    <xf numFmtId="177" fontId="28" fillId="0" borderId="0"/>
    <xf numFmtId="0" fontId="3" fillId="0" borderId="0"/>
    <xf numFmtId="0" fontId="3" fillId="0" borderId="0"/>
    <xf numFmtId="0" fontId="3" fillId="0" borderId="0"/>
    <xf numFmtId="0" fontId="23" fillId="0" borderId="0"/>
    <xf numFmtId="0" fontId="2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38" fontId="30" fillId="0" borderId="0" applyFont="0" applyAlignment="0"/>
    <xf numFmtId="10" fontId="1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16" fillId="0" borderId="0" applyFont="0" applyFill="0" applyBorder="0" applyAlignment="0" applyProtection="0"/>
    <xf numFmtId="0" fontId="31" fillId="0" borderId="0" applyNumberFormat="0" applyFont="0" applyFill="0" applyBorder="0" applyAlignment="0" applyProtection="0">
      <alignment horizontal="left"/>
    </xf>
    <xf numFmtId="15" fontId="31" fillId="0" borderId="0" applyFont="0" applyFill="0" applyBorder="0" applyAlignment="0" applyProtection="0"/>
    <xf numFmtId="4" fontId="31" fillId="0" borderId="0" applyFont="0" applyFill="0" applyBorder="0" applyAlignment="0" applyProtection="0"/>
    <xf numFmtId="0" fontId="32" fillId="0" borderId="6">
      <alignment horizontal="center"/>
    </xf>
    <xf numFmtId="3" fontId="31" fillId="0" borderId="0" applyFont="0" applyFill="0" applyBorder="0" applyAlignment="0" applyProtection="0"/>
    <xf numFmtId="0" fontId="31" fillId="14" borderId="0" applyNumberFormat="0" applyFont="0" applyBorder="0" applyAlignment="0" applyProtection="0"/>
    <xf numFmtId="178" fontId="16" fillId="0" borderId="0" applyFont="0" applyFill="0" applyBorder="0" applyAlignment="0" applyProtection="0"/>
    <xf numFmtId="0" fontId="16" fillId="0" borderId="27" applyNumberFormat="0" applyFont="0" applyFill="0" applyAlignment="0" applyProtection="0"/>
    <xf numFmtId="0" fontId="16" fillId="0" borderId="28" applyNumberFormat="0" applyFont="0" applyFill="0" applyAlignment="0" applyProtection="0"/>
    <xf numFmtId="0" fontId="16" fillId="0" borderId="29" applyNumberFormat="0" applyFont="0" applyFill="0" applyAlignment="0" applyProtection="0"/>
    <xf numFmtId="0" fontId="16" fillId="0" borderId="30" applyNumberFormat="0" applyFont="0" applyFill="0" applyAlignment="0" applyProtection="0"/>
    <xf numFmtId="0" fontId="16" fillId="0" borderId="31" applyNumberFormat="0" applyFont="0" applyFill="0" applyAlignment="0" applyProtection="0"/>
    <xf numFmtId="0" fontId="16" fillId="0" borderId="31" applyNumberFormat="0" applyFont="0" applyFill="0" applyAlignment="0" applyProtection="0"/>
    <xf numFmtId="0" fontId="16" fillId="15" borderId="0" applyNumberFormat="0" applyFont="0" applyBorder="0" applyAlignment="0" applyProtection="0"/>
    <xf numFmtId="0" fontId="16" fillId="0" borderId="32" applyNumberFormat="0" applyFont="0" applyFill="0" applyAlignment="0" applyProtection="0"/>
    <xf numFmtId="0" fontId="16" fillId="0" borderId="33" applyNumberFormat="0" applyFont="0" applyFill="0" applyAlignment="0" applyProtection="0"/>
    <xf numFmtId="46" fontId="1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16" fillId="0" borderId="34" applyNumberFormat="0" applyFont="0" applyFill="0" applyAlignment="0" applyProtection="0"/>
    <xf numFmtId="0" fontId="16" fillId="0" borderId="34" applyNumberFormat="0" applyFont="0" applyFill="0" applyAlignment="0" applyProtection="0"/>
    <xf numFmtId="0" fontId="16" fillId="0" borderId="35" applyNumberFormat="0" applyFont="0" applyFill="0" applyAlignment="0" applyProtection="0"/>
    <xf numFmtId="0" fontId="16" fillId="0" borderId="35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36" applyNumberFormat="0" applyFont="0" applyFill="0" applyAlignment="0" applyProtection="0"/>
    <xf numFmtId="0" fontId="16" fillId="0" borderId="36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26" applyNumberFormat="0" applyFont="0" applyFill="0" applyAlignment="0" applyProtection="0"/>
    <xf numFmtId="0" fontId="16" fillId="0" borderId="0" applyNumberFormat="0" applyFont="0" applyFill="0" applyBorder="0" applyProtection="0">
      <alignment horizontal="center"/>
    </xf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Protection="0">
      <alignment horizontal="left"/>
    </xf>
    <xf numFmtId="0" fontId="16" fillId="15" borderId="0" applyNumberFormat="0" applyFont="0" applyBorder="0" applyAlignment="0" applyProtection="0"/>
    <xf numFmtId="0" fontId="36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6" fillId="0" borderId="37" applyNumberFormat="0" applyFont="0" applyFill="0" applyAlignment="0" applyProtection="0"/>
    <xf numFmtId="0" fontId="16" fillId="0" borderId="38" applyNumberFormat="0" applyFont="0" applyFill="0" applyAlignment="0" applyProtection="0"/>
    <xf numFmtId="0" fontId="16" fillId="0" borderId="38" applyNumberFormat="0" applyFont="0" applyFill="0" applyAlignment="0" applyProtection="0"/>
    <xf numFmtId="179" fontId="16" fillId="0" borderId="0" applyFont="0" applyFill="0" applyBorder="0" applyAlignment="0" applyProtection="0"/>
    <xf numFmtId="0" fontId="16" fillId="0" borderId="39" applyNumberFormat="0" applyFont="0" applyFill="0" applyAlignment="0" applyProtection="0"/>
    <xf numFmtId="0" fontId="16" fillId="0" borderId="39" applyNumberFormat="0" applyFont="0" applyFill="0" applyAlignment="0" applyProtection="0"/>
    <xf numFmtId="0" fontId="16" fillId="0" borderId="40" applyNumberFormat="0" applyFont="0" applyFill="0" applyAlignment="0" applyProtection="0"/>
    <xf numFmtId="0" fontId="16" fillId="0" borderId="40" applyNumberFormat="0" applyFont="0" applyFill="0" applyAlignment="0" applyProtection="0"/>
    <xf numFmtId="0" fontId="16" fillId="0" borderId="41" applyNumberFormat="0" applyFont="0" applyFill="0" applyAlignment="0" applyProtection="0"/>
    <xf numFmtId="0" fontId="16" fillId="0" borderId="41" applyNumberFormat="0" applyFont="0" applyFill="0" applyAlignment="0" applyProtection="0"/>
    <xf numFmtId="0" fontId="16" fillId="0" borderId="42" applyNumberFormat="0" applyFont="0" applyFill="0" applyAlignment="0" applyProtection="0"/>
    <xf numFmtId="0" fontId="16" fillId="0" borderId="42" applyNumberFormat="0" applyFont="0" applyFill="0" applyAlignment="0" applyProtection="0"/>
    <xf numFmtId="0" fontId="16" fillId="0" borderId="43" applyNumberFormat="0" applyFont="0" applyFill="0" applyAlignment="0" applyProtection="0"/>
    <xf numFmtId="0" fontId="16" fillId="0" borderId="43" applyNumberFormat="0" applyFont="0" applyFill="0" applyAlignment="0" applyProtection="0"/>
    <xf numFmtId="0" fontId="37" fillId="0" borderId="0"/>
    <xf numFmtId="43" fontId="16" fillId="0" borderId="0" applyFill="0" applyBorder="0" applyAlignment="0" applyProtection="0">
      <alignment horizontal="centerContinuous" vertical="center"/>
    </xf>
    <xf numFmtId="9" fontId="16" fillId="0" borderId="0" applyFont="0" applyFill="0" applyBorder="0" applyAlignment="0" applyProtection="0"/>
    <xf numFmtId="42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2" fontId="16" fillId="0" borderId="0" applyFont="0" applyFill="0" applyBorder="0" applyAlignment="0" applyProtection="0"/>
    <xf numFmtId="0" fontId="27" fillId="0" borderId="0"/>
    <xf numFmtId="49" fontId="16" fillId="0" borderId="26" applyFont="0" applyBorder="0">
      <protection locked="0"/>
    </xf>
    <xf numFmtId="49" fontId="16" fillId="0" borderId="26" applyFont="0" applyBorder="0">
      <protection locked="0"/>
    </xf>
    <xf numFmtId="0" fontId="15" fillId="0" borderId="0" applyNumberFormat="0" applyFont="0" applyFill="0" applyBorder="0" applyProtection="0">
      <alignment horizontal="left" vertical="top" wrapText="1"/>
    </xf>
    <xf numFmtId="43" fontId="38" fillId="0" borderId="0" applyFill="0" applyBorder="0" applyAlignment="0" applyProtection="0"/>
    <xf numFmtId="0" fontId="3" fillId="21" borderId="0" applyNumberFormat="0" applyBorder="0" applyAlignment="0" applyProtection="0"/>
    <xf numFmtId="0" fontId="15" fillId="0" borderId="22" applyNumberFormat="0" applyFont="0" applyFill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38" fontId="58" fillId="0" borderId="0"/>
    <xf numFmtId="0" fontId="31" fillId="0" borderId="0"/>
    <xf numFmtId="0" fontId="59" fillId="0" borderId="0"/>
    <xf numFmtId="0" fontId="16" fillId="0" borderId="0"/>
    <xf numFmtId="9" fontId="3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</cellStyleXfs>
  <cellXfs count="596">
    <xf numFmtId="0" fontId="0" fillId="0" borderId="0" xfId="0"/>
    <xf numFmtId="0" fontId="0" fillId="0" borderId="0" xfId="0" quotePrefix="1"/>
    <xf numFmtId="3" fontId="0" fillId="0" borderId="0" xfId="0" applyNumberFormat="1"/>
    <xf numFmtId="0" fontId="0" fillId="0" borderId="0" xfId="0" applyAlignment="1">
      <alignment horizontal="center"/>
    </xf>
    <xf numFmtId="0" fontId="5" fillId="0" borderId="0" xfId="1"/>
    <xf numFmtId="0" fontId="6" fillId="0" borderId="0" xfId="1" applyFont="1"/>
    <xf numFmtId="0" fontId="7" fillId="0" borderId="6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164" fontId="8" fillId="0" borderId="0" xfId="2" applyNumberFormat="1" applyFont="1"/>
    <xf numFmtId="38" fontId="5" fillId="0" borderId="0" xfId="1" applyNumberFormat="1"/>
    <xf numFmtId="164" fontId="0" fillId="0" borderId="0" xfId="2" applyNumberFormat="1" applyFont="1"/>
    <xf numFmtId="2" fontId="5" fillId="0" borderId="0" xfId="1" applyNumberFormat="1"/>
    <xf numFmtId="0" fontId="9" fillId="0" borderId="0" xfId="1" applyFont="1"/>
    <xf numFmtId="165" fontId="0" fillId="0" borderId="0" xfId="3" applyNumberFormat="1" applyFont="1"/>
    <xf numFmtId="0" fontId="8" fillId="0" borderId="0" xfId="1" applyFont="1"/>
    <xf numFmtId="8" fontId="5" fillId="0" borderId="0" xfId="1" applyNumberFormat="1"/>
    <xf numFmtId="0" fontId="5" fillId="0" borderId="7" xfId="1" applyBorder="1"/>
    <xf numFmtId="0" fontId="5" fillId="2" borderId="9" xfId="1" applyFill="1" applyBorder="1" applyAlignment="1">
      <alignment horizontal="centerContinuous"/>
    </xf>
    <xf numFmtId="0" fontId="6" fillId="0" borderId="11" xfId="1" applyFont="1" applyBorder="1"/>
    <xf numFmtId="0" fontId="5" fillId="3" borderId="9" xfId="1" applyFill="1" applyBorder="1" applyAlignment="1">
      <alignment horizontal="centerContinuous"/>
    </xf>
    <xf numFmtId="0" fontId="5" fillId="4" borderId="9" xfId="1" applyFill="1" applyBorder="1" applyAlignment="1">
      <alignment horizontal="centerContinuous"/>
    </xf>
    <xf numFmtId="0" fontId="5" fillId="5" borderId="9" xfId="1" applyFill="1" applyBorder="1" applyAlignment="1">
      <alignment horizontal="centerContinuous"/>
    </xf>
    <xf numFmtId="0" fontId="5" fillId="6" borderId="9" xfId="1" applyFill="1" applyBorder="1" applyAlignment="1">
      <alignment horizontal="centerContinuous"/>
    </xf>
    <xf numFmtId="0" fontId="5" fillId="7" borderId="9" xfId="1" applyFill="1" applyBorder="1" applyAlignment="1">
      <alignment horizontal="centerContinuous"/>
    </xf>
    <xf numFmtId="0" fontId="5" fillId="8" borderId="9" xfId="1" applyFill="1" applyBorder="1" applyAlignment="1">
      <alignment horizontal="centerContinuous"/>
    </xf>
    <xf numFmtId="0" fontId="5" fillId="9" borderId="9" xfId="1" applyFill="1" applyBorder="1" applyAlignment="1">
      <alignment horizontal="centerContinuous"/>
    </xf>
    <xf numFmtId="0" fontId="5" fillId="0" borderId="12" xfId="1" applyBorder="1"/>
    <xf numFmtId="0" fontId="10" fillId="0" borderId="8" xfId="1" applyFont="1" applyBorder="1" applyAlignment="1">
      <alignment horizontal="centerContinuous"/>
    </xf>
    <xf numFmtId="0" fontId="5" fillId="0" borderId="9" xfId="1" applyBorder="1" applyAlignment="1">
      <alignment horizontal="centerContinuous"/>
    </xf>
    <xf numFmtId="0" fontId="5" fillId="0" borderId="10" xfId="1" applyBorder="1" applyAlignment="1">
      <alignment horizontal="centerContinuous"/>
    </xf>
    <xf numFmtId="0" fontId="5" fillId="0" borderId="0" xfId="1" applyBorder="1"/>
    <xf numFmtId="0" fontId="6" fillId="0" borderId="0" xfId="1" applyFont="1" applyBorder="1"/>
    <xf numFmtId="0" fontId="5" fillId="0" borderId="11" xfId="1" applyBorder="1" applyAlignment="1">
      <alignment horizontal="centerContinuous"/>
    </xf>
    <xf numFmtId="0" fontId="10" fillId="0" borderId="7" xfId="1" applyFont="1" applyBorder="1" applyAlignment="1">
      <alignment horizontal="centerContinuous"/>
    </xf>
    <xf numFmtId="0" fontId="5" fillId="0" borderId="13" xfId="1" applyBorder="1" applyAlignment="1">
      <alignment horizontal="centerContinuous"/>
    </xf>
    <xf numFmtId="0" fontId="13" fillId="0" borderId="12" xfId="1" applyFont="1" applyBorder="1" applyAlignment="1">
      <alignment horizontal="center"/>
    </xf>
    <xf numFmtId="0" fontId="13" fillId="0" borderId="0" xfId="1" applyFont="1" applyBorder="1" applyAlignment="1">
      <alignment horizontal="center"/>
    </xf>
    <xf numFmtId="0" fontId="13" fillId="0" borderId="14" xfId="1" applyFont="1" applyBorder="1" applyAlignment="1">
      <alignment horizontal="center"/>
    </xf>
    <xf numFmtId="0" fontId="13" fillId="0" borderId="11" xfId="1" applyFont="1" applyBorder="1" applyAlignment="1">
      <alignment horizontal="center"/>
    </xf>
    <xf numFmtId="0" fontId="13" fillId="0" borderId="15" xfId="1" applyFont="1" applyBorder="1" applyAlignment="1">
      <alignment horizontal="center"/>
    </xf>
    <xf numFmtId="0" fontId="13" fillId="0" borderId="6" xfId="1" applyFont="1" applyBorder="1" applyAlignment="1">
      <alignment horizontal="center"/>
    </xf>
    <xf numFmtId="0" fontId="13" fillId="0" borderId="16" xfId="1" applyFont="1" applyBorder="1" applyAlignment="1">
      <alignment horizontal="center"/>
    </xf>
    <xf numFmtId="166" fontId="5" fillId="0" borderId="17" xfId="1" applyNumberFormat="1" applyBorder="1" applyAlignment="1">
      <alignment horizontal="center"/>
    </xf>
    <xf numFmtId="38" fontId="5" fillId="0" borderId="7" xfId="1" applyNumberFormat="1" applyBorder="1"/>
    <xf numFmtId="165" fontId="5" fillId="0" borderId="11" xfId="1" applyNumberFormat="1" applyBorder="1"/>
    <xf numFmtId="0" fontId="5" fillId="0" borderId="13" xfId="1" applyBorder="1"/>
    <xf numFmtId="38" fontId="5" fillId="0" borderId="12" xfId="1" applyNumberFormat="1" applyBorder="1"/>
    <xf numFmtId="165" fontId="5" fillId="0" borderId="0" xfId="1" applyNumberFormat="1" applyBorder="1"/>
    <xf numFmtId="8" fontId="5" fillId="0" borderId="14" xfId="1" applyNumberFormat="1" applyBorder="1"/>
    <xf numFmtId="38" fontId="6" fillId="0" borderId="12" xfId="1" applyNumberFormat="1" applyFont="1" applyBorder="1"/>
    <xf numFmtId="1" fontId="6" fillId="0" borderId="0" xfId="1" applyNumberFormat="1" applyFont="1" applyBorder="1" applyAlignment="1">
      <alignment horizontal="center"/>
    </xf>
    <xf numFmtId="8" fontId="5" fillId="0" borderId="0" xfId="1" applyNumberFormat="1" applyBorder="1"/>
    <xf numFmtId="166" fontId="5" fillId="0" borderId="18" xfId="1" applyNumberFormat="1" applyBorder="1" applyAlignment="1">
      <alignment horizontal="center"/>
    </xf>
    <xf numFmtId="0" fontId="5" fillId="0" borderId="14" xfId="1" applyBorder="1"/>
    <xf numFmtId="166" fontId="5" fillId="3" borderId="18" xfId="1" applyNumberFormat="1" applyFill="1" applyBorder="1" applyAlignment="1">
      <alignment horizontal="center"/>
    </xf>
    <xf numFmtId="38" fontId="5" fillId="3" borderId="12" xfId="1" applyNumberFormat="1" applyFill="1" applyBorder="1"/>
    <xf numFmtId="165" fontId="5" fillId="3" borderId="0" xfId="1" applyNumberFormat="1" applyFill="1" applyBorder="1"/>
    <xf numFmtId="8" fontId="8" fillId="3" borderId="14" xfId="1" applyNumberFormat="1" applyFont="1" applyFill="1" applyBorder="1"/>
    <xf numFmtId="0" fontId="5" fillId="3" borderId="14" xfId="1" applyFill="1" applyBorder="1"/>
    <xf numFmtId="0" fontId="5" fillId="3" borderId="0" xfId="1" applyFill="1" applyBorder="1"/>
    <xf numFmtId="8" fontId="5" fillId="3" borderId="14" xfId="1" applyNumberFormat="1" applyFill="1" applyBorder="1"/>
    <xf numFmtId="38" fontId="6" fillId="3" borderId="12" xfId="1" applyNumberFormat="1" applyFont="1" applyFill="1" applyBorder="1"/>
    <xf numFmtId="1" fontId="6" fillId="3" borderId="0" xfId="1" applyNumberFormat="1" applyFont="1" applyFill="1" applyBorder="1" applyAlignment="1">
      <alignment horizontal="center"/>
    </xf>
    <xf numFmtId="38" fontId="6" fillId="3" borderId="0" xfId="1" applyNumberFormat="1" applyFont="1" applyFill="1" applyBorder="1"/>
    <xf numFmtId="8" fontId="5" fillId="3" borderId="0" xfId="1" applyNumberFormat="1" applyFill="1" applyBorder="1"/>
    <xf numFmtId="0" fontId="5" fillId="3" borderId="0" xfId="1" applyFill="1"/>
    <xf numFmtId="38" fontId="6" fillId="0" borderId="0" xfId="1" applyNumberFormat="1" applyFont="1" applyBorder="1"/>
    <xf numFmtId="38" fontId="5" fillId="10" borderId="12" xfId="1" applyNumberFormat="1" applyFill="1" applyBorder="1"/>
    <xf numFmtId="165" fontId="5" fillId="10" borderId="0" xfId="1" applyNumberFormat="1" applyFill="1" applyBorder="1"/>
    <xf numFmtId="8" fontId="5" fillId="10" borderId="14" xfId="1" applyNumberFormat="1" applyFill="1" applyBorder="1"/>
    <xf numFmtId="166" fontId="5" fillId="0" borderId="19" xfId="1" applyNumberFormat="1" applyBorder="1" applyAlignment="1">
      <alignment horizontal="center"/>
    </xf>
    <xf numFmtId="38" fontId="5" fillId="0" borderId="15" xfId="1" applyNumberFormat="1" applyBorder="1"/>
    <xf numFmtId="165" fontId="5" fillId="0" borderId="6" xfId="1" applyNumberFormat="1" applyBorder="1"/>
    <xf numFmtId="0" fontId="5" fillId="0" borderId="16" xfId="1" applyBorder="1"/>
    <xf numFmtId="0" fontId="5" fillId="0" borderId="6" xfId="1" applyBorder="1"/>
    <xf numFmtId="38" fontId="5" fillId="10" borderId="15" xfId="1" applyNumberFormat="1" applyFill="1" applyBorder="1"/>
    <xf numFmtId="165" fontId="5" fillId="10" borderId="6" xfId="1" applyNumberFormat="1" applyFill="1" applyBorder="1"/>
    <xf numFmtId="8" fontId="5" fillId="10" borderId="16" xfId="1" applyNumberFormat="1" applyFill="1" applyBorder="1"/>
    <xf numFmtId="8" fontId="5" fillId="0" borderId="16" xfId="1" applyNumberFormat="1" applyBorder="1"/>
    <xf numFmtId="38" fontId="6" fillId="0" borderId="15" xfId="1" applyNumberFormat="1" applyFont="1" applyBorder="1"/>
    <xf numFmtId="1" fontId="6" fillId="0" borderId="6" xfId="1" applyNumberFormat="1" applyFont="1" applyBorder="1" applyAlignment="1">
      <alignment horizontal="center"/>
    </xf>
    <xf numFmtId="38" fontId="6" fillId="0" borderId="6" xfId="1" applyNumberFormat="1" applyFont="1" applyBorder="1"/>
    <xf numFmtId="8" fontId="5" fillId="0" borderId="6" xfId="1" applyNumberFormat="1" applyBorder="1"/>
    <xf numFmtId="0" fontId="4" fillId="0" borderId="3" xfId="1" applyFont="1" applyBorder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 wrapText="1"/>
    </xf>
    <xf numFmtId="0" fontId="4" fillId="0" borderId="0" xfId="1" applyFont="1"/>
    <xf numFmtId="0" fontId="5" fillId="0" borderId="0" xfId="1" applyAlignment="1">
      <alignment horizontal="right"/>
    </xf>
    <xf numFmtId="167" fontId="5" fillId="0" borderId="0" xfId="1" applyNumberFormat="1" applyFill="1" applyAlignment="1">
      <alignment horizontal="center"/>
    </xf>
    <xf numFmtId="1" fontId="5" fillId="0" borderId="0" xfId="1" applyNumberFormat="1" applyAlignment="1">
      <alignment horizontal="right"/>
    </xf>
    <xf numFmtId="44" fontId="5" fillId="0" borderId="0" xfId="1" applyNumberFormat="1"/>
    <xf numFmtId="44" fontId="5" fillId="0" borderId="0" xfId="1" applyNumberFormat="1" applyFill="1"/>
    <xf numFmtId="166" fontId="5" fillId="0" borderId="18" xfId="1" applyNumberFormat="1" applyFill="1" applyBorder="1" applyAlignment="1">
      <alignment horizontal="center"/>
    </xf>
    <xf numFmtId="38" fontId="5" fillId="0" borderId="12" xfId="1" applyNumberFormat="1" applyFill="1" applyBorder="1"/>
    <xf numFmtId="165" fontId="5" fillId="0" borderId="0" xfId="1" applyNumberFormat="1" applyFill="1" applyBorder="1"/>
    <xf numFmtId="0" fontId="5" fillId="0" borderId="14" xfId="1" applyFill="1" applyBorder="1"/>
    <xf numFmtId="0" fontId="5" fillId="0" borderId="0" xfId="1" applyFill="1" applyBorder="1"/>
    <xf numFmtId="8" fontId="5" fillId="0" borderId="14" xfId="1" applyNumberFormat="1" applyFill="1" applyBorder="1"/>
    <xf numFmtId="38" fontId="6" fillId="0" borderId="12" xfId="1" applyNumberFormat="1" applyFont="1" applyFill="1" applyBorder="1"/>
    <xf numFmtId="1" fontId="6" fillId="0" borderId="0" xfId="1" applyNumberFormat="1" applyFont="1" applyFill="1" applyBorder="1" applyAlignment="1">
      <alignment horizontal="center"/>
    </xf>
    <xf numFmtId="38" fontId="6" fillId="0" borderId="0" xfId="1" applyNumberFormat="1" applyFont="1" applyFill="1" applyBorder="1"/>
    <xf numFmtId="8" fontId="5" fillId="0" borderId="0" xfId="1" applyNumberFormat="1" applyFill="1" applyBorder="1"/>
    <xf numFmtId="0" fontId="5" fillId="0" borderId="0" xfId="1" applyFill="1"/>
    <xf numFmtId="38" fontId="5" fillId="10" borderId="7" xfId="1" applyNumberFormat="1" applyFill="1" applyBorder="1"/>
    <xf numFmtId="165" fontId="5" fillId="10" borderId="11" xfId="1" applyNumberFormat="1" applyFill="1" applyBorder="1"/>
    <xf numFmtId="8" fontId="8" fillId="10" borderId="13" xfId="1" applyNumberFormat="1" applyFont="1" applyFill="1" applyBorder="1"/>
    <xf numFmtId="8" fontId="8" fillId="10" borderId="14" xfId="1" applyNumberFormat="1" applyFont="1" applyFill="1" applyBorder="1"/>
    <xf numFmtId="8" fontId="8" fillId="10" borderId="16" xfId="1" applyNumberFormat="1" applyFont="1" applyFill="1" applyBorder="1"/>
    <xf numFmtId="0" fontId="5" fillId="0" borderId="0" xfId="1" applyAlignment="1">
      <alignment horizontal="center"/>
    </xf>
    <xf numFmtId="165" fontId="39" fillId="0" borderId="0" xfId="1" applyNumberFormat="1" applyFont="1" applyBorder="1"/>
    <xf numFmtId="165" fontId="39" fillId="0" borderId="0" xfId="1" applyNumberFormat="1" applyFont="1" applyFill="1" applyBorder="1"/>
    <xf numFmtId="165" fontId="39" fillId="0" borderId="6" xfId="1" applyNumberFormat="1" applyFont="1" applyBorder="1"/>
    <xf numFmtId="8" fontId="8" fillId="16" borderId="14" xfId="1" applyNumberFormat="1" applyFont="1" applyFill="1" applyBorder="1"/>
    <xf numFmtId="8" fontId="8" fillId="16" borderId="16" xfId="1" applyNumberFormat="1" applyFont="1" applyFill="1" applyBorder="1"/>
    <xf numFmtId="8" fontId="5" fillId="16" borderId="14" xfId="1" applyNumberFormat="1" applyFill="1" applyBorder="1"/>
    <xf numFmtId="165" fontId="39" fillId="0" borderId="11" xfId="1" applyNumberFormat="1" applyFont="1" applyBorder="1"/>
    <xf numFmtId="8" fontId="5" fillId="16" borderId="16" xfId="1" applyNumberFormat="1" applyFill="1" applyBorder="1"/>
    <xf numFmtId="0" fontId="41" fillId="0" borderId="0" xfId="0" applyFont="1" applyBorder="1" applyAlignment="1">
      <alignment horizontal="center"/>
    </xf>
    <xf numFmtId="0" fontId="41" fillId="0" borderId="0" xfId="1" applyFont="1" applyAlignment="1">
      <alignment horizontal="center"/>
    </xf>
    <xf numFmtId="0" fontId="42" fillId="0" borderId="0" xfId="1" applyFont="1" applyAlignment="1">
      <alignment horizontal="center"/>
    </xf>
    <xf numFmtId="0" fontId="43" fillId="0" borderId="0" xfId="1" applyFont="1" applyAlignment="1">
      <alignment horizontal="center"/>
    </xf>
    <xf numFmtId="0" fontId="1" fillId="0" borderId="1" xfId="0" quotePrefix="1" applyFont="1" applyBorder="1" applyAlignment="1">
      <alignment horizontal="center"/>
    </xf>
    <xf numFmtId="0" fontId="0" fillId="17" borderId="0" xfId="0" applyFill="1"/>
    <xf numFmtId="0" fontId="44" fillId="0" borderId="0" xfId="0" applyFont="1"/>
    <xf numFmtId="0" fontId="45" fillId="0" borderId="0" xfId="0" applyFont="1"/>
    <xf numFmtId="0" fontId="2" fillId="0" borderId="0" xfId="0" applyFont="1"/>
    <xf numFmtId="0" fontId="2" fillId="0" borderId="0" xfId="0" applyFont="1" applyAlignment="1">
      <alignment horizontal="right" wrapText="1"/>
    </xf>
    <xf numFmtId="0" fontId="0" fillId="3" borderId="0" xfId="0" applyFill="1"/>
    <xf numFmtId="0" fontId="0" fillId="0" borderId="0" xfId="0" quotePrefix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66" fontId="0" fillId="0" borderId="24" xfId="0" applyNumberFormat="1" applyBorder="1" applyAlignment="1">
      <alignment horizontal="center"/>
    </xf>
    <xf numFmtId="3" fontId="0" fillId="0" borderId="24" xfId="0" applyNumberFormat="1" applyBorder="1" applyAlignment="1">
      <alignment horizontal="right" indent="3"/>
    </xf>
    <xf numFmtId="166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right" indent="3"/>
    </xf>
    <xf numFmtId="165" fontId="0" fillId="0" borderId="0" xfId="0" applyNumberFormat="1" applyBorder="1" applyAlignment="1">
      <alignment horizontal="center"/>
    </xf>
    <xf numFmtId="0" fontId="46" fillId="0" borderId="0" xfId="0" quotePrefix="1" applyFont="1"/>
    <xf numFmtId="166" fontId="0" fillId="16" borderId="0" xfId="0" applyNumberFormat="1" applyFill="1" applyBorder="1" applyAlignment="1">
      <alignment horizontal="center"/>
    </xf>
    <xf numFmtId="3" fontId="0" fillId="16" borderId="0" xfId="0" applyNumberFormat="1" applyFill="1" applyBorder="1" applyAlignment="1">
      <alignment horizontal="right" indent="3"/>
    </xf>
    <xf numFmtId="165" fontId="0" fillId="16" borderId="0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16" borderId="0" xfId="0" applyNumberFormat="1" applyFill="1" applyAlignment="1">
      <alignment horizontal="center"/>
    </xf>
    <xf numFmtId="166" fontId="0" fillId="0" borderId="2" xfId="0" applyNumberFormat="1" applyBorder="1" applyAlignment="1">
      <alignment horizontal="center"/>
    </xf>
    <xf numFmtId="3" fontId="0" fillId="0" borderId="2" xfId="0" applyNumberFormat="1" applyBorder="1" applyAlignment="1">
      <alignment horizontal="right" indent="3"/>
    </xf>
    <xf numFmtId="165" fontId="0" fillId="0" borderId="2" xfId="0" applyNumberFormat="1" applyBorder="1" applyAlignment="1">
      <alignment horizontal="center"/>
    </xf>
    <xf numFmtId="3" fontId="0" fillId="3" borderId="0" xfId="0" applyNumberFormat="1" applyFill="1"/>
    <xf numFmtId="14" fontId="0" fillId="0" borderId="0" xfId="0" applyNumberFormat="1"/>
    <xf numFmtId="165" fontId="8" fillId="0" borderId="0" xfId="0" applyNumberFormat="1" applyFont="1" applyBorder="1" applyAlignment="1">
      <alignment horizontal="center"/>
    </xf>
    <xf numFmtId="165" fontId="5" fillId="0" borderId="0" xfId="1" applyNumberFormat="1" applyAlignment="1">
      <alignment horizontal="center"/>
    </xf>
    <xf numFmtId="165" fontId="6" fillId="0" borderId="0" xfId="1" applyNumberFormat="1" applyFont="1" applyAlignment="1">
      <alignment horizontal="center"/>
    </xf>
    <xf numFmtId="165" fontId="8" fillId="0" borderId="0" xfId="1" applyNumberFormat="1" applyFont="1" applyAlignment="1">
      <alignment horizontal="center"/>
    </xf>
    <xf numFmtId="0" fontId="40" fillId="3" borderId="8" xfId="1" applyFont="1" applyFill="1" applyBorder="1" applyAlignment="1"/>
    <xf numFmtId="0" fontId="40" fillId="3" borderId="9" xfId="1" applyFont="1" applyFill="1" applyBorder="1" applyAlignment="1"/>
    <xf numFmtId="0" fontId="40" fillId="3" borderId="10" xfId="1" applyFont="1" applyFill="1" applyBorder="1" applyAlignment="1"/>
    <xf numFmtId="0" fontId="0" fillId="0" borderId="0" xfId="0" applyAlignment="1"/>
    <xf numFmtId="0" fontId="10" fillId="2" borderId="8" xfId="1" applyFont="1" applyFill="1" applyBorder="1" applyAlignment="1"/>
    <xf numFmtId="0" fontId="10" fillId="2" borderId="9" xfId="1" applyFont="1" applyFill="1" applyBorder="1" applyAlignment="1"/>
    <xf numFmtId="0" fontId="10" fillId="2" borderId="10" xfId="1" applyFont="1" applyFill="1" applyBorder="1" applyAlignment="1"/>
    <xf numFmtId="0" fontId="0" fillId="17" borderId="0" xfId="0" applyFill="1" applyAlignment="1"/>
    <xf numFmtId="0" fontId="10" fillId="3" borderId="8" xfId="1" applyFont="1" applyFill="1" applyBorder="1" applyAlignment="1"/>
    <xf numFmtId="0" fontId="10" fillId="3" borderId="9" xfId="1" applyFont="1" applyFill="1" applyBorder="1" applyAlignment="1"/>
    <xf numFmtId="0" fontId="10" fillId="3" borderId="10" xfId="1" applyFont="1" applyFill="1" applyBorder="1" applyAlignment="1"/>
    <xf numFmtId="0" fontId="5" fillId="3" borderId="9" xfId="1" applyFill="1" applyBorder="1" applyAlignment="1">
      <alignment horizontal="center"/>
    </xf>
    <xf numFmtId="0" fontId="10" fillId="4" borderId="8" xfId="1" applyFont="1" applyFill="1" applyBorder="1" applyAlignment="1"/>
    <xf numFmtId="0" fontId="10" fillId="4" borderId="9" xfId="1" applyFont="1" applyFill="1" applyBorder="1" applyAlignment="1"/>
    <xf numFmtId="0" fontId="10" fillId="4" borderId="10" xfId="1" applyFont="1" applyFill="1" applyBorder="1" applyAlignment="1"/>
    <xf numFmtId="0" fontId="10" fillId="5" borderId="8" xfId="1" applyFont="1" applyFill="1" applyBorder="1" applyAlignment="1"/>
    <xf numFmtId="0" fontId="10" fillId="5" borderId="9" xfId="1" applyFont="1" applyFill="1" applyBorder="1" applyAlignment="1"/>
    <xf numFmtId="0" fontId="10" fillId="5" borderId="10" xfId="1" applyFont="1" applyFill="1" applyBorder="1" applyAlignment="1"/>
    <xf numFmtId="0" fontId="10" fillId="6" borderId="8" xfId="1" applyFont="1" applyFill="1" applyBorder="1" applyAlignment="1"/>
    <xf numFmtId="0" fontId="10" fillId="6" borderId="9" xfId="1" applyFont="1" applyFill="1" applyBorder="1" applyAlignment="1"/>
    <xf numFmtId="0" fontId="10" fillId="6" borderId="10" xfId="1" applyFont="1" applyFill="1" applyBorder="1" applyAlignment="1"/>
    <xf numFmtId="0" fontId="5" fillId="7" borderId="9" xfId="1" applyFill="1" applyBorder="1" applyAlignment="1">
      <alignment horizontal="center"/>
    </xf>
    <xf numFmtId="0" fontId="10" fillId="7" borderId="8" xfId="1" applyFont="1" applyFill="1" applyBorder="1" applyAlignment="1"/>
    <xf numFmtId="0" fontId="10" fillId="7" borderId="9" xfId="1" applyFont="1" applyFill="1" applyBorder="1" applyAlignment="1"/>
    <xf numFmtId="0" fontId="10" fillId="7" borderId="10" xfId="1" applyFont="1" applyFill="1" applyBorder="1" applyAlignment="1"/>
    <xf numFmtId="0" fontId="49" fillId="0" borderId="0" xfId="1" applyFont="1" applyFill="1" applyBorder="1" applyAlignment="1"/>
    <xf numFmtId="0" fontId="8" fillId="0" borderId="0" xfId="1" applyFont="1" applyFill="1" applyBorder="1"/>
    <xf numFmtId="0" fontId="0" fillId="0" borderId="0" xfId="0" applyFill="1"/>
    <xf numFmtId="0" fontId="0" fillId="0" borderId="0" xfId="0" applyFill="1" applyBorder="1" applyAlignment="1">
      <alignment horizontal="center"/>
    </xf>
    <xf numFmtId="166" fontId="5" fillId="0" borderId="0" xfId="1" applyNumberFormat="1"/>
    <xf numFmtId="165" fontId="39" fillId="3" borderId="0" xfId="1" applyNumberFormat="1" applyFont="1" applyFill="1" applyBorder="1"/>
    <xf numFmtId="38" fontId="5" fillId="6" borderId="12" xfId="1" applyNumberFormat="1" applyFill="1" applyBorder="1"/>
    <xf numFmtId="3" fontId="5" fillId="0" borderId="0" xfId="1" applyNumberFormat="1"/>
    <xf numFmtId="3" fontId="5" fillId="0" borderId="0" xfId="1" applyNumberFormat="1" applyFill="1"/>
    <xf numFmtId="0" fontId="5" fillId="18" borderId="0" xfId="1" applyFill="1"/>
    <xf numFmtId="167" fontId="5" fillId="0" borderId="0" xfId="1" applyNumberFormat="1" applyFill="1" applyAlignment="1">
      <alignment horizontal="center"/>
    </xf>
    <xf numFmtId="0" fontId="1" fillId="0" borderId="0" xfId="1" applyFont="1" applyAlignment="1">
      <alignment horizontal="center" wrapText="1"/>
    </xf>
    <xf numFmtId="0" fontId="1" fillId="0" borderId="3" xfId="1" applyFont="1" applyBorder="1" applyAlignment="1">
      <alignment horizontal="center"/>
    </xf>
    <xf numFmtId="0" fontId="5" fillId="0" borderId="0" xfId="1" applyBorder="1" applyAlignment="1">
      <alignment horizontal="center"/>
    </xf>
    <xf numFmtId="0" fontId="5" fillId="0" borderId="0" xfId="1" applyBorder="1" applyAlignment="1">
      <alignment horizontal="left"/>
    </xf>
    <xf numFmtId="0" fontId="5" fillId="0" borderId="0" xfId="1" quotePrefix="1" applyBorder="1" applyAlignment="1">
      <alignment horizontal="left"/>
    </xf>
    <xf numFmtId="0" fontId="1" fillId="0" borderId="45" xfId="0" quotePrefix="1" applyFont="1" applyBorder="1" applyAlignment="1">
      <alignment horizontal="center"/>
    </xf>
    <xf numFmtId="14" fontId="5" fillId="0" borderId="4" xfId="1" applyNumberFormat="1" applyFill="1" applyBorder="1" applyAlignment="1">
      <alignment horizontal="center"/>
    </xf>
    <xf numFmtId="0" fontId="5" fillId="0" borderId="4" xfId="1" applyFill="1" applyBorder="1" applyAlignment="1">
      <alignment horizontal="center"/>
    </xf>
    <xf numFmtId="0" fontId="5" fillId="0" borderId="4" xfId="1" applyFill="1" applyBorder="1" applyAlignment="1">
      <alignment horizontal="left"/>
    </xf>
    <xf numFmtId="0" fontId="5" fillId="0" borderId="4" xfId="1" applyFill="1" applyBorder="1"/>
    <xf numFmtId="0" fontId="5" fillId="0" borderId="4" xfId="1" quotePrefix="1" applyFill="1" applyBorder="1" applyAlignment="1">
      <alignment horizontal="left"/>
    </xf>
    <xf numFmtId="14" fontId="5" fillId="0" borderId="5" xfId="1" applyNumberFormat="1" applyFill="1" applyBorder="1" applyAlignment="1">
      <alignment horizontal="center"/>
    </xf>
    <xf numFmtId="0" fontId="5" fillId="0" borderId="5" xfId="1" applyFill="1" applyBorder="1" applyAlignment="1">
      <alignment horizontal="center"/>
    </xf>
    <xf numFmtId="0" fontId="5" fillId="0" borderId="5" xfId="1" quotePrefix="1" applyFill="1" applyBorder="1" applyAlignment="1">
      <alignment horizontal="left"/>
    </xf>
    <xf numFmtId="14" fontId="5" fillId="0" borderId="44" xfId="1" applyNumberFormat="1" applyFill="1" applyBorder="1" applyAlignment="1">
      <alignment horizontal="center"/>
    </xf>
    <xf numFmtId="0" fontId="5" fillId="0" borderId="44" xfId="1" applyFill="1" applyBorder="1" applyAlignment="1">
      <alignment horizontal="center"/>
    </xf>
    <xf numFmtId="0" fontId="5" fillId="0" borderId="44" xfId="1" applyFill="1" applyBorder="1" applyAlignment="1">
      <alignment horizontal="left"/>
    </xf>
    <xf numFmtId="0" fontId="5" fillId="0" borderId="5" xfId="1" applyFill="1" applyBorder="1" applyAlignment="1">
      <alignment horizontal="left"/>
    </xf>
    <xf numFmtId="14" fontId="5" fillId="0" borderId="1" xfId="1" applyNumberFormat="1" applyFill="1" applyBorder="1" applyAlignment="1">
      <alignment horizontal="center"/>
    </xf>
    <xf numFmtId="0" fontId="5" fillId="0" borderId="1" xfId="1" applyFill="1" applyBorder="1" applyAlignment="1">
      <alignment horizontal="center"/>
    </xf>
    <xf numFmtId="0" fontId="5" fillId="0" borderId="1" xfId="1" applyFill="1" applyBorder="1" applyAlignment="1">
      <alignment horizontal="left"/>
    </xf>
    <xf numFmtId="0" fontId="50" fillId="0" borderId="0" xfId="1" applyFont="1"/>
    <xf numFmtId="165" fontId="50" fillId="0" borderId="0" xfId="1" applyNumberFormat="1" applyFont="1" applyAlignment="1">
      <alignment horizontal="center"/>
    </xf>
    <xf numFmtId="8" fontId="8" fillId="16" borderId="13" xfId="1" applyNumberFormat="1" applyFont="1" applyFill="1" applyBorder="1"/>
    <xf numFmtId="0" fontId="5" fillId="0" borderId="11" xfId="1" applyBorder="1"/>
    <xf numFmtId="8" fontId="5" fillId="10" borderId="13" xfId="1" applyNumberFormat="1" applyFill="1" applyBorder="1"/>
    <xf numFmtId="8" fontId="5" fillId="0" borderId="13" xfId="1" applyNumberFormat="1" applyBorder="1"/>
    <xf numFmtId="38" fontId="6" fillId="0" borderId="7" xfId="1" applyNumberFormat="1" applyFont="1" applyBorder="1"/>
    <xf numFmtId="8" fontId="5" fillId="16" borderId="13" xfId="1" applyNumberFormat="1" applyFill="1" applyBorder="1"/>
    <xf numFmtId="1" fontId="6" fillId="0" borderId="11" xfId="1" applyNumberFormat="1" applyFont="1" applyBorder="1" applyAlignment="1">
      <alignment horizontal="center"/>
    </xf>
    <xf numFmtId="38" fontId="6" fillId="0" borderId="11" xfId="1" applyNumberFormat="1" applyFont="1" applyBorder="1"/>
    <xf numFmtId="8" fontId="5" fillId="0" borderId="11" xfId="1" applyNumberFormat="1" applyBorder="1"/>
    <xf numFmtId="166" fontId="5" fillId="0" borderId="0" xfId="1" applyNumberFormat="1" applyBorder="1"/>
    <xf numFmtId="166" fontId="5" fillId="0" borderId="6" xfId="1" applyNumberFormat="1" applyBorder="1"/>
    <xf numFmtId="166" fontId="5" fillId="0" borderId="17" xfId="1" applyNumberFormat="1" applyFill="1" applyBorder="1" applyAlignment="1">
      <alignment horizontal="center"/>
    </xf>
    <xf numFmtId="0" fontId="5" fillId="0" borderId="13" xfId="1" applyFill="1" applyBorder="1"/>
    <xf numFmtId="38" fontId="5" fillId="0" borderId="7" xfId="1" applyNumberFormat="1" applyFill="1" applyBorder="1"/>
    <xf numFmtId="165" fontId="39" fillId="0" borderId="11" xfId="1" applyNumberFormat="1" applyFont="1" applyFill="1" applyBorder="1"/>
    <xf numFmtId="0" fontId="5" fillId="0" borderId="11" xfId="1" applyFill="1" applyBorder="1"/>
    <xf numFmtId="165" fontId="5" fillId="0" borderId="11" xfId="1" applyNumberFormat="1" applyFill="1" applyBorder="1"/>
    <xf numFmtId="8" fontId="5" fillId="0" borderId="13" xfId="1" applyNumberFormat="1" applyFill="1" applyBorder="1"/>
    <xf numFmtId="38" fontId="6" fillId="0" borderId="7" xfId="1" applyNumberFormat="1" applyFont="1" applyFill="1" applyBorder="1"/>
    <xf numFmtId="1" fontId="6" fillId="0" borderId="11" xfId="1" applyNumberFormat="1" applyFont="1" applyFill="1" applyBorder="1" applyAlignment="1">
      <alignment horizontal="center"/>
    </xf>
    <xf numFmtId="38" fontId="6" fillId="0" borderId="11" xfId="1" applyNumberFormat="1" applyFont="1" applyFill="1" applyBorder="1"/>
    <xf numFmtId="8" fontId="5" fillId="0" borderId="11" xfId="1" applyNumberFormat="1" applyFill="1" applyBorder="1"/>
    <xf numFmtId="3" fontId="5" fillId="0" borderId="11" xfId="1" applyNumberFormat="1" applyFill="1" applyBorder="1"/>
    <xf numFmtId="3" fontId="5" fillId="0" borderId="0" xfId="1" applyNumberFormat="1" applyFill="1" applyBorder="1"/>
    <xf numFmtId="0" fontId="0" fillId="0" borderId="0" xfId="0" applyBorder="1"/>
    <xf numFmtId="14" fontId="5" fillId="0" borderId="2" xfId="1" applyNumberFormat="1" applyFill="1" applyBorder="1" applyAlignment="1">
      <alignment horizontal="center"/>
    </xf>
    <xf numFmtId="14" fontId="5" fillId="0" borderId="0" xfId="1" applyNumberFormat="1" applyFill="1" applyBorder="1" applyAlignment="1">
      <alignment horizontal="center"/>
    </xf>
    <xf numFmtId="0" fontId="5" fillId="0" borderId="0" xfId="1" applyFill="1" applyBorder="1" applyAlignment="1">
      <alignment horizontal="left"/>
    </xf>
    <xf numFmtId="14" fontId="5" fillId="0" borderId="24" xfId="1" applyNumberFormat="1" applyFill="1" applyBorder="1" applyAlignment="1">
      <alignment horizontal="center"/>
    </xf>
    <xf numFmtId="0" fontId="5" fillId="0" borderId="0" xfId="1" quotePrefix="1" applyFill="1" applyBorder="1" applyAlignment="1">
      <alignment horizontal="left"/>
    </xf>
    <xf numFmtId="167" fontId="5" fillId="0" borderId="0" xfId="1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22" borderId="0" xfId="0" applyFill="1" applyBorder="1" applyAlignment="1">
      <alignment horizontal="left"/>
    </xf>
    <xf numFmtId="14" fontId="0" fillId="22" borderId="0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0" fillId="0" borderId="0" xfId="0" quotePrefix="1" applyBorder="1" applyAlignment="1">
      <alignment horizontal="left"/>
    </xf>
    <xf numFmtId="14" fontId="51" fillId="0" borderId="0" xfId="1" applyNumberFormat="1" applyFont="1"/>
    <xf numFmtId="0" fontId="8" fillId="0" borderId="0" xfId="0" applyFont="1"/>
    <xf numFmtId="0" fontId="8" fillId="0" borderId="0" xfId="0" applyFont="1" applyFill="1"/>
    <xf numFmtId="0" fontId="9" fillId="0" borderId="0" xfId="0" applyFont="1" applyFill="1" applyBorder="1"/>
    <xf numFmtId="164" fontId="8" fillId="0" borderId="0" xfId="138" applyNumberFormat="1" applyFont="1" applyFill="1" applyBorder="1"/>
    <xf numFmtId="0" fontId="8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3" fillId="0" borderId="6" xfId="0" applyFont="1" applyBorder="1"/>
    <xf numFmtId="0" fontId="52" fillId="0" borderId="6" xfId="0" applyFont="1" applyFill="1" applyBorder="1" applyAlignment="1">
      <alignment horizontal="center"/>
    </xf>
    <xf numFmtId="49" fontId="52" fillId="0" borderId="6" xfId="0" applyNumberFormat="1" applyFont="1" applyFill="1" applyBorder="1" applyAlignment="1">
      <alignment horizontal="center"/>
    </xf>
    <xf numFmtId="14" fontId="52" fillId="0" borderId="6" xfId="0" applyNumberFormat="1" applyFont="1" applyFill="1" applyBorder="1" applyAlignment="1">
      <alignment horizontal="center"/>
    </xf>
    <xf numFmtId="0" fontId="52" fillId="0" borderId="16" xfId="0" applyFont="1" applyFill="1" applyBorder="1" applyAlignment="1">
      <alignment horizontal="center"/>
    </xf>
    <xf numFmtId="0" fontId="52" fillId="0" borderId="15" xfId="0" applyFont="1" applyFill="1" applyBorder="1" applyAlignment="1">
      <alignment horizontal="center"/>
    </xf>
    <xf numFmtId="0" fontId="52" fillId="0" borderId="51" xfId="0" applyFont="1" applyFill="1" applyBorder="1" applyAlignment="1">
      <alignment horizontal="center"/>
    </xf>
    <xf numFmtId="0" fontId="52" fillId="0" borderId="52" xfId="0" applyFont="1" applyFill="1" applyBorder="1" applyAlignment="1">
      <alignment horizontal="center"/>
    </xf>
    <xf numFmtId="0" fontId="52" fillId="0" borderId="53" xfId="0" applyFont="1" applyFill="1" applyBorder="1" applyAlignment="1">
      <alignment horizontal="center"/>
    </xf>
    <xf numFmtId="0" fontId="52" fillId="0" borderId="54" xfId="0" applyFont="1" applyFill="1" applyBorder="1" applyAlignment="1">
      <alignment horizontal="center"/>
    </xf>
    <xf numFmtId="0" fontId="52" fillId="0" borderId="55" xfId="0" applyFont="1" applyFill="1" applyBorder="1" applyAlignment="1">
      <alignment horizontal="center"/>
    </xf>
    <xf numFmtId="0" fontId="52" fillId="0" borderId="56" xfId="0" applyFont="1" applyFill="1" applyBorder="1" applyAlignment="1">
      <alignment horizontal="center"/>
    </xf>
    <xf numFmtId="0" fontId="8" fillId="19" borderId="0" xfId="0" applyFont="1" applyFill="1" applyBorder="1"/>
    <xf numFmtId="49" fontId="8" fillId="0" borderId="0" xfId="0" applyNumberFormat="1" applyFont="1" applyFill="1" applyBorder="1" applyAlignment="1">
      <alignment horizontal="right"/>
    </xf>
    <xf numFmtId="14" fontId="8" fillId="19" borderId="0" xfId="0" applyNumberFormat="1" applyFont="1" applyFill="1" applyBorder="1"/>
    <xf numFmtId="14" fontId="8" fillId="0" borderId="0" xfId="0" applyNumberFormat="1" applyFont="1" applyFill="1" applyBorder="1"/>
    <xf numFmtId="49" fontId="8" fillId="0" borderId="0" xfId="0" applyNumberFormat="1" applyFont="1" applyFill="1" applyBorder="1" applyAlignment="1">
      <alignment horizontal="center"/>
    </xf>
    <xf numFmtId="164" fontId="8" fillId="19" borderId="0" xfId="138" applyNumberFormat="1" applyFont="1" applyFill="1" applyBorder="1" applyAlignment="1"/>
    <xf numFmtId="164" fontId="8" fillId="19" borderId="0" xfId="138" applyNumberFormat="1" applyFont="1" applyFill="1" applyBorder="1" applyAlignment="1">
      <alignment horizontal="right"/>
    </xf>
    <xf numFmtId="44" fontId="8" fillId="0" borderId="0" xfId="139" applyFont="1" applyFill="1" applyBorder="1" applyAlignment="1">
      <alignment horizontal="right"/>
    </xf>
    <xf numFmtId="2" fontId="8" fillId="0" borderId="0" xfId="0" applyNumberFormat="1" applyFont="1" applyFill="1" applyBorder="1"/>
    <xf numFmtId="8" fontId="8" fillId="19" borderId="0" xfId="0" applyNumberFormat="1" applyFont="1" applyFill="1" applyBorder="1"/>
    <xf numFmtId="6" fontId="8" fillId="19" borderId="0" xfId="0" applyNumberFormat="1" applyFont="1" applyFill="1" applyBorder="1" applyAlignment="1">
      <alignment horizontal="right"/>
    </xf>
    <xf numFmtId="38" fontId="8" fillId="0" borderId="0" xfId="0" applyNumberFormat="1" applyFont="1" applyFill="1" applyBorder="1"/>
    <xf numFmtId="49" fontId="9" fillId="0" borderId="0" xfId="0" applyNumberFormat="1" applyFont="1" applyFill="1" applyBorder="1" applyAlignment="1">
      <alignment horizontal="right"/>
    </xf>
    <xf numFmtId="14" fontId="9" fillId="0" borderId="0" xfId="0" applyNumberFormat="1" applyFont="1" applyFill="1" applyBorder="1"/>
    <xf numFmtId="49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43" fontId="9" fillId="0" borderId="0" xfId="138" applyFont="1" applyFill="1" applyBorder="1"/>
    <xf numFmtId="164" fontId="9" fillId="0" borderId="0" xfId="138" applyNumberFormat="1" applyFont="1" applyFill="1" applyBorder="1" applyAlignment="1"/>
    <xf numFmtId="164" fontId="9" fillId="0" borderId="0" xfId="138" applyNumberFormat="1" applyFont="1" applyFill="1" applyBorder="1"/>
    <xf numFmtId="164" fontId="9" fillId="0" borderId="0" xfId="138" applyNumberFormat="1" applyFont="1" applyFill="1" applyBorder="1" applyAlignment="1">
      <alignment horizontal="right"/>
    </xf>
    <xf numFmtId="44" fontId="9" fillId="0" borderId="0" xfId="139" applyFont="1" applyFill="1" applyBorder="1" applyAlignment="1">
      <alignment horizontal="right"/>
    </xf>
    <xf numFmtId="2" fontId="9" fillId="0" borderId="0" xfId="0" applyNumberFormat="1" applyFont="1" applyFill="1" applyBorder="1"/>
    <xf numFmtId="8" fontId="9" fillId="0" borderId="0" xfId="0" applyNumberFormat="1" applyFont="1" applyFill="1" applyBorder="1"/>
    <xf numFmtId="6" fontId="9" fillId="0" borderId="0" xfId="0" applyNumberFormat="1" applyFont="1" applyFill="1" applyBorder="1" applyAlignment="1">
      <alignment horizontal="right"/>
    </xf>
    <xf numFmtId="49" fontId="8" fillId="0" borderId="0" xfId="0" applyNumberFormat="1" applyFont="1"/>
    <xf numFmtId="38" fontId="8" fillId="0" borderId="12" xfId="0" applyNumberFormat="1" applyFont="1" applyFill="1" applyBorder="1" applyAlignment="1"/>
    <xf numFmtId="38" fontId="8" fillId="0" borderId="14" xfId="0" applyNumberFormat="1" applyFont="1" applyFill="1" applyBorder="1" applyAlignment="1">
      <alignment horizontal="right"/>
    </xf>
    <xf numFmtId="38" fontId="8" fillId="0" borderId="0" xfId="0" applyNumberFormat="1" applyFont="1" applyFill="1" applyBorder="1" applyAlignment="1">
      <alignment horizontal="right"/>
    </xf>
    <xf numFmtId="38" fontId="8" fillId="20" borderId="0" xfId="0" applyNumberFormat="1" applyFont="1" applyFill="1" applyBorder="1" applyAlignment="1">
      <alignment horizontal="right"/>
    </xf>
    <xf numFmtId="2" fontId="8" fillId="24" borderId="12" xfId="0" applyNumberFormat="1" applyFont="1" applyFill="1" applyBorder="1"/>
    <xf numFmtId="8" fontId="8" fillId="24" borderId="0" xfId="0" applyNumberFormat="1" applyFont="1" applyFill="1" applyBorder="1"/>
    <xf numFmtId="0" fontId="0" fillId="24" borderId="0" xfId="0" applyFill="1"/>
    <xf numFmtId="6" fontId="8" fillId="24" borderId="0" xfId="0" applyNumberFormat="1" applyFont="1" applyFill="1" applyBorder="1" applyAlignment="1">
      <alignment horizontal="right"/>
    </xf>
    <xf numFmtId="2" fontId="8" fillId="24" borderId="0" xfId="0" applyNumberFormat="1" applyFont="1" applyFill="1" applyBorder="1"/>
    <xf numFmtId="14" fontId="8" fillId="0" borderId="0" xfId="0" applyNumberFormat="1" applyFont="1"/>
    <xf numFmtId="0" fontId="8" fillId="20" borderId="0" xfId="0" applyFont="1" applyFill="1"/>
    <xf numFmtId="0" fontId="8" fillId="24" borderId="0" xfId="0" applyFont="1" applyFill="1"/>
    <xf numFmtId="0" fontId="8" fillId="24" borderId="0" xfId="0" applyFont="1" applyFill="1" applyBorder="1"/>
    <xf numFmtId="0" fontId="0" fillId="24" borderId="0" xfId="0" applyFill="1" applyBorder="1"/>
    <xf numFmtId="0" fontId="43" fillId="0" borderId="0" xfId="1" quotePrefix="1" applyFont="1" applyAlignment="1">
      <alignment horizontal="center"/>
    </xf>
    <xf numFmtId="0" fontId="5" fillId="0" borderId="10" xfId="1" applyBorder="1" applyAlignment="1">
      <alignment horizontal="center"/>
    </xf>
    <xf numFmtId="8" fontId="5" fillId="0" borderId="14" xfId="1" applyNumberFormat="1" applyBorder="1" applyAlignment="1">
      <alignment horizontal="center"/>
    </xf>
    <xf numFmtId="8" fontId="5" fillId="0" borderId="14" xfId="1" applyNumberFormat="1" applyFill="1" applyBorder="1" applyAlignment="1">
      <alignment horizontal="center"/>
    </xf>
    <xf numFmtId="8" fontId="5" fillId="0" borderId="13" xfId="1" applyNumberFormat="1" applyFill="1" applyBorder="1" applyAlignment="1">
      <alignment horizontal="center"/>
    </xf>
    <xf numFmtId="8" fontId="5" fillId="0" borderId="16" xfId="1" applyNumberFormat="1" applyBorder="1" applyAlignment="1">
      <alignment horizontal="center"/>
    </xf>
    <xf numFmtId="8" fontId="5" fillId="0" borderId="13" xfId="1" applyNumberFormat="1" applyBorder="1" applyAlignment="1">
      <alignment horizontal="center"/>
    </xf>
    <xf numFmtId="0" fontId="1" fillId="0" borderId="0" xfId="1" applyFont="1" applyAlignment="1">
      <alignment horizontal="center"/>
    </xf>
    <xf numFmtId="0" fontId="5" fillId="0" borderId="0" xfId="1" quotePrefix="1"/>
    <xf numFmtId="38" fontId="5" fillId="6" borderId="15" xfId="1" applyNumberFormat="1" applyFill="1" applyBorder="1"/>
    <xf numFmtId="8" fontId="5" fillId="3" borderId="14" xfId="1" applyNumberFormat="1" applyFill="1" applyBorder="1" applyAlignment="1">
      <alignment horizontal="center"/>
    </xf>
    <xf numFmtId="0" fontId="2" fillId="0" borderId="0" xfId="0" quotePrefix="1" applyFont="1"/>
    <xf numFmtId="3" fontId="0" fillId="0" borderId="0" xfId="0" applyNumberFormat="1" applyAlignment="1">
      <alignment horizontal="right"/>
    </xf>
    <xf numFmtId="3" fontId="57" fillId="0" borderId="0" xfId="0" applyNumberFormat="1" applyFont="1" applyAlignment="1">
      <alignment horizontal="right"/>
    </xf>
    <xf numFmtId="0" fontId="57" fillId="0" borderId="0" xfId="0" quotePrefix="1" applyFont="1"/>
    <xf numFmtId="0" fontId="40" fillId="3" borderId="8" xfId="1" quotePrefix="1" applyFont="1" applyFill="1" applyBorder="1" applyAlignment="1"/>
    <xf numFmtId="0" fontId="1" fillId="0" borderId="0" xfId="0" quotePrefix="1" applyFont="1" applyBorder="1" applyAlignment="1">
      <alignment horizontal="center"/>
    </xf>
    <xf numFmtId="9" fontId="5" fillId="0" borderId="1" xfId="1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9" fontId="5" fillId="0" borderId="44" xfId="1" applyNumberFormat="1" applyBorder="1" applyAlignment="1">
      <alignment horizontal="center"/>
    </xf>
    <xf numFmtId="9" fontId="5" fillId="0" borderId="5" xfId="1" applyNumberFormat="1" applyBorder="1" applyAlignment="1">
      <alignment horizontal="center"/>
    </xf>
    <xf numFmtId="9" fontId="5" fillId="0" borderId="4" xfId="1" applyNumberFormat="1" applyBorder="1" applyAlignment="1">
      <alignment horizontal="center"/>
    </xf>
    <xf numFmtId="0" fontId="51" fillId="0" borderId="1" xfId="1" quotePrefix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3" fontId="0" fillId="0" borderId="1" xfId="0" applyNumberFormat="1" applyBorder="1"/>
    <xf numFmtId="0" fontId="55" fillId="0" borderId="46" xfId="0" applyFont="1" applyBorder="1" applyAlignment="1">
      <alignment horizontal="center"/>
    </xf>
    <xf numFmtId="0" fontId="41" fillId="0" borderId="44" xfId="0" applyFont="1" applyFill="1" applyBorder="1"/>
    <xf numFmtId="0" fontId="41" fillId="0" borderId="4" xfId="0" applyFont="1" applyFill="1" applyBorder="1"/>
    <xf numFmtId="0" fontId="5" fillId="0" borderId="4" xfId="1" applyFont="1" applyFill="1" applyBorder="1"/>
    <xf numFmtId="0" fontId="41" fillId="0" borderId="0" xfId="0" applyFont="1"/>
    <xf numFmtId="0" fontId="2" fillId="10" borderId="46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14" fontId="2" fillId="10" borderId="3" xfId="0" applyNumberFormat="1" applyFont="1" applyFill="1" applyBorder="1" applyAlignment="1">
      <alignment horizontal="center"/>
    </xf>
    <xf numFmtId="0" fontId="2" fillId="10" borderId="45" xfId="0" applyFont="1" applyFill="1" applyBorder="1" applyAlignment="1">
      <alignment horizontal="center"/>
    </xf>
    <xf numFmtId="0" fontId="2" fillId="10" borderId="45" xfId="0" quotePrefix="1" applyFont="1" applyFill="1" applyBorder="1" applyAlignment="1">
      <alignment horizontal="center"/>
    </xf>
    <xf numFmtId="0" fontId="0" fillId="22" borderId="0" xfId="0" quotePrefix="1" applyFill="1" applyBorder="1" applyAlignment="1">
      <alignment horizontal="left"/>
    </xf>
    <xf numFmtId="3" fontId="5" fillId="22" borderId="49" xfId="1" applyNumberFormat="1" applyFill="1" applyBorder="1"/>
    <xf numFmtId="3" fontId="5" fillId="22" borderId="2" xfId="1" applyNumberFormat="1" applyFill="1" applyBorder="1"/>
    <xf numFmtId="3" fontId="5" fillId="22" borderId="50" xfId="1" applyNumberFormat="1" applyFill="1" applyBorder="1"/>
    <xf numFmtId="38" fontId="5" fillId="25" borderId="12" xfId="1" applyNumberFormat="1" applyFill="1" applyBorder="1"/>
    <xf numFmtId="165" fontId="39" fillId="25" borderId="0" xfId="1" applyNumberFormat="1" applyFont="1" applyFill="1" applyBorder="1"/>
    <xf numFmtId="3" fontId="5" fillId="22" borderId="48" xfId="1" applyNumberFormat="1" applyFill="1" applyBorder="1"/>
    <xf numFmtId="3" fontId="5" fillId="22" borderId="24" xfId="1" applyNumberFormat="1" applyFill="1" applyBorder="1"/>
    <xf numFmtId="3" fontId="5" fillId="22" borderId="47" xfId="1" applyNumberFormat="1" applyFill="1" applyBorder="1"/>
    <xf numFmtId="3" fontId="5" fillId="22" borderId="46" xfId="1" applyNumberFormat="1" applyFill="1" applyBorder="1"/>
    <xf numFmtId="3" fontId="5" fillId="22" borderId="3" xfId="1" applyNumberFormat="1" applyFill="1" applyBorder="1"/>
    <xf numFmtId="3" fontId="5" fillId="22" borderId="45" xfId="1" applyNumberFormat="1" applyFill="1" applyBorder="1"/>
    <xf numFmtId="3" fontId="5" fillId="22" borderId="22" xfId="1" applyNumberFormat="1" applyFill="1" applyBorder="1"/>
    <xf numFmtId="3" fontId="5" fillId="22" borderId="0" xfId="1" applyNumberFormat="1" applyFill="1" applyBorder="1"/>
    <xf numFmtId="3" fontId="5" fillId="22" borderId="23" xfId="1" applyNumberFormat="1" applyFill="1" applyBorder="1"/>
    <xf numFmtId="0" fontId="56" fillId="0" borderId="0" xfId="0" quotePrefix="1" applyFont="1" applyFill="1"/>
    <xf numFmtId="0" fontId="1" fillId="0" borderId="1" xfId="0" quotePrefix="1" applyFont="1" applyFill="1" applyBorder="1" applyAlignment="1">
      <alignment horizontal="center"/>
    </xf>
    <xf numFmtId="0" fontId="13" fillId="0" borderId="57" xfId="1" quotePrefix="1" applyFont="1" applyBorder="1" applyAlignment="1">
      <alignment horizontal="center"/>
    </xf>
    <xf numFmtId="0" fontId="2" fillId="0" borderId="57" xfId="0" quotePrefix="1" applyFont="1" applyBorder="1" applyAlignment="1">
      <alignment horizontal="center"/>
    </xf>
    <xf numFmtId="8" fontId="8" fillId="16" borderId="13" xfId="1" applyNumberFormat="1" applyFont="1" applyFill="1" applyBorder="1" applyAlignment="1">
      <alignment horizontal="center"/>
    </xf>
    <xf numFmtId="8" fontId="8" fillId="16" borderId="14" xfId="1" applyNumberFormat="1" applyFont="1" applyFill="1" applyBorder="1" applyAlignment="1">
      <alignment horizontal="center"/>
    </xf>
    <xf numFmtId="8" fontId="8" fillId="16" borderId="16" xfId="1" applyNumberFormat="1" applyFont="1" applyFill="1" applyBorder="1" applyAlignment="1">
      <alignment horizontal="center"/>
    </xf>
    <xf numFmtId="8" fontId="8" fillId="3" borderId="14" xfId="1" applyNumberFormat="1" applyFont="1" applyFill="1" applyBorder="1" applyAlignment="1">
      <alignment horizontal="center"/>
    </xf>
    <xf numFmtId="14" fontId="57" fillId="0" borderId="0" xfId="0" quotePrefix="1" applyNumberFormat="1" applyFont="1"/>
    <xf numFmtId="14" fontId="0" fillId="0" borderId="0" xfId="0" quotePrefix="1" applyNumberFormat="1"/>
    <xf numFmtId="14" fontId="5" fillId="0" borderId="48" xfId="1" applyNumberForma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64" fontId="0" fillId="0" borderId="0" xfId="138" applyNumberFormat="1" applyFont="1" applyBorder="1" applyAlignment="1">
      <alignment horizontal="center"/>
    </xf>
    <xf numFmtId="166" fontId="5" fillId="0" borderId="0" xfId="1" applyNumberFormat="1" applyFill="1" applyBorder="1"/>
    <xf numFmtId="38" fontId="5" fillId="0" borderId="0" xfId="1" applyNumberFormat="1" applyFill="1" applyBorder="1"/>
    <xf numFmtId="0" fontId="41" fillId="0" borderId="0" xfId="1" applyFont="1" applyFill="1" applyAlignment="1">
      <alignment horizontal="center"/>
    </xf>
    <xf numFmtId="0" fontId="5" fillId="0" borderId="0" xfId="1" quotePrefix="1" applyFill="1" applyAlignment="1">
      <alignment horizontal="center"/>
    </xf>
    <xf numFmtId="0" fontId="5" fillId="0" borderId="0" xfId="1" applyFill="1" applyAlignment="1">
      <alignment horizontal="center"/>
    </xf>
    <xf numFmtId="166" fontId="5" fillId="0" borderId="0" xfId="1" applyNumberFormat="1" applyFill="1"/>
    <xf numFmtId="38" fontId="5" fillId="0" borderId="0" xfId="1" applyNumberFormat="1" applyFill="1"/>
    <xf numFmtId="166" fontId="5" fillId="0" borderId="11" xfId="1" applyNumberFormat="1" applyFill="1" applyBorder="1"/>
    <xf numFmtId="38" fontId="5" fillId="0" borderId="11" xfId="1" applyNumberFormat="1" applyFill="1" applyBorder="1"/>
    <xf numFmtId="166" fontId="5" fillId="0" borderId="6" xfId="1" applyNumberFormat="1" applyFill="1" applyBorder="1"/>
    <xf numFmtId="3" fontId="5" fillId="0" borderId="6" xfId="1" applyNumberFormat="1" applyFill="1" applyBorder="1"/>
    <xf numFmtId="38" fontId="5" fillId="0" borderId="6" xfId="1" applyNumberFormat="1" applyFill="1" applyBorder="1"/>
    <xf numFmtId="0" fontId="5" fillId="0" borderId="6" xfId="1" applyFill="1" applyBorder="1"/>
    <xf numFmtId="0" fontId="8" fillId="0" borderId="0" xfId="0" applyFont="1" applyFill="1" applyBorder="1" applyAlignment="1">
      <alignment horizontal="center"/>
    </xf>
    <xf numFmtId="43" fontId="8" fillId="0" borderId="0" xfId="2" applyNumberFormat="1" applyFont="1"/>
    <xf numFmtId="164" fontId="5" fillId="0" borderId="0" xfId="138" applyNumberFormat="1" applyFont="1"/>
    <xf numFmtId="0" fontId="0" fillId="0" borderId="0" xfId="0" quotePrefix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164" fontId="0" fillId="0" borderId="0" xfId="138" applyNumberFormat="1" applyFont="1" applyFill="1" applyBorder="1" applyAlignment="1">
      <alignment horizontal="center"/>
    </xf>
    <xf numFmtId="0" fontId="5" fillId="0" borderId="0" xfId="1" applyFont="1" applyFill="1" applyBorder="1"/>
    <xf numFmtId="0" fontId="5" fillId="0" borderId="0" xfId="1" applyFill="1" applyBorder="1" applyAlignment="1">
      <alignment horizontal="center"/>
    </xf>
    <xf numFmtId="0" fontId="5" fillId="0" borderId="50" xfId="1" quotePrefix="1" applyFill="1" applyBorder="1" applyAlignment="1">
      <alignment horizontal="left"/>
    </xf>
    <xf numFmtId="0" fontId="5" fillId="0" borderId="45" xfId="1" quotePrefix="1" applyFill="1" applyBorder="1" applyAlignment="1">
      <alignment horizontal="left"/>
    </xf>
    <xf numFmtId="14" fontId="5" fillId="0" borderId="3" xfId="1" applyNumberFormat="1" applyFill="1" applyBorder="1" applyAlignment="1">
      <alignment horizontal="center"/>
    </xf>
    <xf numFmtId="0" fontId="5" fillId="0" borderId="22" xfId="1" applyFill="1" applyBorder="1"/>
    <xf numFmtId="0" fontId="1" fillId="0" borderId="48" xfId="0" applyFont="1" applyBorder="1" applyAlignment="1">
      <alignment horizontal="center"/>
    </xf>
    <xf numFmtId="0" fontId="1" fillId="0" borderId="44" xfId="0" quotePrefix="1" applyFont="1" applyBorder="1" applyAlignment="1">
      <alignment horizontal="center"/>
    </xf>
    <xf numFmtId="0" fontId="1" fillId="0" borderId="47" xfId="0" quotePrefix="1" applyFont="1" applyBorder="1" applyAlignment="1">
      <alignment horizontal="center"/>
    </xf>
    <xf numFmtId="0" fontId="5" fillId="23" borderId="0" xfId="1" applyFill="1" applyBorder="1" applyAlignment="1">
      <alignment horizontal="left"/>
    </xf>
    <xf numFmtId="0" fontId="9" fillId="0" borderId="5" xfId="1" applyFont="1" applyFill="1" applyBorder="1" applyAlignment="1">
      <alignment horizontal="center"/>
    </xf>
    <xf numFmtId="0" fontId="9" fillId="0" borderId="50" xfId="1" quotePrefix="1" applyFont="1" applyFill="1" applyBorder="1" applyAlignment="1">
      <alignment horizontal="left"/>
    </xf>
    <xf numFmtId="14" fontId="9" fillId="0" borderId="0" xfId="1" applyNumberFormat="1" applyFont="1" applyFill="1" applyBorder="1" applyAlignment="1">
      <alignment horizontal="center"/>
    </xf>
    <xf numFmtId="3" fontId="9" fillId="22" borderId="49" xfId="1" applyNumberFormat="1" applyFont="1" applyFill="1" applyBorder="1"/>
    <xf numFmtId="3" fontId="9" fillId="22" borderId="2" xfId="1" applyNumberFormat="1" applyFont="1" applyFill="1" applyBorder="1"/>
    <xf numFmtId="3" fontId="9" fillId="22" borderId="50" xfId="1" applyNumberFormat="1" applyFont="1" applyFill="1" applyBorder="1"/>
    <xf numFmtId="0" fontId="9" fillId="0" borderId="4" xfId="1" applyFont="1" applyFill="1" applyBorder="1" applyAlignment="1">
      <alignment horizontal="center"/>
    </xf>
    <xf numFmtId="0" fontId="9" fillId="0" borderId="23" xfId="1" quotePrefix="1" applyFont="1" applyFill="1" applyBorder="1" applyAlignment="1">
      <alignment horizontal="left"/>
    </xf>
    <xf numFmtId="3" fontId="9" fillId="22" borderId="22" xfId="1" applyNumberFormat="1" applyFont="1" applyFill="1" applyBorder="1"/>
    <xf numFmtId="3" fontId="9" fillId="22" borderId="0" xfId="1" applyNumberFormat="1" applyFont="1" applyFill="1" applyBorder="1"/>
    <xf numFmtId="3" fontId="9" fillId="22" borderId="23" xfId="1" applyNumberFormat="1" applyFont="1" applyFill="1" applyBorder="1"/>
    <xf numFmtId="0" fontId="8" fillId="0" borderId="0" xfId="0" applyFont="1" applyFill="1" applyBorder="1" applyAlignment="1">
      <alignment horizontal="center"/>
    </xf>
    <xf numFmtId="164" fontId="8" fillId="0" borderId="0" xfId="138" applyNumberFormat="1" applyFont="1" applyFill="1" applyBorder="1" applyAlignment="1"/>
    <xf numFmtId="164" fontId="8" fillId="0" borderId="0" xfId="138" applyNumberFormat="1" applyFont="1" applyFill="1" applyBorder="1" applyAlignment="1">
      <alignment horizontal="right"/>
    </xf>
    <xf numFmtId="8" fontId="8" fillId="0" borderId="0" xfId="0" applyNumberFormat="1" applyFont="1" applyFill="1" applyBorder="1"/>
    <xf numFmtId="6" fontId="8" fillId="0" borderId="0" xfId="0" applyNumberFormat="1" applyFont="1" applyFill="1" applyBorder="1" applyAlignment="1">
      <alignment horizontal="right"/>
    </xf>
    <xf numFmtId="0" fontId="5" fillId="0" borderId="47" xfId="1" quotePrefix="1" applyFill="1" applyBorder="1" applyAlignment="1">
      <alignment horizontal="left"/>
    </xf>
    <xf numFmtId="0" fontId="62" fillId="0" borderId="0" xfId="0" applyFont="1" applyAlignment="1">
      <alignment vertical="center"/>
    </xf>
    <xf numFmtId="0" fontId="16" fillId="0" borderId="0" xfId="1" applyFont="1"/>
    <xf numFmtId="0" fontId="63" fillId="0" borderId="0" xfId="1" applyFont="1"/>
    <xf numFmtId="38" fontId="0" fillId="0" borderId="0" xfId="0" applyNumberFormat="1"/>
    <xf numFmtId="0" fontId="64" fillId="0" borderId="0" xfId="0" applyFont="1"/>
    <xf numFmtId="0" fontId="65" fillId="0" borderId="6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66" fillId="0" borderId="0" xfId="0" applyFont="1" applyAlignment="1">
      <alignment vertical="center"/>
    </xf>
    <xf numFmtId="3" fontId="66" fillId="0" borderId="0" xfId="0" applyNumberFormat="1" applyFont="1" applyAlignment="1">
      <alignment horizontal="right" vertical="center"/>
    </xf>
    <xf numFmtId="0" fontId="66" fillId="3" borderId="0" xfId="0" applyFont="1" applyFill="1" applyAlignment="1">
      <alignment vertical="center"/>
    </xf>
    <xf numFmtId="3" fontId="66" fillId="3" borderId="0" xfId="0" applyNumberFormat="1" applyFont="1" applyFill="1" applyAlignment="1">
      <alignment horizontal="right" vertical="center"/>
    </xf>
    <xf numFmtId="0" fontId="66" fillId="0" borderId="0" xfId="0" applyFont="1" applyAlignment="1">
      <alignment horizontal="right" vertical="center"/>
    </xf>
    <xf numFmtId="3" fontId="66" fillId="0" borderId="59" xfId="0" applyNumberFormat="1" applyFont="1" applyBorder="1" applyAlignment="1">
      <alignment horizontal="right" vertical="center"/>
    </xf>
    <xf numFmtId="0" fontId="66" fillId="0" borderId="0" xfId="0" applyFont="1" applyFill="1" applyAlignment="1">
      <alignment vertical="center"/>
    </xf>
    <xf numFmtId="3" fontId="66" fillId="0" borderId="0" xfId="0" applyNumberFormat="1" applyFont="1" applyFill="1" applyAlignment="1">
      <alignment horizontal="right" vertical="center"/>
    </xf>
    <xf numFmtId="0" fontId="66" fillId="0" borderId="0" xfId="0" applyFont="1" applyFill="1" applyAlignment="1">
      <alignment horizontal="right" vertical="center"/>
    </xf>
    <xf numFmtId="3" fontId="66" fillId="22" borderId="0" xfId="0" applyNumberFormat="1" applyFont="1" applyFill="1" applyAlignment="1">
      <alignment horizontal="right" vertical="center"/>
    </xf>
    <xf numFmtId="10" fontId="0" fillId="0" borderId="0" xfId="144" applyNumberFormat="1" applyFont="1"/>
    <xf numFmtId="38" fontId="0" fillId="0" borderId="0" xfId="0" applyNumberFormat="1" applyFill="1" applyBorder="1"/>
    <xf numFmtId="0" fontId="13" fillId="0" borderId="0" xfId="0" applyFont="1" applyFill="1" applyBorder="1" applyAlignment="1">
      <alignment horizontal="center" vertical="center"/>
    </xf>
    <xf numFmtId="3" fontId="66" fillId="0" borderId="0" xfId="0" applyNumberFormat="1" applyFont="1" applyFill="1" applyBorder="1" applyAlignment="1">
      <alignment horizontal="right" vertical="center"/>
    </xf>
    <xf numFmtId="3" fontId="0" fillId="0" borderId="0" xfId="0" applyNumberFormat="1" applyFill="1" applyBorder="1"/>
    <xf numFmtId="0" fontId="41" fillId="3" borderId="4" xfId="0" applyFont="1" applyFill="1" applyBorder="1"/>
    <xf numFmtId="0" fontId="5" fillId="3" borderId="4" xfId="1" applyFill="1" applyBorder="1" applyAlignment="1">
      <alignment horizontal="center"/>
    </xf>
    <xf numFmtId="14" fontId="5" fillId="3" borderId="4" xfId="1" applyNumberFormat="1" applyFill="1" applyBorder="1" applyAlignment="1">
      <alignment horizontal="center"/>
    </xf>
    <xf numFmtId="38" fontId="0" fillId="0" borderId="1" xfId="0" applyNumberFormat="1" applyBorder="1"/>
    <xf numFmtId="0" fontId="5" fillId="3" borderId="4" xfId="1" applyFill="1" applyBorder="1" applyAlignment="1">
      <alignment horizontal="left"/>
    </xf>
    <xf numFmtId="0" fontId="5" fillId="0" borderId="5" xfId="1" applyFont="1" applyFill="1" applyBorder="1"/>
    <xf numFmtId="0" fontId="1" fillId="22" borderId="0" xfId="0" applyFont="1" applyFill="1" applyBorder="1" applyAlignment="1">
      <alignment horizontal="left"/>
    </xf>
    <xf numFmtId="14" fontId="1" fillId="22" borderId="0" xfId="0" applyNumberFormat="1" applyFont="1" applyFill="1" applyBorder="1" applyAlignment="1">
      <alignment horizontal="center"/>
    </xf>
    <xf numFmtId="14" fontId="1" fillId="0" borderId="0" xfId="0" applyNumberFormat="1" applyFont="1" applyFill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0" fontId="1" fillId="22" borderId="0" xfId="0" quotePrefix="1" applyFont="1" applyFill="1" applyBorder="1" applyAlignment="1">
      <alignment horizontal="left"/>
    </xf>
    <xf numFmtId="164" fontId="0" fillId="0" borderId="0" xfId="138" applyNumberFormat="1" applyFont="1"/>
    <xf numFmtId="14" fontId="9" fillId="0" borderId="4" xfId="1" applyNumberFormat="1" applyFont="1" applyFill="1" applyBorder="1" applyAlignment="1">
      <alignment horizontal="center"/>
    </xf>
    <xf numFmtId="14" fontId="9" fillId="0" borderId="5" xfId="1" applyNumberFormat="1" applyFont="1" applyFill="1" applyBorder="1" applyAlignment="1">
      <alignment horizontal="center"/>
    </xf>
    <xf numFmtId="0" fontId="5" fillId="0" borderId="47" xfId="1" applyFill="1" applyBorder="1" applyAlignment="1">
      <alignment horizontal="center"/>
    </xf>
    <xf numFmtId="0" fontId="5" fillId="0" borderId="50" xfId="1" applyFill="1" applyBorder="1" applyAlignment="1">
      <alignment horizontal="center"/>
    </xf>
    <xf numFmtId="14" fontId="8" fillId="0" borderId="44" xfId="1" applyNumberFormat="1" applyFont="1" applyFill="1" applyBorder="1" applyAlignment="1">
      <alignment horizontal="center"/>
    </xf>
    <xf numFmtId="0" fontId="8" fillId="0" borderId="44" xfId="1" applyFont="1" applyFill="1" applyBorder="1" applyAlignment="1">
      <alignment horizontal="center"/>
    </xf>
    <xf numFmtId="0" fontId="8" fillId="0" borderId="47" xfId="1" quotePrefix="1" applyFont="1" applyFill="1" applyBorder="1" applyAlignment="1">
      <alignment horizontal="left"/>
    </xf>
    <xf numFmtId="14" fontId="8" fillId="0" borderId="0" xfId="1" applyNumberFormat="1" applyFont="1" applyFill="1" applyBorder="1" applyAlignment="1">
      <alignment horizontal="center"/>
    </xf>
    <xf numFmtId="3" fontId="8" fillId="22" borderId="48" xfId="1" applyNumberFormat="1" applyFont="1" applyFill="1" applyBorder="1"/>
    <xf numFmtId="3" fontId="8" fillId="22" borderId="24" xfId="1" applyNumberFormat="1" applyFont="1" applyFill="1" applyBorder="1"/>
    <xf numFmtId="3" fontId="8" fillId="22" borderId="47" xfId="1" applyNumberFormat="1" applyFont="1" applyFill="1" applyBorder="1"/>
    <xf numFmtId="0" fontId="68" fillId="0" borderId="0" xfId="0" applyFont="1"/>
    <xf numFmtId="0" fontId="69" fillId="26" borderId="31" xfId="145" applyFont="1" applyFill="1" applyBorder="1" applyAlignment="1">
      <alignment horizontal="center"/>
    </xf>
    <xf numFmtId="0" fontId="69" fillId="0" borderId="26" xfId="145" applyFont="1" applyFill="1" applyBorder="1" applyAlignment="1"/>
    <xf numFmtId="49" fontId="0" fillId="0" borderId="0" xfId="0" applyNumberFormat="1" applyFill="1" applyBorder="1" applyAlignment="1">
      <alignment horizontal="left"/>
    </xf>
    <xf numFmtId="3" fontId="0" fillId="0" borderId="0" xfId="0" applyNumberFormat="1" applyBorder="1" applyAlignment="1"/>
    <xf numFmtId="0" fontId="0" fillId="0" borderId="0" xfId="0" applyBorder="1" applyAlignment="1"/>
    <xf numFmtId="0" fontId="0" fillId="0" borderId="0" xfId="0" applyFill="1" applyBorder="1" applyAlignment="1"/>
    <xf numFmtId="165" fontId="0" fillId="0" borderId="0" xfId="144" applyNumberFormat="1" applyFont="1" applyBorder="1" applyAlignment="1"/>
    <xf numFmtId="9" fontId="0" fillId="0" borderId="0" xfId="144" applyFont="1" applyBorder="1" applyAlignment="1"/>
    <xf numFmtId="9" fontId="0" fillId="0" borderId="0" xfId="0" applyNumberFormat="1" applyBorder="1" applyAlignment="1"/>
    <xf numFmtId="3" fontId="67" fillId="0" borderId="0" xfId="0" applyNumberFormat="1" applyFont="1" applyAlignment="1"/>
    <xf numFmtId="164" fontId="0" fillId="0" borderId="0" xfId="138" applyNumberFormat="1" applyFont="1" applyFill="1" applyBorder="1" applyAlignment="1"/>
    <xf numFmtId="164" fontId="0" fillId="0" borderId="0" xfId="138" applyNumberFormat="1" applyFont="1" applyBorder="1" applyAlignment="1"/>
    <xf numFmtId="3" fontId="0" fillId="0" borderId="0" xfId="0" applyNumberFormat="1" applyBorder="1"/>
    <xf numFmtId="165" fontId="0" fillId="0" borderId="0" xfId="144" applyNumberFormat="1" applyFont="1" applyBorder="1"/>
    <xf numFmtId="0" fontId="8" fillId="0" borderId="0" xfId="0" applyFont="1" applyFill="1" applyBorder="1" applyAlignment="1">
      <alignment horizontal="center"/>
    </xf>
    <xf numFmtId="167" fontId="5" fillId="0" borderId="0" xfId="1" applyNumberFormat="1" applyFill="1" applyAlignment="1">
      <alignment horizontal="center"/>
    </xf>
    <xf numFmtId="0" fontId="1" fillId="0" borderId="0" xfId="1" applyFont="1" applyAlignment="1">
      <alignment horizontal="center" wrapText="1"/>
    </xf>
    <xf numFmtId="0" fontId="69" fillId="26" borderId="31" xfId="146" applyFont="1" applyFill="1" applyBorder="1" applyAlignment="1">
      <alignment horizontal="center"/>
    </xf>
    <xf numFmtId="0" fontId="69" fillId="0" borderId="26" xfId="146" applyFont="1" applyFill="1" applyBorder="1" applyAlignment="1">
      <alignment horizontal="right"/>
    </xf>
    <xf numFmtId="0" fontId="69" fillId="0" borderId="0" xfId="146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2" fillId="10" borderId="0" xfId="0" quotePrefix="1" applyFont="1" applyFill="1" applyBorder="1" applyAlignment="1">
      <alignment horizontal="center"/>
    </xf>
    <xf numFmtId="14" fontId="8" fillId="0" borderId="4" xfId="1" applyNumberFormat="1" applyFont="1" applyFill="1" applyBorder="1" applyAlignment="1">
      <alignment horizontal="center"/>
    </xf>
    <xf numFmtId="0" fontId="8" fillId="0" borderId="4" xfId="1" applyFont="1" applyFill="1" applyBorder="1" applyAlignment="1">
      <alignment horizontal="center"/>
    </xf>
    <xf numFmtId="0" fontId="8" fillId="0" borderId="23" xfId="1" quotePrefix="1" applyFont="1" applyFill="1" applyBorder="1" applyAlignment="1">
      <alignment horizontal="left"/>
    </xf>
    <xf numFmtId="3" fontId="8" fillId="22" borderId="22" xfId="1" applyNumberFormat="1" applyFont="1" applyFill="1" applyBorder="1"/>
    <xf numFmtId="3" fontId="8" fillId="22" borderId="0" xfId="1" applyNumberFormat="1" applyFont="1" applyFill="1" applyBorder="1"/>
    <xf numFmtId="3" fontId="8" fillId="22" borderId="23" xfId="1" applyNumberFormat="1" applyFont="1" applyFill="1" applyBorder="1"/>
    <xf numFmtId="14" fontId="8" fillId="0" borderId="24" xfId="1" applyNumberFormat="1" applyFont="1" applyFill="1" applyBorder="1" applyAlignment="1">
      <alignment horizontal="center"/>
    </xf>
    <xf numFmtId="14" fontId="8" fillId="0" borderId="5" xfId="1" applyNumberFormat="1" applyFont="1" applyFill="1" applyBorder="1" applyAlignment="1">
      <alignment horizontal="center"/>
    </xf>
    <xf numFmtId="0" fontId="8" fillId="0" borderId="5" xfId="1" applyFont="1" applyFill="1" applyBorder="1" applyAlignment="1">
      <alignment horizontal="center"/>
    </xf>
    <xf numFmtId="0" fontId="8" fillId="0" borderId="50" xfId="1" quotePrefix="1" applyFont="1" applyFill="1" applyBorder="1" applyAlignment="1">
      <alignment horizontal="left"/>
    </xf>
    <xf numFmtId="3" fontId="8" fillId="22" borderId="49" xfId="1" applyNumberFormat="1" applyFont="1" applyFill="1" applyBorder="1"/>
    <xf numFmtId="3" fontId="8" fillId="22" borderId="2" xfId="1" applyNumberFormat="1" applyFont="1" applyFill="1" applyBorder="1"/>
    <xf numFmtId="3" fontId="8" fillId="22" borderId="50" xfId="1" applyNumberFormat="1" applyFont="1" applyFill="1" applyBorder="1"/>
    <xf numFmtId="9" fontId="8" fillId="0" borderId="4" xfId="1" applyNumberFormat="1" applyFont="1" applyBorder="1" applyAlignment="1">
      <alignment horizontal="center"/>
    </xf>
    <xf numFmtId="0" fontId="70" fillId="0" borderId="0" xfId="0" applyFont="1"/>
    <xf numFmtId="14" fontId="13" fillId="0" borderId="1" xfId="1" applyNumberFormat="1" applyFont="1" applyBorder="1"/>
    <xf numFmtId="164" fontId="8" fillId="19" borderId="60" xfId="138" applyNumberFormat="1" applyFont="1" applyFill="1" applyBorder="1" applyAlignment="1"/>
    <xf numFmtId="164" fontId="8" fillId="19" borderId="22" xfId="138" applyNumberFormat="1" applyFont="1" applyFill="1" applyBorder="1" applyAlignment="1"/>
    <xf numFmtId="164" fontId="8" fillId="19" borderId="61" xfId="138" applyNumberFormat="1" applyFont="1" applyFill="1" applyBorder="1" applyAlignment="1">
      <alignment horizontal="right"/>
    </xf>
    <xf numFmtId="164" fontId="8" fillId="19" borderId="23" xfId="138" applyNumberFormat="1" applyFont="1" applyFill="1" applyBorder="1" applyAlignment="1">
      <alignment horizontal="right"/>
    </xf>
    <xf numFmtId="44" fontId="8" fillId="0" borderId="61" xfId="139" applyFont="1" applyFill="1" applyBorder="1" applyAlignment="1">
      <alignment horizontal="right"/>
    </xf>
    <xf numFmtId="44" fontId="8" fillId="0" borderId="23" xfId="139" applyFont="1" applyFill="1" applyBorder="1" applyAlignment="1">
      <alignment horizontal="right"/>
    </xf>
    <xf numFmtId="0" fontId="6" fillId="0" borderId="0" xfId="1" applyFont="1" applyFill="1"/>
    <xf numFmtId="0" fontId="42" fillId="0" borderId="0" xfId="1" applyFont="1" applyFill="1" applyAlignment="1">
      <alignment horizontal="center"/>
    </xf>
    <xf numFmtId="0" fontId="5" fillId="0" borderId="9" xfId="1" applyFill="1" applyBorder="1" applyAlignment="1">
      <alignment horizontal="centerContinuous"/>
    </xf>
    <xf numFmtId="0" fontId="5" fillId="0" borderId="11" xfId="1" applyFill="1" applyBorder="1" applyAlignment="1">
      <alignment horizontal="centerContinuous"/>
    </xf>
    <xf numFmtId="0" fontId="13" fillId="0" borderId="0" xfId="1" applyFont="1" applyFill="1" applyBorder="1" applyAlignment="1">
      <alignment horizontal="center"/>
    </xf>
    <xf numFmtId="8" fontId="5" fillId="0" borderId="6" xfId="1" applyNumberFormat="1" applyFill="1" applyBorder="1"/>
    <xf numFmtId="0" fontId="10" fillId="27" borderId="8" xfId="1" applyFont="1" applyFill="1" applyBorder="1" applyAlignment="1"/>
    <xf numFmtId="0" fontId="10" fillId="27" borderId="9" xfId="1" applyFont="1" applyFill="1" applyBorder="1" applyAlignment="1"/>
    <xf numFmtId="0" fontId="10" fillId="27" borderId="10" xfId="1" applyFont="1" applyFill="1" applyBorder="1" applyAlignment="1"/>
    <xf numFmtId="0" fontId="5" fillId="27" borderId="9" xfId="1" applyFill="1" applyBorder="1" applyAlignment="1">
      <alignment horizontal="center"/>
    </xf>
    <xf numFmtId="0" fontId="5" fillId="27" borderId="9" xfId="1" applyFill="1" applyBorder="1" applyAlignment="1">
      <alignment horizontal="centerContinuous"/>
    </xf>
    <xf numFmtId="3" fontId="0" fillId="0" borderId="0" xfId="0" applyNumberFormat="1" applyAlignment="1"/>
    <xf numFmtId="0" fontId="8" fillId="0" borderId="0" xfId="0" applyFont="1" applyFill="1" applyBorder="1" applyAlignment="1">
      <alignment horizontal="center"/>
    </xf>
    <xf numFmtId="49" fontId="8" fillId="24" borderId="0" xfId="0" applyNumberFormat="1" applyFont="1" applyFill="1" applyBorder="1" applyAlignment="1">
      <alignment horizontal="right"/>
    </xf>
    <xf numFmtId="14" fontId="8" fillId="24" borderId="0" xfId="0" applyNumberFormat="1" applyFont="1" applyFill="1" applyBorder="1"/>
    <xf numFmtId="49" fontId="8" fillId="24" borderId="0" xfId="0" applyNumberFormat="1" applyFont="1" applyFill="1" applyBorder="1" applyAlignment="1">
      <alignment horizontal="center"/>
    </xf>
    <xf numFmtId="0" fontId="8" fillId="24" borderId="0" xfId="0" applyFont="1" applyFill="1" applyBorder="1" applyAlignment="1">
      <alignment horizontal="center"/>
    </xf>
    <xf numFmtId="164" fontId="8" fillId="24" borderId="22" xfId="138" applyNumberFormat="1" applyFont="1" applyFill="1" applyBorder="1" applyAlignment="1"/>
    <xf numFmtId="164" fontId="8" fillId="24" borderId="0" xfId="138" applyNumberFormat="1" applyFont="1" applyFill="1" applyBorder="1"/>
    <xf numFmtId="164" fontId="8" fillId="24" borderId="23" xfId="138" applyNumberFormat="1" applyFont="1" applyFill="1" applyBorder="1" applyAlignment="1">
      <alignment horizontal="right"/>
    </xf>
    <xf numFmtId="164" fontId="8" fillId="24" borderId="0" xfId="138" applyNumberFormat="1" applyFont="1" applyFill="1" applyBorder="1" applyAlignment="1"/>
    <xf numFmtId="164" fontId="8" fillId="24" borderId="0" xfId="138" applyNumberFormat="1" applyFont="1" applyFill="1" applyBorder="1" applyAlignment="1">
      <alignment horizontal="right"/>
    </xf>
    <xf numFmtId="44" fontId="8" fillId="24" borderId="0" xfId="139" applyFont="1" applyFill="1" applyBorder="1" applyAlignment="1">
      <alignment horizontal="right"/>
    </xf>
    <xf numFmtId="44" fontId="8" fillId="24" borderId="23" xfId="139" applyFont="1" applyFill="1" applyBorder="1" applyAlignment="1">
      <alignment horizontal="right"/>
    </xf>
    <xf numFmtId="49" fontId="8" fillId="19" borderId="0" xfId="0" applyNumberFormat="1" applyFont="1" applyFill="1" applyBorder="1" applyAlignment="1">
      <alignment horizontal="right"/>
    </xf>
    <xf numFmtId="49" fontId="8" fillId="19" borderId="0" xfId="0" applyNumberFormat="1" applyFont="1" applyFill="1" applyBorder="1" applyAlignment="1">
      <alignment horizontal="center"/>
    </xf>
    <xf numFmtId="0" fontId="8" fillId="19" borderId="0" xfId="0" applyFont="1" applyFill="1" applyBorder="1" applyAlignment="1">
      <alignment horizontal="center"/>
    </xf>
    <xf numFmtId="2" fontId="8" fillId="19" borderId="0" xfId="0" applyNumberFormat="1" applyFont="1" applyFill="1" applyBorder="1"/>
    <xf numFmtId="164" fontId="8" fillId="19" borderId="0" xfId="138" applyNumberFormat="1" applyFont="1" applyFill="1" applyBorder="1"/>
    <xf numFmtId="44" fontId="8" fillId="19" borderId="0" xfId="139" applyFont="1" applyFill="1" applyBorder="1" applyAlignment="1">
      <alignment horizontal="right"/>
    </xf>
    <xf numFmtId="44" fontId="8" fillId="19" borderId="23" xfId="139" applyFont="1" applyFill="1" applyBorder="1" applyAlignment="1">
      <alignment horizontal="right"/>
    </xf>
    <xf numFmtId="0" fontId="8" fillId="0" borderId="0" xfId="0" applyFont="1" applyFill="1" applyBorder="1" applyAlignment="1">
      <alignment horizontal="center"/>
    </xf>
    <xf numFmtId="0" fontId="0" fillId="0" borderId="0" xfId="0" applyFont="1" applyAlignment="1"/>
    <xf numFmtId="0" fontId="69" fillId="0" borderId="26" xfId="147" applyFont="1" applyFill="1" applyBorder="1" applyAlignment="1"/>
    <xf numFmtId="0" fontId="0" fillId="0" borderId="26" xfId="0" applyBorder="1"/>
    <xf numFmtId="0" fontId="9" fillId="0" borderId="0" xfId="1" applyFont="1" applyFill="1" applyBorder="1" applyAlignment="1">
      <alignment horizontal="left"/>
    </xf>
    <xf numFmtId="0" fontId="71" fillId="0" borderId="0" xfId="0" applyFont="1"/>
    <xf numFmtId="164" fontId="71" fillId="0" borderId="0" xfId="138" applyNumberFormat="1" applyFont="1"/>
    <xf numFmtId="0" fontId="52" fillId="0" borderId="50" xfId="1" quotePrefix="1" applyFont="1" applyFill="1" applyBorder="1" applyAlignment="1">
      <alignment horizontal="left"/>
    </xf>
    <xf numFmtId="14" fontId="52" fillId="0" borderId="0" xfId="1" applyNumberFormat="1" applyFont="1" applyFill="1" applyBorder="1" applyAlignment="1">
      <alignment horizontal="center"/>
    </xf>
    <xf numFmtId="3" fontId="52" fillId="22" borderId="22" xfId="1" applyNumberFormat="1" applyFont="1" applyFill="1" applyBorder="1"/>
    <xf numFmtId="3" fontId="52" fillId="22" borderId="0" xfId="1" applyNumberFormat="1" applyFont="1" applyFill="1" applyBorder="1"/>
    <xf numFmtId="3" fontId="52" fillId="22" borderId="23" xfId="1" applyNumberFormat="1" applyFont="1" applyFill="1" applyBorder="1"/>
    <xf numFmtId="0" fontId="52" fillId="0" borderId="47" xfId="1" quotePrefix="1" applyFont="1" applyFill="1" applyBorder="1" applyAlignment="1">
      <alignment horizontal="left"/>
    </xf>
    <xf numFmtId="14" fontId="52" fillId="0" borderId="24" xfId="1" applyNumberFormat="1" applyFont="1" applyFill="1" applyBorder="1" applyAlignment="1">
      <alignment horizontal="center"/>
    </xf>
    <xf numFmtId="3" fontId="52" fillId="22" borderId="48" xfId="1" applyNumberFormat="1" applyFont="1" applyFill="1" applyBorder="1"/>
    <xf numFmtId="3" fontId="52" fillId="22" borderId="24" xfId="1" applyNumberFormat="1" applyFont="1" applyFill="1" applyBorder="1"/>
    <xf numFmtId="3" fontId="52" fillId="22" borderId="47" xfId="1" applyNumberFormat="1" applyFont="1" applyFill="1" applyBorder="1"/>
    <xf numFmtId="0" fontId="52" fillId="0" borderId="23" xfId="1" quotePrefix="1" applyFont="1" applyFill="1" applyBorder="1" applyAlignment="1">
      <alignment horizontal="left"/>
    </xf>
    <xf numFmtId="3" fontId="52" fillId="22" borderId="49" xfId="1" applyNumberFormat="1" applyFont="1" applyFill="1" applyBorder="1"/>
    <xf numFmtId="3" fontId="52" fillId="22" borderId="2" xfId="1" applyNumberFormat="1" applyFont="1" applyFill="1" applyBorder="1"/>
    <xf numFmtId="3" fontId="52" fillId="22" borderId="50" xfId="1" applyNumberFormat="1" applyFont="1" applyFill="1" applyBorder="1"/>
    <xf numFmtId="43" fontId="0" fillId="0" borderId="0" xfId="138" applyFont="1"/>
    <xf numFmtId="0" fontId="13" fillId="0" borderId="44" xfId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2" fillId="9" borderId="8" xfId="1" applyFont="1" applyFill="1" applyBorder="1" applyAlignment="1">
      <alignment horizontal="center"/>
    </xf>
    <xf numFmtId="0" fontId="12" fillId="9" borderId="9" xfId="1" applyFont="1" applyFill="1" applyBorder="1" applyAlignment="1">
      <alignment horizontal="center"/>
    </xf>
    <xf numFmtId="0" fontId="12" fillId="9" borderId="10" xfId="1" applyFont="1" applyFill="1" applyBorder="1" applyAlignment="1">
      <alignment horizontal="center"/>
    </xf>
    <xf numFmtId="0" fontId="12" fillId="8" borderId="8" xfId="1" applyFont="1" applyFill="1" applyBorder="1" applyAlignment="1">
      <alignment horizontal="center"/>
    </xf>
    <xf numFmtId="0" fontId="12" fillId="8" borderId="9" xfId="1" applyFont="1" applyFill="1" applyBorder="1" applyAlignment="1">
      <alignment horizontal="center"/>
    </xf>
    <xf numFmtId="0" fontId="12" fillId="8" borderId="10" xfId="1" applyFont="1" applyFill="1" applyBorder="1" applyAlignment="1">
      <alignment horizontal="center"/>
    </xf>
    <xf numFmtId="0" fontId="10" fillId="7" borderId="8" xfId="1" applyFont="1" applyFill="1" applyBorder="1" applyAlignment="1">
      <alignment horizontal="center"/>
    </xf>
    <xf numFmtId="0" fontId="10" fillId="7" borderId="9" xfId="1" applyFont="1" applyFill="1" applyBorder="1" applyAlignment="1">
      <alignment horizontal="center"/>
    </xf>
    <xf numFmtId="0" fontId="10" fillId="7" borderId="10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/>
    </xf>
    <xf numFmtId="0" fontId="10" fillId="5" borderId="9" xfId="1" applyFont="1" applyFill="1" applyBorder="1" applyAlignment="1">
      <alignment horizontal="center"/>
    </xf>
    <xf numFmtId="0" fontId="10" fillId="5" borderId="10" xfId="1" applyFont="1" applyFill="1" applyBorder="1" applyAlignment="1">
      <alignment horizontal="center"/>
    </xf>
    <xf numFmtId="0" fontId="10" fillId="6" borderId="8" xfId="1" applyFont="1" applyFill="1" applyBorder="1" applyAlignment="1">
      <alignment horizontal="center"/>
    </xf>
    <xf numFmtId="0" fontId="10" fillId="6" borderId="9" xfId="1" applyFont="1" applyFill="1" applyBorder="1" applyAlignment="1">
      <alignment horizontal="center"/>
    </xf>
    <xf numFmtId="0" fontId="10" fillId="6" borderId="10" xfId="1" applyFont="1" applyFill="1" applyBorder="1" applyAlignment="1">
      <alignment horizontal="center"/>
    </xf>
    <xf numFmtId="0" fontId="10" fillId="3" borderId="8" xfId="1" applyFont="1" applyFill="1" applyBorder="1" applyAlignment="1">
      <alignment horizontal="center"/>
    </xf>
    <xf numFmtId="0" fontId="10" fillId="3" borderId="9" xfId="1" applyFont="1" applyFill="1" applyBorder="1" applyAlignment="1">
      <alignment horizontal="center"/>
    </xf>
    <xf numFmtId="0" fontId="10" fillId="3" borderId="10" xfId="1" applyFont="1" applyFill="1" applyBorder="1" applyAlignment="1">
      <alignment horizontal="center"/>
    </xf>
    <xf numFmtId="0" fontId="10" fillId="4" borderId="8" xfId="1" applyFont="1" applyFill="1" applyBorder="1" applyAlignment="1">
      <alignment horizontal="center"/>
    </xf>
    <xf numFmtId="0" fontId="10" fillId="4" borderId="9" xfId="1" applyFont="1" applyFill="1" applyBorder="1" applyAlignment="1">
      <alignment horizontal="center"/>
    </xf>
    <xf numFmtId="0" fontId="10" fillId="4" borderId="1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9" xfId="1" applyFont="1" applyFill="1" applyBorder="1" applyAlignment="1">
      <alignment horizontal="center"/>
    </xf>
    <xf numFmtId="0" fontId="10" fillId="2" borderId="10" xfId="1" applyFont="1" applyFill="1" applyBorder="1" applyAlignment="1">
      <alignment horizontal="center"/>
    </xf>
    <xf numFmtId="0" fontId="14" fillId="0" borderId="2" xfId="1" applyFont="1" applyBorder="1" applyAlignment="1">
      <alignment horizontal="center"/>
    </xf>
    <xf numFmtId="0" fontId="1" fillId="0" borderId="3" xfId="1" applyFont="1" applyBorder="1" applyAlignment="1">
      <alignment horizontal="center"/>
    </xf>
    <xf numFmtId="0" fontId="1" fillId="0" borderId="0" xfId="1" applyFont="1" applyAlignment="1">
      <alignment horizontal="center" wrapText="1"/>
    </xf>
    <xf numFmtId="10" fontId="5" fillId="0" borderId="0" xfId="1" applyNumberFormat="1" applyAlignment="1">
      <alignment horizontal="center"/>
    </xf>
    <xf numFmtId="167" fontId="5" fillId="0" borderId="0" xfId="1" applyNumberFormat="1" applyFill="1" applyAlignment="1">
      <alignment horizontal="center"/>
    </xf>
    <xf numFmtId="0" fontId="65" fillId="0" borderId="8" xfId="0" applyFont="1" applyBorder="1" applyAlignment="1">
      <alignment horizontal="center" vertical="center"/>
    </xf>
    <xf numFmtId="0" fontId="65" fillId="0" borderId="9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</cellXfs>
  <cellStyles count="148">
    <cellStyle name="$" xfId="4"/>
    <cellStyle name="$ &amp; ¢" xfId="5"/>
    <cellStyle name="%" xfId="6"/>
    <cellStyle name="%.00" xfId="7"/>
    <cellStyle name="_%(SignOnly)" xfId="8"/>
    <cellStyle name="_%(SignSpaceOnly)" xfId="9"/>
    <cellStyle name="_Comma" xfId="10"/>
    <cellStyle name="_Currency" xfId="11"/>
    <cellStyle name="_CurrencySpace" xfId="12"/>
    <cellStyle name="_Euro" xfId="13"/>
    <cellStyle name="_Heading" xfId="14"/>
    <cellStyle name="_Highlight" xfId="15"/>
    <cellStyle name="_Multiple" xfId="16"/>
    <cellStyle name="_MultipleSpace" xfId="17"/>
    <cellStyle name="_SubHeading" xfId="18"/>
    <cellStyle name="_Table" xfId="19"/>
    <cellStyle name="_TableHead" xfId="20"/>
    <cellStyle name="_TableRowHead" xfId="21"/>
    <cellStyle name="_TableSuperHead" xfId="22"/>
    <cellStyle name="40% - Accent2 2" xfId="120"/>
    <cellStyle name="Border, Bottom" xfId="23"/>
    <cellStyle name="Border, Left" xfId="24"/>
    <cellStyle name="Border, Left 2" xfId="25"/>
    <cellStyle name="Border, Left 2 2" xfId="121"/>
    <cellStyle name="Border, Right" xfId="26"/>
    <cellStyle name="Border, Top" xfId="27"/>
    <cellStyle name="Border, Top 2" xfId="28"/>
    <cellStyle name="budget" xfId="29"/>
    <cellStyle name="Comma" xfId="138" builtinId="3"/>
    <cellStyle name="Comma 2" xfId="2"/>
    <cellStyle name="Comma 2 2" xfId="122"/>
    <cellStyle name="Comma 3" xfId="30"/>
    <cellStyle name="Comma 4" xfId="123"/>
    <cellStyle name="Currency" xfId="139" builtinId="4"/>
    <cellStyle name="Currency 2" xfId="31"/>
    <cellStyle name="Currency 3" xfId="32"/>
    <cellStyle name="Currency 4" xfId="124"/>
    <cellStyle name="Detailed Basic Table" xfId="140"/>
    <cellStyle name="Dividend" xfId="33"/>
    <cellStyle name="Euro" xfId="34"/>
    <cellStyle name="general" xfId="35"/>
    <cellStyle name="Grey" xfId="36"/>
    <cellStyle name="HEADER" xfId="37"/>
    <cellStyle name="Input #" xfId="38"/>
    <cellStyle name="Input # 2" xfId="39"/>
    <cellStyle name="Input [yellow]" xfId="40"/>
    <cellStyle name="mm/dd/yy" xfId="41"/>
    <cellStyle name="Model" xfId="42"/>
    <cellStyle name="Normal" xfId="0" builtinId="0"/>
    <cellStyle name="Normal - Style1" xfId="43"/>
    <cellStyle name="Normal 10" xfId="44"/>
    <cellStyle name="Normal 11" xfId="125"/>
    <cellStyle name="Normal 11 2" xfId="126"/>
    <cellStyle name="Normal 12" xfId="127"/>
    <cellStyle name="Normal 13" xfId="128"/>
    <cellStyle name="Normal 14" xfId="129"/>
    <cellStyle name="Normal 2" xfId="1"/>
    <cellStyle name="Normal 2 2" xfId="130"/>
    <cellStyle name="Normal 2 3" xfId="141"/>
    <cellStyle name="Normal 2 4" xfId="142"/>
    <cellStyle name="Normal 3" xfId="45"/>
    <cellStyle name="Normal 3 2" xfId="46"/>
    <cellStyle name="Normal 4" xfId="47"/>
    <cellStyle name="Normal 4 2" xfId="143"/>
    <cellStyle name="Normal 5" xfId="48"/>
    <cellStyle name="Normal 6" xfId="49"/>
    <cellStyle name="Normal 6 2" xfId="50"/>
    <cellStyle name="Normal 7" xfId="51"/>
    <cellStyle name="Normal 8" xfId="52"/>
    <cellStyle name="Normal 9" xfId="53"/>
    <cellStyle name="Normal_Load" xfId="145"/>
    <cellStyle name="Normal_Sheet1" xfId="147"/>
    <cellStyle name="Normal_Sheet2" xfId="146"/>
    <cellStyle name="Normal2" xfId="54"/>
    <cellStyle name="nVision" xfId="55"/>
    <cellStyle name="Percent" xfId="144" builtinId="5"/>
    <cellStyle name="Percent [2]" xfId="56"/>
    <cellStyle name="Percent 2" xfId="3"/>
    <cellStyle name="Percent 2 2" xfId="57"/>
    <cellStyle name="Percent 2 3" xfId="131"/>
    <cellStyle name="Percent 3" xfId="58"/>
    <cellStyle name="Percent 4" xfId="132"/>
    <cellStyle name="Percent 5" xfId="133"/>
    <cellStyle name="Percent 6" xfId="134"/>
    <cellStyle name="Percent 7" xfId="135"/>
    <cellStyle name="Percent 8" xfId="136"/>
    <cellStyle name="Percent 9" xfId="137"/>
    <cellStyle name="Percent[2]" xfId="59"/>
    <cellStyle name="PSChar" xfId="60"/>
    <cellStyle name="PSDate" xfId="61"/>
    <cellStyle name="PSDec" xfId="62"/>
    <cellStyle name="PSHeading" xfId="63"/>
    <cellStyle name="PSInt" xfId="64"/>
    <cellStyle name="PSSpacer" xfId="65"/>
    <cellStyle name="RISKbigPercent" xfId="66"/>
    <cellStyle name="RISKblandrEdge" xfId="67"/>
    <cellStyle name="RISKblCorner" xfId="68"/>
    <cellStyle name="RISKbottomEdge" xfId="69"/>
    <cellStyle name="RISKbrCorner" xfId="70"/>
    <cellStyle name="RISKdarkBoxed" xfId="71"/>
    <cellStyle name="RISKdarkBoxed 2" xfId="72"/>
    <cellStyle name="RISKdarkShade" xfId="73"/>
    <cellStyle name="RISKdbottomEdge" xfId="74"/>
    <cellStyle name="RISKdrightEdge" xfId="75"/>
    <cellStyle name="RISKdurationTime" xfId="76"/>
    <cellStyle name="RISKinNumber" xfId="77"/>
    <cellStyle name="RISKlandrEdge" xfId="78"/>
    <cellStyle name="RISKlandrEdge 2" xfId="79"/>
    <cellStyle name="RISKleftEdge" xfId="80"/>
    <cellStyle name="RISKleftEdge 2" xfId="81"/>
    <cellStyle name="RISKlightBoxed" xfId="82"/>
    <cellStyle name="RISKlightBoxed 2" xfId="83"/>
    <cellStyle name="RISKltandbEdge" xfId="84"/>
    <cellStyle name="RISKltandbEdge 2" xfId="85"/>
    <cellStyle name="RISKnormBoxed" xfId="86"/>
    <cellStyle name="RISKnormBoxed 2" xfId="87"/>
    <cellStyle name="RISKnormCenter" xfId="88"/>
    <cellStyle name="RISKnormHeading" xfId="89"/>
    <cellStyle name="RISKnormItal" xfId="90"/>
    <cellStyle name="RISKnormLabel" xfId="91"/>
    <cellStyle name="RISKnormShade" xfId="92"/>
    <cellStyle name="RISKnormTitle" xfId="93"/>
    <cellStyle name="RISKoutNumber" xfId="94"/>
    <cellStyle name="RISKrightEdge" xfId="95"/>
    <cellStyle name="RISKrtandbEdge" xfId="96"/>
    <cellStyle name="RISKrtandbEdge 2" xfId="97"/>
    <cellStyle name="RISKssTime" xfId="98"/>
    <cellStyle name="RISKtandbEdge" xfId="99"/>
    <cellStyle name="RISKtandbEdge 2" xfId="100"/>
    <cellStyle name="RISKtlandrEdge" xfId="101"/>
    <cellStyle name="RISKtlandrEdge 2" xfId="102"/>
    <cellStyle name="RISKtlCorner" xfId="103"/>
    <cellStyle name="RISKtlCorner 2" xfId="104"/>
    <cellStyle name="RISKtopEdge" xfId="105"/>
    <cellStyle name="RISKtopEdge 2" xfId="106"/>
    <cellStyle name="RISKtrCorner" xfId="107"/>
    <cellStyle name="RISKtrCorner 2" xfId="108"/>
    <cellStyle name="stacy excel" xfId="109"/>
    <cellStyle name="standard" xfId="110"/>
    <cellStyle name="Style 1" xfId="111"/>
    <cellStyle name="Style 2" xfId="112"/>
    <cellStyle name="Style 3" xfId="113"/>
    <cellStyle name="Style 4" xfId="114"/>
    <cellStyle name="subhead" xfId="115"/>
    <cellStyle name="TEST" xfId="116"/>
    <cellStyle name="TEST 2" xfId="117"/>
    <cellStyle name="Text Wrap" xfId="118"/>
    <cellStyle name="Thousands" xfId="119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68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0</xdr:row>
          <xdr:rowOff>180975</xdr:rowOff>
        </xdr:from>
        <xdr:to>
          <xdr:col>14</xdr:col>
          <xdr:colOff>85725</xdr:colOff>
          <xdr:row>4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3600" b="1" i="1" u="none" strike="noStrike" baseline="0">
                  <a:solidFill>
                    <a:srgbClr val="993300"/>
                  </a:solidFill>
                  <a:latin typeface="Times New Roman"/>
                  <a:cs typeface="Times New Roman"/>
                </a:rPr>
                <a:t>R </a:t>
              </a:r>
              <a:r>
                <a:rPr lang="en-US" sz="2800" b="1" i="1" u="none" strike="noStrike" baseline="0">
                  <a:solidFill>
                    <a:srgbClr val="993300"/>
                  </a:solidFill>
                  <a:latin typeface="Times New Roman"/>
                  <a:cs typeface="Times New Roman"/>
                </a:rPr>
                <a:t>U  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auth.wellpoint.com/HealthCare%20Analytics/Payment%20Innovation/HAUS%20Reports/2013Q1%20HAUS/2012Q4%20HAUS%20PC2%20Forecast%20(Rev%2009302012)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iin008/Local%20Settings/Temporary%20Internet%20Files/Content.Outlook/40Z95683/MCT_MCP_Review_MP01012014-10012014_v1_Production_0709%20(PIS)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CT/MCT%20Templates/MCT%20Commercial%20Templat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PC2 Template - CA"/>
      <sheetName val="PC2 Template - CO"/>
      <sheetName val="PC2 Template - NV"/>
      <sheetName val="PC2 Template - CT"/>
      <sheetName val="PC2 Template - GA"/>
      <sheetName val="PC2 Template - ME"/>
      <sheetName val="PC2 Template - NH"/>
      <sheetName val="PC2 Template - NY"/>
      <sheetName val="PC2 Template - VA"/>
      <sheetName val="PC2 Template - IN"/>
      <sheetName val="PC2 Template - KY"/>
      <sheetName val="PC2 Template - MO"/>
      <sheetName val="PC2 Template - OH"/>
      <sheetName val="PC2 Template - WI"/>
      <sheetName val="CA Indiv"/>
      <sheetName val="CO Indiv"/>
      <sheetName val="NV Indiv"/>
      <sheetName val="CT Indiv"/>
      <sheetName val="GA Indiv"/>
      <sheetName val="ME Indiv"/>
      <sheetName val="NH Indiv"/>
      <sheetName val="NY Indiv"/>
      <sheetName val="VA Indiv"/>
      <sheetName val="IN Indiv"/>
      <sheetName val="KY Indiv"/>
      <sheetName val="MO Indiv"/>
      <sheetName val="OH Indiv"/>
      <sheetName val="WI Indiv"/>
      <sheetName val="CA Senior HMO"/>
      <sheetName val="CA Senior RPPO"/>
      <sheetName val="CO Senior HMO"/>
      <sheetName val="NV Senior LPPO"/>
      <sheetName val="CT Senior HMO"/>
      <sheetName val="CT Senior LPPO"/>
      <sheetName val="GA Senior HMO"/>
      <sheetName val="GA Senior LPPO"/>
      <sheetName val="NY Senior HMO"/>
      <sheetName val="NY Senior LPPO"/>
      <sheetName val="VA Senior LPPO"/>
      <sheetName val="IN Senior LPPO"/>
      <sheetName val="IN Senior RPPO"/>
      <sheetName val="KY Senior HMO"/>
      <sheetName val="KY Senior LPPO"/>
      <sheetName val="MO Senior LPPO"/>
      <sheetName val="OH Senior HMO"/>
      <sheetName val="OH Senior LPPO"/>
      <sheetName val="OH Senior RPPO"/>
      <sheetName val="WI Senior LPPO"/>
      <sheetName val="NY Medicaid"/>
      <sheetName val="VA Medicaid"/>
      <sheetName val="IN Medicaid"/>
      <sheetName val="Participation"/>
      <sheetName val="PC2 Participation"/>
      <sheetName val="ACO-PCMH Participation"/>
      <sheetName val="CPCi Participation"/>
      <sheetName val="Savings Estimates"/>
      <sheetName val="Timeline 0723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22">
          <cell r="A22" t="str">
            <v>State</v>
          </cell>
          <cell r="B22">
            <v>41091</v>
          </cell>
          <cell r="C22">
            <v>41122</v>
          </cell>
          <cell r="D22">
            <v>41153</v>
          </cell>
          <cell r="E22">
            <v>41183</v>
          </cell>
          <cell r="F22">
            <v>41214</v>
          </cell>
          <cell r="G22">
            <v>41244</v>
          </cell>
          <cell r="H22">
            <v>41275</v>
          </cell>
          <cell r="I22">
            <v>41306</v>
          </cell>
          <cell r="J22">
            <v>41334</v>
          </cell>
          <cell r="K22">
            <v>41365</v>
          </cell>
          <cell r="L22">
            <v>41395</v>
          </cell>
          <cell r="M22">
            <v>41426</v>
          </cell>
          <cell r="N22">
            <v>41456</v>
          </cell>
          <cell r="O22">
            <v>41487</v>
          </cell>
          <cell r="P22">
            <v>41518</v>
          </cell>
          <cell r="Q22">
            <v>41548</v>
          </cell>
          <cell r="R22">
            <v>41579</v>
          </cell>
          <cell r="S22">
            <v>41609</v>
          </cell>
          <cell r="T22">
            <v>41640</v>
          </cell>
          <cell r="U22">
            <v>41671</v>
          </cell>
          <cell r="V22">
            <v>41699</v>
          </cell>
          <cell r="W22">
            <v>41730</v>
          </cell>
          <cell r="X22">
            <v>41760</v>
          </cell>
          <cell r="Y22">
            <v>41791</v>
          </cell>
          <cell r="Z22">
            <v>41821</v>
          </cell>
          <cell r="AA22">
            <v>41852</v>
          </cell>
          <cell r="AB22">
            <v>41883</v>
          </cell>
          <cell r="AC22">
            <v>41913</v>
          </cell>
          <cell r="AD22">
            <v>41944</v>
          </cell>
          <cell r="AE22">
            <v>41974</v>
          </cell>
          <cell r="AF22">
            <v>42005</v>
          </cell>
          <cell r="AG22">
            <v>42036</v>
          </cell>
          <cell r="AH22">
            <v>42064</v>
          </cell>
          <cell r="AI22">
            <v>42095</v>
          </cell>
          <cell r="AJ22">
            <v>42125</v>
          </cell>
          <cell r="AK22">
            <v>42156</v>
          </cell>
          <cell r="AL22">
            <v>42186</v>
          </cell>
          <cell r="AM22">
            <v>42217</v>
          </cell>
          <cell r="AN22">
            <v>42248</v>
          </cell>
          <cell r="AO22">
            <v>42278</v>
          </cell>
          <cell r="AP22">
            <v>42309</v>
          </cell>
          <cell r="AQ22">
            <v>42339</v>
          </cell>
        </row>
        <row r="23">
          <cell r="A23" t="str">
            <v>CA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2.4E-2</v>
          </cell>
          <cell r="I23">
            <v>2.4E-2</v>
          </cell>
          <cell r="J23">
            <v>2.4E-2</v>
          </cell>
          <cell r="K23">
            <v>2.4E-2</v>
          </cell>
          <cell r="L23">
            <v>2.4E-2</v>
          </cell>
          <cell r="M23">
            <v>2.4E-2</v>
          </cell>
          <cell r="N23">
            <v>2.4E-2</v>
          </cell>
          <cell r="O23">
            <v>2.4E-2</v>
          </cell>
          <cell r="P23">
            <v>2.4E-2</v>
          </cell>
          <cell r="Q23">
            <v>2.4E-2</v>
          </cell>
          <cell r="R23">
            <v>2.4E-2</v>
          </cell>
          <cell r="S23">
            <v>2.4E-2</v>
          </cell>
          <cell r="T23">
            <v>5.2999999999999999E-2</v>
          </cell>
          <cell r="U23">
            <v>5.2999999999999999E-2</v>
          </cell>
          <cell r="V23">
            <v>5.2999999999999999E-2</v>
          </cell>
          <cell r="W23">
            <v>5.2999999999999999E-2</v>
          </cell>
          <cell r="X23">
            <v>5.2999999999999999E-2</v>
          </cell>
          <cell r="Y23">
            <v>5.2999999999999999E-2</v>
          </cell>
          <cell r="Z23">
            <v>5.2999999999999999E-2</v>
          </cell>
          <cell r="AA23">
            <v>5.2999999999999999E-2</v>
          </cell>
          <cell r="AB23">
            <v>5.2999999999999999E-2</v>
          </cell>
          <cell r="AC23">
            <v>5.2999999999999999E-2</v>
          </cell>
          <cell r="AD23">
            <v>5.2999999999999999E-2</v>
          </cell>
          <cell r="AE23">
            <v>5.2999999999999999E-2</v>
          </cell>
          <cell r="AF23">
            <v>8.8999999999999996E-2</v>
          </cell>
          <cell r="AG23">
            <v>8.8999999999999996E-2</v>
          </cell>
          <cell r="AH23">
            <v>8.8999999999999996E-2</v>
          </cell>
          <cell r="AI23">
            <v>8.8999999999999996E-2</v>
          </cell>
          <cell r="AJ23">
            <v>8.8999999999999996E-2</v>
          </cell>
          <cell r="AK23">
            <v>8.8999999999999996E-2</v>
          </cell>
          <cell r="AL23">
            <v>8.8999999999999996E-2</v>
          </cell>
          <cell r="AM23">
            <v>8.8999999999999996E-2</v>
          </cell>
          <cell r="AN23">
            <v>8.8999999999999996E-2</v>
          </cell>
          <cell r="AO23">
            <v>8.8999999999999996E-2</v>
          </cell>
          <cell r="AP23">
            <v>8.8999999999999996E-2</v>
          </cell>
          <cell r="AQ23">
            <v>8.8999999999999996E-2</v>
          </cell>
        </row>
        <row r="24">
          <cell r="A24" t="str">
            <v>CO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0.12</v>
          </cell>
          <cell r="I24">
            <v>0.12</v>
          </cell>
          <cell r="J24">
            <v>0.12</v>
          </cell>
          <cell r="K24">
            <v>0.12</v>
          </cell>
          <cell r="L24">
            <v>0.12</v>
          </cell>
          <cell r="M24">
            <v>0.12</v>
          </cell>
          <cell r="N24">
            <v>0.26</v>
          </cell>
          <cell r="O24">
            <v>0.26</v>
          </cell>
          <cell r="P24">
            <v>0.26</v>
          </cell>
          <cell r="Q24">
            <v>0.26</v>
          </cell>
          <cell r="R24">
            <v>0.26</v>
          </cell>
          <cell r="S24">
            <v>0.26</v>
          </cell>
          <cell r="T24">
            <v>0.4</v>
          </cell>
          <cell r="U24">
            <v>0.4</v>
          </cell>
          <cell r="V24">
            <v>0.4</v>
          </cell>
          <cell r="W24">
            <v>0.4</v>
          </cell>
          <cell r="X24">
            <v>0.4</v>
          </cell>
          <cell r="Y24">
            <v>0.4</v>
          </cell>
          <cell r="Z24">
            <v>0.45</v>
          </cell>
          <cell r="AA24">
            <v>0.45</v>
          </cell>
          <cell r="AB24">
            <v>0.45</v>
          </cell>
          <cell r="AC24">
            <v>0.45</v>
          </cell>
          <cell r="AD24">
            <v>0.45</v>
          </cell>
          <cell r="AE24">
            <v>0.45</v>
          </cell>
          <cell r="AF24">
            <v>0.5</v>
          </cell>
          <cell r="AG24">
            <v>0.5</v>
          </cell>
          <cell r="AH24">
            <v>0.5</v>
          </cell>
          <cell r="AI24">
            <v>0.5</v>
          </cell>
          <cell r="AJ24">
            <v>0.5</v>
          </cell>
          <cell r="AK24">
            <v>0.5</v>
          </cell>
          <cell r="AL24">
            <v>0.55000000000000004</v>
          </cell>
          <cell r="AM24">
            <v>0.55000000000000004</v>
          </cell>
          <cell r="AN24">
            <v>0.55000000000000004</v>
          </cell>
          <cell r="AO24">
            <v>0.55000000000000004</v>
          </cell>
          <cell r="AP24">
            <v>0.55000000000000004</v>
          </cell>
          <cell r="AQ24">
            <v>0.55000000000000004</v>
          </cell>
        </row>
        <row r="25">
          <cell r="A25" t="str">
            <v>CT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0.45000000000000007</v>
          </cell>
          <cell r="O25">
            <v>0.45000000000000007</v>
          </cell>
          <cell r="P25">
            <v>0.45000000000000007</v>
          </cell>
          <cell r="Q25">
            <v>0.45000000000000007</v>
          </cell>
          <cell r="R25">
            <v>0.45000000000000007</v>
          </cell>
          <cell r="S25">
            <v>0.45000000000000007</v>
          </cell>
          <cell r="T25">
            <v>0.45000000000000007</v>
          </cell>
          <cell r="U25">
            <v>0.45000000000000007</v>
          </cell>
          <cell r="V25">
            <v>0.45000000000000007</v>
          </cell>
          <cell r="W25">
            <v>0.45000000000000007</v>
          </cell>
          <cell r="X25">
            <v>0.45000000000000007</v>
          </cell>
          <cell r="Y25">
            <v>0.45000000000000007</v>
          </cell>
          <cell r="Z25">
            <v>0.5</v>
          </cell>
          <cell r="AA25">
            <v>0.5</v>
          </cell>
          <cell r="AB25">
            <v>0.5</v>
          </cell>
          <cell r="AC25">
            <v>0.5</v>
          </cell>
          <cell r="AD25">
            <v>0.5</v>
          </cell>
          <cell r="AE25">
            <v>0.5</v>
          </cell>
          <cell r="AF25">
            <v>0.6</v>
          </cell>
          <cell r="AG25">
            <v>0.6</v>
          </cell>
          <cell r="AH25">
            <v>0.6</v>
          </cell>
          <cell r="AI25">
            <v>0.6</v>
          </cell>
          <cell r="AJ25">
            <v>0.6</v>
          </cell>
          <cell r="AK25">
            <v>0.6</v>
          </cell>
          <cell r="AL25">
            <v>0.6</v>
          </cell>
          <cell r="AM25">
            <v>0.6</v>
          </cell>
          <cell r="AN25">
            <v>0.6</v>
          </cell>
          <cell r="AO25">
            <v>0.6</v>
          </cell>
          <cell r="AP25">
            <v>0.6</v>
          </cell>
          <cell r="AQ25">
            <v>0.6</v>
          </cell>
        </row>
        <row r="26">
          <cell r="A26" t="str">
            <v>GA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0.1</v>
          </cell>
          <cell r="O26">
            <v>0.1</v>
          </cell>
          <cell r="P26">
            <v>0.1</v>
          </cell>
          <cell r="Q26">
            <v>0.1</v>
          </cell>
          <cell r="R26">
            <v>0.1</v>
          </cell>
          <cell r="S26">
            <v>0.1</v>
          </cell>
          <cell r="T26">
            <v>0.3</v>
          </cell>
          <cell r="U26">
            <v>0.3</v>
          </cell>
          <cell r="V26">
            <v>0.3</v>
          </cell>
          <cell r="W26">
            <v>0.3</v>
          </cell>
          <cell r="X26">
            <v>0.3</v>
          </cell>
          <cell r="Y26">
            <v>0.3</v>
          </cell>
          <cell r="Z26">
            <v>0.4</v>
          </cell>
          <cell r="AA26">
            <v>0.4</v>
          </cell>
          <cell r="AB26">
            <v>0.4</v>
          </cell>
          <cell r="AC26">
            <v>0.4</v>
          </cell>
          <cell r="AD26">
            <v>0.4</v>
          </cell>
          <cell r="AE26">
            <v>0.4</v>
          </cell>
          <cell r="AF26">
            <v>0.5</v>
          </cell>
          <cell r="AG26">
            <v>0.5</v>
          </cell>
          <cell r="AH26">
            <v>0.5</v>
          </cell>
          <cell r="AI26">
            <v>0.5</v>
          </cell>
          <cell r="AJ26">
            <v>0.5</v>
          </cell>
          <cell r="AK26">
            <v>0.5</v>
          </cell>
          <cell r="AL26">
            <v>0.5</v>
          </cell>
          <cell r="AM26">
            <v>0.5</v>
          </cell>
          <cell r="AN26">
            <v>0.5</v>
          </cell>
          <cell r="AO26">
            <v>0.5</v>
          </cell>
          <cell r="AP26">
            <v>0.5</v>
          </cell>
          <cell r="AQ26">
            <v>0.5</v>
          </cell>
        </row>
        <row r="27">
          <cell r="A27" t="str">
            <v>IN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0.2</v>
          </cell>
          <cell r="U27">
            <v>0.2</v>
          </cell>
          <cell r="V27">
            <v>0.2</v>
          </cell>
          <cell r="W27">
            <v>0.2</v>
          </cell>
          <cell r="X27">
            <v>0.2</v>
          </cell>
          <cell r="Y27">
            <v>0.2</v>
          </cell>
          <cell r="Z27">
            <v>0.2</v>
          </cell>
          <cell r="AA27">
            <v>0.2</v>
          </cell>
          <cell r="AB27">
            <v>0.2</v>
          </cell>
          <cell r="AC27">
            <v>0.2</v>
          </cell>
          <cell r="AD27">
            <v>0.2</v>
          </cell>
          <cell r="AE27">
            <v>0.2</v>
          </cell>
          <cell r="AF27">
            <v>0.35</v>
          </cell>
          <cell r="AG27">
            <v>0.35</v>
          </cell>
          <cell r="AH27">
            <v>0.35</v>
          </cell>
          <cell r="AI27">
            <v>0.35</v>
          </cell>
          <cell r="AJ27">
            <v>0.35</v>
          </cell>
          <cell r="AK27">
            <v>0.35</v>
          </cell>
          <cell r="AL27">
            <v>0.35</v>
          </cell>
          <cell r="AM27">
            <v>0.35</v>
          </cell>
          <cell r="AN27">
            <v>0.35</v>
          </cell>
          <cell r="AO27">
            <v>0.35</v>
          </cell>
          <cell r="AP27">
            <v>0.35</v>
          </cell>
          <cell r="AQ27">
            <v>0.35</v>
          </cell>
        </row>
        <row r="28">
          <cell r="A28" t="str">
            <v>KY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0.2</v>
          </cell>
          <cell r="U28">
            <v>0.2</v>
          </cell>
          <cell r="V28">
            <v>0.2</v>
          </cell>
          <cell r="W28">
            <v>0.2</v>
          </cell>
          <cell r="X28">
            <v>0.2</v>
          </cell>
          <cell r="Y28">
            <v>0.2</v>
          </cell>
          <cell r="Z28">
            <v>0.2</v>
          </cell>
          <cell r="AA28">
            <v>0.2</v>
          </cell>
          <cell r="AB28">
            <v>0.2</v>
          </cell>
          <cell r="AC28">
            <v>0.2</v>
          </cell>
          <cell r="AD28">
            <v>0.2</v>
          </cell>
          <cell r="AE28">
            <v>0.2</v>
          </cell>
          <cell r="AF28">
            <v>0.4</v>
          </cell>
          <cell r="AG28">
            <v>0.4</v>
          </cell>
          <cell r="AH28">
            <v>0.4</v>
          </cell>
          <cell r="AI28">
            <v>0.4</v>
          </cell>
          <cell r="AJ28">
            <v>0.4</v>
          </cell>
          <cell r="AK28">
            <v>0.4</v>
          </cell>
          <cell r="AL28">
            <v>0.4</v>
          </cell>
          <cell r="AM28">
            <v>0.4</v>
          </cell>
          <cell r="AN28">
            <v>0.4</v>
          </cell>
          <cell r="AO28">
            <v>0.4</v>
          </cell>
          <cell r="AP28">
            <v>0.4</v>
          </cell>
          <cell r="AQ28">
            <v>0.4</v>
          </cell>
        </row>
        <row r="29">
          <cell r="A29" t="str">
            <v>ME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0.25</v>
          </cell>
          <cell r="O29">
            <v>0.25</v>
          </cell>
          <cell r="P29">
            <v>0.25</v>
          </cell>
          <cell r="Q29">
            <v>0.25</v>
          </cell>
          <cell r="R29">
            <v>0.25</v>
          </cell>
          <cell r="S29">
            <v>0.25</v>
          </cell>
          <cell r="T29">
            <v>0.3</v>
          </cell>
          <cell r="U29">
            <v>0.3</v>
          </cell>
          <cell r="V29">
            <v>0.3</v>
          </cell>
          <cell r="W29">
            <v>0.3</v>
          </cell>
          <cell r="X29">
            <v>0.3</v>
          </cell>
          <cell r="Y29">
            <v>0.3</v>
          </cell>
          <cell r="Z29">
            <v>0.4</v>
          </cell>
          <cell r="AA29">
            <v>0.4</v>
          </cell>
          <cell r="AB29">
            <v>0.4</v>
          </cell>
          <cell r="AC29">
            <v>0.4</v>
          </cell>
          <cell r="AD29">
            <v>0.4</v>
          </cell>
          <cell r="AE29">
            <v>0.4</v>
          </cell>
          <cell r="AF29">
            <v>0.5</v>
          </cell>
          <cell r="AG29">
            <v>0.5</v>
          </cell>
          <cell r="AH29">
            <v>0.5</v>
          </cell>
          <cell r="AI29">
            <v>0.5</v>
          </cell>
          <cell r="AJ29">
            <v>0.5</v>
          </cell>
          <cell r="AK29">
            <v>0.5</v>
          </cell>
          <cell r="AL29">
            <v>0.6</v>
          </cell>
          <cell r="AM29">
            <v>0.6</v>
          </cell>
          <cell r="AN29">
            <v>0.6</v>
          </cell>
          <cell r="AO29">
            <v>0.6</v>
          </cell>
          <cell r="AP29">
            <v>0.6</v>
          </cell>
          <cell r="AQ29">
            <v>0.6</v>
          </cell>
        </row>
        <row r="30">
          <cell r="A30" t="str">
            <v>MO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0.20000000000000004</v>
          </cell>
          <cell r="O30">
            <v>0.20000000000000004</v>
          </cell>
          <cell r="P30">
            <v>0.20000000000000004</v>
          </cell>
          <cell r="Q30">
            <v>0.20000000000000004</v>
          </cell>
          <cell r="R30">
            <v>0.20000000000000004</v>
          </cell>
          <cell r="S30">
            <v>0.20000000000000004</v>
          </cell>
          <cell r="T30">
            <v>0.3</v>
          </cell>
          <cell r="U30">
            <v>0.3</v>
          </cell>
          <cell r="V30">
            <v>0.3</v>
          </cell>
          <cell r="W30">
            <v>0.3</v>
          </cell>
          <cell r="X30">
            <v>0.3</v>
          </cell>
          <cell r="Y30">
            <v>0.3</v>
          </cell>
          <cell r="Z30">
            <v>0.3</v>
          </cell>
          <cell r="AA30">
            <v>0.3</v>
          </cell>
          <cell r="AB30">
            <v>0.3</v>
          </cell>
          <cell r="AC30">
            <v>0.3</v>
          </cell>
          <cell r="AD30">
            <v>0.3</v>
          </cell>
          <cell r="AE30">
            <v>0.3</v>
          </cell>
          <cell r="AF30">
            <v>0.4</v>
          </cell>
          <cell r="AG30">
            <v>0.4</v>
          </cell>
          <cell r="AH30">
            <v>0.4</v>
          </cell>
          <cell r="AI30">
            <v>0.4</v>
          </cell>
          <cell r="AJ30">
            <v>0.4</v>
          </cell>
          <cell r="AK30">
            <v>0.4</v>
          </cell>
          <cell r="AL30">
            <v>0.4</v>
          </cell>
          <cell r="AM30">
            <v>0.4</v>
          </cell>
          <cell r="AN30">
            <v>0.4</v>
          </cell>
          <cell r="AO30">
            <v>0.4</v>
          </cell>
          <cell r="AP30">
            <v>0.4</v>
          </cell>
          <cell r="AQ30">
            <v>0.4</v>
          </cell>
        </row>
        <row r="31">
          <cell r="A31" t="str">
            <v>NH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0.2232052560101449</v>
          </cell>
          <cell r="I31">
            <v>0.2232052560101449</v>
          </cell>
          <cell r="J31">
            <v>0.2232052560101449</v>
          </cell>
          <cell r="K31">
            <v>0.2232052560101449</v>
          </cell>
          <cell r="L31">
            <v>0.2232052560101449</v>
          </cell>
          <cell r="M31">
            <v>0.2232052560101449</v>
          </cell>
          <cell r="N31">
            <v>0.51018416869457539</v>
          </cell>
          <cell r="O31">
            <v>0.51018416869457539</v>
          </cell>
          <cell r="P31">
            <v>0.51018416869457539</v>
          </cell>
          <cell r="Q31">
            <v>0.51018416869457539</v>
          </cell>
          <cell r="R31">
            <v>0.51018416869457539</v>
          </cell>
          <cell r="S31">
            <v>0.51018416869457539</v>
          </cell>
          <cell r="T31">
            <v>0.51018416869457539</v>
          </cell>
          <cell r="U31">
            <v>0.51018416869457539</v>
          </cell>
          <cell r="V31">
            <v>0.51018416869457539</v>
          </cell>
          <cell r="W31">
            <v>0.51018416869457539</v>
          </cell>
          <cell r="X31">
            <v>0.51018416869457539</v>
          </cell>
          <cell r="Y31">
            <v>0.51018416869457539</v>
          </cell>
          <cell r="Z31">
            <v>0.51018416869457539</v>
          </cell>
          <cell r="AA31">
            <v>0.51018416869457539</v>
          </cell>
          <cell r="AB31">
            <v>0.51018416869457539</v>
          </cell>
          <cell r="AC31">
            <v>0.51018416869457539</v>
          </cell>
          <cell r="AD31">
            <v>0.51018416869457539</v>
          </cell>
          <cell r="AE31">
            <v>0.51018416869457539</v>
          </cell>
          <cell r="AF31">
            <v>0.52646019700878888</v>
          </cell>
          <cell r="AG31">
            <v>0.52646019700878888</v>
          </cell>
          <cell r="AH31">
            <v>0.52646019700878888</v>
          </cell>
          <cell r="AI31">
            <v>0.52646019700878888</v>
          </cell>
          <cell r="AJ31">
            <v>0.52646019700878888</v>
          </cell>
          <cell r="AK31">
            <v>0.52646019700878888</v>
          </cell>
          <cell r="AL31">
            <v>0.52646019700878888</v>
          </cell>
          <cell r="AM31">
            <v>0.52646019700878888</v>
          </cell>
          <cell r="AN31">
            <v>0.52646019700878888</v>
          </cell>
          <cell r="AO31">
            <v>0.52646019700878888</v>
          </cell>
          <cell r="AP31">
            <v>0.52646019700878888</v>
          </cell>
          <cell r="AQ31">
            <v>0.52646019700878888</v>
          </cell>
        </row>
        <row r="32">
          <cell r="A32" t="str">
            <v>NV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0.06</v>
          </cell>
          <cell r="I32">
            <v>0.06</v>
          </cell>
          <cell r="J32">
            <v>0.06</v>
          </cell>
          <cell r="K32">
            <v>0.06</v>
          </cell>
          <cell r="L32">
            <v>0.06</v>
          </cell>
          <cell r="M32">
            <v>0.06</v>
          </cell>
          <cell r="N32">
            <v>0.15</v>
          </cell>
          <cell r="O32">
            <v>0.15</v>
          </cell>
          <cell r="P32">
            <v>0.15</v>
          </cell>
          <cell r="Q32">
            <v>0.15</v>
          </cell>
          <cell r="R32">
            <v>0.15</v>
          </cell>
          <cell r="S32">
            <v>0.15</v>
          </cell>
          <cell r="T32">
            <v>0.3</v>
          </cell>
          <cell r="U32">
            <v>0.3</v>
          </cell>
          <cell r="V32">
            <v>0.3</v>
          </cell>
          <cell r="W32">
            <v>0.3</v>
          </cell>
          <cell r="X32">
            <v>0.3</v>
          </cell>
          <cell r="Y32">
            <v>0.3</v>
          </cell>
          <cell r="Z32">
            <v>0.35</v>
          </cell>
          <cell r="AA32">
            <v>0.35</v>
          </cell>
          <cell r="AB32">
            <v>0.35</v>
          </cell>
          <cell r="AC32">
            <v>0.35</v>
          </cell>
          <cell r="AD32">
            <v>0.35</v>
          </cell>
          <cell r="AE32">
            <v>0.35</v>
          </cell>
          <cell r="AF32">
            <v>0.4</v>
          </cell>
          <cell r="AG32">
            <v>0.4</v>
          </cell>
          <cell r="AH32">
            <v>0.4</v>
          </cell>
          <cell r="AI32">
            <v>0.4</v>
          </cell>
          <cell r="AJ32">
            <v>0.4</v>
          </cell>
          <cell r="AK32">
            <v>0.4</v>
          </cell>
          <cell r="AL32">
            <v>0.4</v>
          </cell>
          <cell r="AM32">
            <v>0.4</v>
          </cell>
          <cell r="AN32">
            <v>0.4</v>
          </cell>
          <cell r="AO32">
            <v>0.4</v>
          </cell>
          <cell r="AP32">
            <v>0.4</v>
          </cell>
          <cell r="AQ32">
            <v>0.4</v>
          </cell>
        </row>
        <row r="33">
          <cell r="A33" t="str">
            <v>NY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0.27999999999999997</v>
          </cell>
          <cell r="I33">
            <v>0.27999999999999997</v>
          </cell>
          <cell r="J33">
            <v>0.27999999999999997</v>
          </cell>
          <cell r="K33">
            <v>0.27999999999999997</v>
          </cell>
          <cell r="L33">
            <v>0.27999999999999997</v>
          </cell>
          <cell r="M33">
            <v>0.27999999999999997</v>
          </cell>
          <cell r="N33">
            <v>0.27999999999999997</v>
          </cell>
          <cell r="O33">
            <v>0.27999999999999997</v>
          </cell>
          <cell r="P33">
            <v>0.27999999999999997</v>
          </cell>
          <cell r="Q33">
            <v>0.27999999999999997</v>
          </cell>
          <cell r="R33">
            <v>0.27999999999999997</v>
          </cell>
          <cell r="S33">
            <v>0.27999999999999997</v>
          </cell>
          <cell r="T33">
            <v>0.44999999999999996</v>
          </cell>
          <cell r="U33">
            <v>0.44999999999999996</v>
          </cell>
          <cell r="V33">
            <v>0.44999999999999996</v>
          </cell>
          <cell r="W33">
            <v>0.44999999999999996</v>
          </cell>
          <cell r="X33">
            <v>0.44999999999999996</v>
          </cell>
          <cell r="Y33">
            <v>0.44999999999999996</v>
          </cell>
          <cell r="Z33">
            <v>0.44999999999999996</v>
          </cell>
          <cell r="AA33">
            <v>0.44999999999999996</v>
          </cell>
          <cell r="AB33">
            <v>0.44999999999999996</v>
          </cell>
          <cell r="AC33">
            <v>0.44999999999999996</v>
          </cell>
          <cell r="AD33">
            <v>0.44999999999999996</v>
          </cell>
          <cell r="AE33">
            <v>0.44999999999999996</v>
          </cell>
          <cell r="AF33">
            <v>0.65000000000000013</v>
          </cell>
          <cell r="AG33">
            <v>0.65000000000000013</v>
          </cell>
          <cell r="AH33">
            <v>0.65000000000000013</v>
          </cell>
          <cell r="AI33">
            <v>0.65000000000000013</v>
          </cell>
          <cell r="AJ33">
            <v>0.65000000000000013</v>
          </cell>
          <cell r="AK33">
            <v>0.65000000000000013</v>
          </cell>
          <cell r="AL33">
            <v>0.65000000000000013</v>
          </cell>
          <cell r="AM33">
            <v>0.65000000000000013</v>
          </cell>
          <cell r="AN33">
            <v>0.65000000000000013</v>
          </cell>
          <cell r="AO33">
            <v>0.65000000000000013</v>
          </cell>
          <cell r="AP33">
            <v>0.65000000000000013</v>
          </cell>
          <cell r="AQ33">
            <v>0.65000000000000013</v>
          </cell>
        </row>
        <row r="34">
          <cell r="A34" t="str">
            <v>OH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0.12</v>
          </cell>
          <cell r="I34">
            <v>0.12</v>
          </cell>
          <cell r="J34">
            <v>0.12</v>
          </cell>
          <cell r="K34">
            <v>0.12</v>
          </cell>
          <cell r="L34">
            <v>0.12</v>
          </cell>
          <cell r="M34">
            <v>0.12</v>
          </cell>
          <cell r="N34">
            <v>0.12</v>
          </cell>
          <cell r="O34">
            <v>0.12</v>
          </cell>
          <cell r="P34">
            <v>0.12</v>
          </cell>
          <cell r="Q34">
            <v>0.12</v>
          </cell>
          <cell r="R34">
            <v>0.12</v>
          </cell>
          <cell r="S34">
            <v>0.12</v>
          </cell>
          <cell r="T34">
            <v>0.3</v>
          </cell>
          <cell r="U34">
            <v>0.3</v>
          </cell>
          <cell r="V34">
            <v>0.3</v>
          </cell>
          <cell r="W34">
            <v>0.3</v>
          </cell>
          <cell r="X34">
            <v>0.3</v>
          </cell>
          <cell r="Y34">
            <v>0.3</v>
          </cell>
          <cell r="Z34">
            <v>0.3</v>
          </cell>
          <cell r="AA34">
            <v>0.3</v>
          </cell>
          <cell r="AB34">
            <v>0.3</v>
          </cell>
          <cell r="AC34">
            <v>0.3</v>
          </cell>
          <cell r="AD34">
            <v>0.3</v>
          </cell>
          <cell r="AE34">
            <v>0.3</v>
          </cell>
          <cell r="AF34">
            <v>0.44999999999999996</v>
          </cell>
          <cell r="AG34">
            <v>0.44999999999999996</v>
          </cell>
          <cell r="AH34">
            <v>0.44999999999999996</v>
          </cell>
          <cell r="AI34">
            <v>0.44999999999999996</v>
          </cell>
          <cell r="AJ34">
            <v>0.44999999999999996</v>
          </cell>
          <cell r="AK34">
            <v>0.44999999999999996</v>
          </cell>
          <cell r="AL34">
            <v>0.44999999999999996</v>
          </cell>
          <cell r="AM34">
            <v>0.44999999999999996</v>
          </cell>
          <cell r="AN34">
            <v>0.44999999999999996</v>
          </cell>
          <cell r="AO34">
            <v>0.44999999999999996</v>
          </cell>
          <cell r="AP34">
            <v>0.44999999999999996</v>
          </cell>
          <cell r="AQ34">
            <v>0.44999999999999996</v>
          </cell>
        </row>
        <row r="35">
          <cell r="A35" t="str">
            <v>VA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7.0000000000000007E-2</v>
          </cell>
          <cell r="G35">
            <v>8.5000000000000006E-2</v>
          </cell>
          <cell r="H35">
            <v>0.1</v>
          </cell>
          <cell r="I35">
            <v>0.16</v>
          </cell>
          <cell r="J35">
            <v>0.16</v>
          </cell>
          <cell r="K35">
            <v>0.25</v>
          </cell>
          <cell r="L35">
            <v>0.25</v>
          </cell>
          <cell r="M35">
            <v>0.25</v>
          </cell>
          <cell r="N35">
            <v>0.3</v>
          </cell>
          <cell r="O35">
            <v>0.3</v>
          </cell>
          <cell r="P35">
            <v>0.3</v>
          </cell>
          <cell r="Q35">
            <v>0.3</v>
          </cell>
          <cell r="R35">
            <v>0.3</v>
          </cell>
          <cell r="S35">
            <v>0.3</v>
          </cell>
          <cell r="T35">
            <v>0.35</v>
          </cell>
          <cell r="U35">
            <v>0.35</v>
          </cell>
          <cell r="V35">
            <v>0.35</v>
          </cell>
          <cell r="W35">
            <v>0.35</v>
          </cell>
          <cell r="X35">
            <v>0.35</v>
          </cell>
          <cell r="Y35">
            <v>0.35</v>
          </cell>
          <cell r="Z35">
            <v>0.35</v>
          </cell>
          <cell r="AA35">
            <v>0.35</v>
          </cell>
          <cell r="AB35">
            <v>0.35</v>
          </cell>
          <cell r="AC35">
            <v>0.35</v>
          </cell>
          <cell r="AD35">
            <v>0.35</v>
          </cell>
          <cell r="AE35">
            <v>0.35</v>
          </cell>
          <cell r="AF35">
            <v>0.6</v>
          </cell>
          <cell r="AG35">
            <v>0.6</v>
          </cell>
          <cell r="AH35">
            <v>0.6</v>
          </cell>
          <cell r="AI35">
            <v>0.6</v>
          </cell>
          <cell r="AJ35">
            <v>0.6</v>
          </cell>
          <cell r="AK35">
            <v>0.6</v>
          </cell>
          <cell r="AL35">
            <v>0.6</v>
          </cell>
          <cell r="AM35">
            <v>0.6</v>
          </cell>
          <cell r="AN35">
            <v>0.6</v>
          </cell>
          <cell r="AO35">
            <v>0.6</v>
          </cell>
          <cell r="AP35">
            <v>0.6</v>
          </cell>
          <cell r="AQ35">
            <v>0.6</v>
          </cell>
        </row>
        <row r="36">
          <cell r="A36" t="str">
            <v>WI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4.4999999999999998E-2</v>
          </cell>
          <cell r="O36">
            <v>4.4999999999999998E-2</v>
          </cell>
          <cell r="P36">
            <v>4.4999999999999998E-2</v>
          </cell>
          <cell r="Q36">
            <v>4.4999999999999998E-2</v>
          </cell>
          <cell r="R36">
            <v>4.4999999999999998E-2</v>
          </cell>
          <cell r="S36">
            <v>4.4999999999999998E-2</v>
          </cell>
          <cell r="T36">
            <v>0.09</v>
          </cell>
          <cell r="U36">
            <v>0.09</v>
          </cell>
          <cell r="V36">
            <v>0.09</v>
          </cell>
          <cell r="W36">
            <v>0.09</v>
          </cell>
          <cell r="X36">
            <v>0.09</v>
          </cell>
          <cell r="Y36">
            <v>0.09</v>
          </cell>
          <cell r="Z36">
            <v>0.1125</v>
          </cell>
          <cell r="AA36">
            <v>0.1125</v>
          </cell>
          <cell r="AB36">
            <v>0.1125</v>
          </cell>
          <cell r="AC36">
            <v>0.1125</v>
          </cell>
          <cell r="AD36">
            <v>0.1125</v>
          </cell>
          <cell r="AE36">
            <v>0.1125</v>
          </cell>
          <cell r="AF36">
            <v>0.13500000000000001</v>
          </cell>
          <cell r="AG36">
            <v>0.13500000000000001</v>
          </cell>
          <cell r="AH36">
            <v>0.13500000000000001</v>
          </cell>
          <cell r="AI36">
            <v>0.13500000000000001</v>
          </cell>
          <cell r="AJ36">
            <v>0.13500000000000001</v>
          </cell>
          <cell r="AK36">
            <v>0.13500000000000001</v>
          </cell>
          <cell r="AL36">
            <v>0.13500000000000001</v>
          </cell>
          <cell r="AM36">
            <v>0.13500000000000001</v>
          </cell>
          <cell r="AN36">
            <v>0.13500000000000001</v>
          </cell>
          <cell r="AO36">
            <v>0.13500000000000001</v>
          </cell>
          <cell r="AP36">
            <v>0.13500000000000001</v>
          </cell>
          <cell r="AQ36">
            <v>0.13500000000000001</v>
          </cell>
        </row>
        <row r="144">
          <cell r="A144" t="str">
            <v>Level 1</v>
          </cell>
          <cell r="B144">
            <v>41274</v>
          </cell>
          <cell r="C144">
            <v>41639</v>
          </cell>
          <cell r="D144">
            <v>42004</v>
          </cell>
          <cell r="E144">
            <v>42369</v>
          </cell>
          <cell r="G144" t="str">
            <v>Level 2</v>
          </cell>
          <cell r="H144">
            <v>41274</v>
          </cell>
          <cell r="I144">
            <v>41639</v>
          </cell>
          <cell r="J144">
            <v>42004</v>
          </cell>
          <cell r="K144">
            <v>42369</v>
          </cell>
          <cell r="M144" t="str">
            <v>Level 3</v>
          </cell>
          <cell r="N144">
            <v>41274</v>
          </cell>
          <cell r="O144">
            <v>41639</v>
          </cell>
          <cell r="P144">
            <v>42004</v>
          </cell>
          <cell r="Q144">
            <v>42369</v>
          </cell>
        </row>
        <row r="145">
          <cell r="A145" t="str">
            <v>CA</v>
          </cell>
          <cell r="B145">
            <v>0</v>
          </cell>
          <cell r="C145">
            <v>2.6500000000000003E-2</v>
          </cell>
          <cell r="D145">
            <v>2.5249999999999995E-2</v>
          </cell>
          <cell r="E145">
            <v>8.9999999999999924E-3</v>
          </cell>
          <cell r="G145" t="str">
            <v>CA</v>
          </cell>
          <cell r="I145">
            <v>1.1999999999999999E-2</v>
          </cell>
          <cell r="J145">
            <v>3.3750000000000002E-2</v>
          </cell>
          <cell r="K145">
            <v>3.4249999999999989E-2</v>
          </cell>
          <cell r="M145" t="str">
            <v>CA</v>
          </cell>
          <cell r="P145">
            <v>1.1999999999999999E-2</v>
          </cell>
          <cell r="Q145">
            <v>3.3750000000000002E-2</v>
          </cell>
        </row>
        <row r="146">
          <cell r="A146" t="str">
            <v>CO</v>
          </cell>
          <cell r="B146">
            <v>0</v>
          </cell>
          <cell r="C146">
            <v>0.23499999999999996</v>
          </cell>
          <cell r="D146">
            <v>9.7500000000000003E-2</v>
          </cell>
          <cell r="E146">
            <v>5.0000000000000017E-2</v>
          </cell>
          <cell r="G146" t="str">
            <v>CO</v>
          </cell>
          <cell r="I146">
            <v>9.5000000000000001E-2</v>
          </cell>
          <cell r="J146">
            <v>0.28249999999999997</v>
          </cell>
          <cell r="K146">
            <v>0.12249999999999997</v>
          </cell>
          <cell r="M146" t="str">
            <v>CO</v>
          </cell>
          <cell r="P146">
            <v>9.5000000000000001E-2</v>
          </cell>
          <cell r="Q146">
            <v>0.28249999999999997</v>
          </cell>
        </row>
        <row r="147">
          <cell r="A147" t="str">
            <v>CT</v>
          </cell>
          <cell r="B147">
            <v>0</v>
          </cell>
          <cell r="C147">
            <v>0.11250000000000003</v>
          </cell>
          <cell r="D147">
            <v>0.25624999999999998</v>
          </cell>
          <cell r="E147">
            <v>2.4999999999999967E-2</v>
          </cell>
          <cell r="G147" t="str">
            <v>CT</v>
          </cell>
          <cell r="I147">
            <v>0</v>
          </cell>
          <cell r="J147">
            <v>0.29375000000000007</v>
          </cell>
          <cell r="K147">
            <v>0.28124999999999994</v>
          </cell>
          <cell r="M147" t="str">
            <v>CT</v>
          </cell>
          <cell r="P147">
            <v>0</v>
          </cell>
          <cell r="Q147">
            <v>0.29375000000000007</v>
          </cell>
        </row>
        <row r="148">
          <cell r="A148" t="str">
            <v>GA</v>
          </cell>
          <cell r="B148">
            <v>0</v>
          </cell>
          <cell r="C148">
            <v>7.4999999999999997E-2</v>
          </cell>
          <cell r="D148">
            <v>0.23749999999999999</v>
          </cell>
          <cell r="E148">
            <v>2.5000000000000078E-2</v>
          </cell>
          <cell r="G148" t="str">
            <v>GA</v>
          </cell>
          <cell r="I148">
            <v>0</v>
          </cell>
          <cell r="J148">
            <v>0.21249999999999997</v>
          </cell>
          <cell r="K148">
            <v>0.26249999999999996</v>
          </cell>
          <cell r="M148" t="str">
            <v>GA</v>
          </cell>
          <cell r="P148">
            <v>0</v>
          </cell>
          <cell r="Q148">
            <v>0.21249999999999997</v>
          </cell>
        </row>
        <row r="149">
          <cell r="A149" t="str">
            <v>IN</v>
          </cell>
          <cell r="B149">
            <v>0</v>
          </cell>
          <cell r="C149">
            <v>0</v>
          </cell>
          <cell r="D149">
            <v>0.17500000000000004</v>
          </cell>
          <cell r="E149">
            <v>3.7499999999999992E-2</v>
          </cell>
          <cell r="G149" t="str">
            <v>IN</v>
          </cell>
          <cell r="I149">
            <v>0</v>
          </cell>
          <cell r="J149">
            <v>9.9999999999999992E-2</v>
          </cell>
          <cell r="K149">
            <v>0.21250000000000005</v>
          </cell>
          <cell r="M149" t="str">
            <v>IN</v>
          </cell>
          <cell r="P149">
            <v>0</v>
          </cell>
          <cell r="Q149">
            <v>9.9999999999999992E-2</v>
          </cell>
        </row>
        <row r="150">
          <cell r="A150" t="str">
            <v>KY</v>
          </cell>
          <cell r="B150">
            <v>0</v>
          </cell>
          <cell r="C150">
            <v>0</v>
          </cell>
          <cell r="D150">
            <v>0.2</v>
          </cell>
          <cell r="E150">
            <v>4.9999999999999975E-2</v>
          </cell>
          <cell r="G150" t="str">
            <v>KY</v>
          </cell>
          <cell r="I150">
            <v>0</v>
          </cell>
          <cell r="J150">
            <v>9.9999999999999992E-2</v>
          </cell>
          <cell r="K150">
            <v>0.25</v>
          </cell>
          <cell r="M150" t="str">
            <v>KY</v>
          </cell>
          <cell r="P150">
            <v>0</v>
          </cell>
          <cell r="Q150">
            <v>9.9999999999999992E-2</v>
          </cell>
        </row>
        <row r="151">
          <cell r="A151" t="str">
            <v>ME</v>
          </cell>
          <cell r="B151">
            <v>0</v>
          </cell>
          <cell r="C151">
            <v>7.4999999999999997E-2</v>
          </cell>
          <cell r="D151">
            <v>0.23749999999999999</v>
          </cell>
          <cell r="E151">
            <v>0.10000000000000003</v>
          </cell>
          <cell r="G151" t="str">
            <v>ME</v>
          </cell>
          <cell r="I151">
            <v>0</v>
          </cell>
          <cell r="J151">
            <v>0.21249999999999997</v>
          </cell>
          <cell r="K151">
            <v>0.28749999999999998</v>
          </cell>
          <cell r="M151" t="str">
            <v>ME</v>
          </cell>
          <cell r="P151">
            <v>0</v>
          </cell>
          <cell r="Q151">
            <v>0.21249999999999997</v>
          </cell>
        </row>
        <row r="152">
          <cell r="A152" t="str">
            <v>MO</v>
          </cell>
          <cell r="B152">
            <v>0</v>
          </cell>
          <cell r="C152">
            <v>0.125</v>
          </cell>
          <cell r="D152">
            <v>0.13749999999999998</v>
          </cell>
          <cell r="E152">
            <v>2.4999999999999994E-2</v>
          </cell>
          <cell r="G152" t="str">
            <v>MO</v>
          </cell>
          <cell r="I152">
            <v>0</v>
          </cell>
          <cell r="J152">
            <v>0.21249999999999999</v>
          </cell>
          <cell r="K152">
            <v>0.16249999999999998</v>
          </cell>
          <cell r="M152" t="str">
            <v>MO</v>
          </cell>
          <cell r="P152">
            <v>0</v>
          </cell>
          <cell r="Q152">
            <v>0.21249999999999999</v>
          </cell>
        </row>
        <row r="153">
          <cell r="A153" t="str">
            <v>NH</v>
          </cell>
          <cell r="B153">
            <v>0</v>
          </cell>
          <cell r="C153">
            <v>0.3268368125183953</v>
          </cell>
          <cell r="D153">
            <v>8.1380141571067988E-3</v>
          </cell>
          <cell r="E153">
            <v>4.0690070785533994E-3</v>
          </cell>
          <cell r="G153" t="str">
            <v>NH</v>
          </cell>
          <cell r="I153">
            <v>0.18334735617618009</v>
          </cell>
          <cell r="J153">
            <v>0.3268368125183953</v>
          </cell>
          <cell r="K153">
            <v>1.2207021235660143E-2</v>
          </cell>
          <cell r="M153" t="str">
            <v>NH</v>
          </cell>
          <cell r="P153">
            <v>0.18334735617618009</v>
          </cell>
          <cell r="Q153">
            <v>0.3268368125183953</v>
          </cell>
        </row>
        <row r="154">
          <cell r="A154" t="str">
            <v>NV</v>
          </cell>
          <cell r="B154">
            <v>0</v>
          </cell>
          <cell r="C154">
            <v>0.13500000000000001</v>
          </cell>
          <cell r="D154">
            <v>0.13749999999999996</v>
          </cell>
          <cell r="E154">
            <v>1.2499999999999942E-2</v>
          </cell>
          <cell r="G154" t="str">
            <v>NV</v>
          </cell>
          <cell r="I154">
            <v>1.4999999999999999E-2</v>
          </cell>
          <cell r="J154">
            <v>0.22250000000000003</v>
          </cell>
          <cell r="K154">
            <v>0.15</v>
          </cell>
          <cell r="M154" t="str">
            <v>NV</v>
          </cell>
          <cell r="P154">
            <v>1.4999999999999999E-2</v>
          </cell>
          <cell r="Q154">
            <v>0.22250000000000003</v>
          </cell>
        </row>
        <row r="155">
          <cell r="A155" t="str">
            <v>NY</v>
          </cell>
          <cell r="B155">
            <v>0</v>
          </cell>
          <cell r="C155">
            <v>0.22500000000000001</v>
          </cell>
          <cell r="D155">
            <v>0.14250000000000015</v>
          </cell>
          <cell r="E155">
            <v>5.0000000000000017E-2</v>
          </cell>
          <cell r="G155" t="str">
            <v>NY</v>
          </cell>
          <cell r="I155">
            <v>0.13999999999999999</v>
          </cell>
          <cell r="J155">
            <v>0.26750000000000002</v>
          </cell>
          <cell r="K155">
            <v>0.1925000000000002</v>
          </cell>
          <cell r="M155" t="str">
            <v>NY</v>
          </cell>
          <cell r="P155">
            <v>0.13999999999999999</v>
          </cell>
          <cell r="Q155">
            <v>0.26750000000000002</v>
          </cell>
        </row>
        <row r="156">
          <cell r="A156" t="str">
            <v>OH</v>
          </cell>
          <cell r="B156">
            <v>0</v>
          </cell>
          <cell r="C156">
            <v>0.15</v>
          </cell>
          <cell r="D156">
            <v>0.12</v>
          </cell>
          <cell r="E156">
            <v>3.7499999999999978E-2</v>
          </cell>
          <cell r="G156" t="str">
            <v>OH</v>
          </cell>
          <cell r="I156">
            <v>0.06</v>
          </cell>
          <cell r="J156">
            <v>0.19500000000000001</v>
          </cell>
          <cell r="K156">
            <v>0.15750000000000003</v>
          </cell>
          <cell r="M156" t="str">
            <v>OH</v>
          </cell>
          <cell r="P156">
            <v>0.06</v>
          </cell>
          <cell r="Q156">
            <v>0.19500000000000001</v>
          </cell>
        </row>
        <row r="157">
          <cell r="A157" t="str">
            <v>VA</v>
          </cell>
          <cell r="B157">
            <v>1.6249999999999997E-2</v>
          </cell>
          <cell r="C157">
            <v>0.19312500000000002</v>
          </cell>
          <cell r="D157">
            <v>0.13749999999999993</v>
          </cell>
          <cell r="E157">
            <v>6.25E-2</v>
          </cell>
          <cell r="G157" t="str">
            <v>VA</v>
          </cell>
          <cell r="I157">
            <v>0.13187499999999999</v>
          </cell>
          <cell r="J157">
            <v>0.20562500000000003</v>
          </cell>
          <cell r="K157">
            <v>0.19999999999999996</v>
          </cell>
          <cell r="M157" t="str">
            <v>VA</v>
          </cell>
          <cell r="P157">
            <v>0.13187499999999999</v>
          </cell>
          <cell r="Q157">
            <v>0.20562500000000003</v>
          </cell>
        </row>
        <row r="158">
          <cell r="A158" t="str">
            <v>WI</v>
          </cell>
          <cell r="B158">
            <v>0</v>
          </cell>
          <cell r="C158">
            <v>2.2499999999999996E-2</v>
          </cell>
          <cell r="D158">
            <v>6.1874999999999999E-2</v>
          </cell>
          <cell r="E158">
            <v>5.625000000000005E-3</v>
          </cell>
          <cell r="G158" t="str">
            <v>WI</v>
          </cell>
          <cell r="I158">
            <v>0</v>
          </cell>
          <cell r="J158">
            <v>6.1874999999999999E-2</v>
          </cell>
          <cell r="K158">
            <v>6.7500000000000004E-2</v>
          </cell>
          <cell r="M158" t="str">
            <v>WI</v>
          </cell>
          <cell r="P158">
            <v>0</v>
          </cell>
          <cell r="Q158">
            <v>6.1874999999999999E-2</v>
          </cell>
        </row>
      </sheetData>
      <sheetData sheetId="54">
        <row r="144">
          <cell r="A144" t="str">
            <v>Level 1</v>
          </cell>
          <cell r="B144">
            <v>41274</v>
          </cell>
          <cell r="C144">
            <v>41639</v>
          </cell>
          <cell r="D144">
            <v>42004</v>
          </cell>
          <cell r="E144">
            <v>42369</v>
          </cell>
          <cell r="G144" t="str">
            <v>Level 2</v>
          </cell>
          <cell r="H144">
            <v>41274</v>
          </cell>
          <cell r="I144">
            <v>41639</v>
          </cell>
          <cell r="J144">
            <v>42004</v>
          </cell>
          <cell r="K144">
            <v>42369</v>
          </cell>
          <cell r="M144" t="str">
            <v>Level 3</v>
          </cell>
          <cell r="N144">
            <v>41274</v>
          </cell>
          <cell r="O144">
            <v>41639</v>
          </cell>
          <cell r="P144">
            <v>42004</v>
          </cell>
          <cell r="Q144">
            <v>42369</v>
          </cell>
        </row>
        <row r="145">
          <cell r="A145" t="str">
            <v>CA</v>
          </cell>
          <cell r="B145">
            <v>0</v>
          </cell>
          <cell r="C145">
            <v>9.8854398605907751E-2</v>
          </cell>
          <cell r="D145">
            <v>3.2111404933661325E-2</v>
          </cell>
          <cell r="E145">
            <v>0</v>
          </cell>
          <cell r="G145" t="str">
            <v>CA</v>
          </cell>
          <cell r="I145">
            <v>3.8409401083721734E-2</v>
          </cell>
          <cell r="J145">
            <v>0.1196323665041592</v>
          </cell>
          <cell r="K145">
            <v>3.2111404933661325E-2</v>
          </cell>
          <cell r="M145" t="str">
            <v>CA</v>
          </cell>
          <cell r="P145">
            <v>3.8409401083721734E-2</v>
          </cell>
          <cell r="Q145">
            <v>0.1196323665041592</v>
          </cell>
        </row>
        <row r="146">
          <cell r="A146" t="str">
            <v>CO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G146" t="str">
            <v>CO</v>
          </cell>
          <cell r="I146">
            <v>0</v>
          </cell>
          <cell r="J146">
            <v>0</v>
          </cell>
          <cell r="K146">
            <v>0</v>
          </cell>
          <cell r="M146" t="str">
            <v>CO</v>
          </cell>
          <cell r="P146">
            <v>0</v>
          </cell>
          <cell r="Q146">
            <v>0</v>
          </cell>
        </row>
        <row r="147">
          <cell r="A147" t="str">
            <v>CT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G147" t="str">
            <v>CT</v>
          </cell>
          <cell r="I147">
            <v>0</v>
          </cell>
          <cell r="J147">
            <v>0</v>
          </cell>
          <cell r="K147">
            <v>0</v>
          </cell>
          <cell r="M147" t="str">
            <v>CT</v>
          </cell>
          <cell r="P147">
            <v>0</v>
          </cell>
          <cell r="Q147">
            <v>0</v>
          </cell>
        </row>
        <row r="148">
          <cell r="A148" t="str">
            <v>GA</v>
          </cell>
          <cell r="B148">
            <v>0</v>
          </cell>
          <cell r="C148">
            <v>3.4999999999999996E-2</v>
          </cell>
          <cell r="D148">
            <v>1.999999999999999E-2</v>
          </cell>
          <cell r="E148">
            <v>2.5000000000000022E-3</v>
          </cell>
          <cell r="G148" t="str">
            <v>GA</v>
          </cell>
          <cell r="I148">
            <v>2.5000000000000001E-2</v>
          </cell>
          <cell r="J148">
            <v>0.04</v>
          </cell>
          <cell r="K148">
            <v>2.2499999999999985E-2</v>
          </cell>
          <cell r="M148" t="str">
            <v>GA</v>
          </cell>
          <cell r="P148">
            <v>2.5000000000000001E-2</v>
          </cell>
          <cell r="Q148">
            <v>0.04</v>
          </cell>
        </row>
        <row r="149">
          <cell r="A149" t="str">
            <v>IN</v>
          </cell>
          <cell r="B149">
            <v>0</v>
          </cell>
          <cell r="C149">
            <v>2.4999999999999998E-2</v>
          </cell>
          <cell r="D149">
            <v>0</v>
          </cell>
          <cell r="E149">
            <v>0</v>
          </cell>
          <cell r="G149" t="str">
            <v>IN</v>
          </cell>
          <cell r="I149">
            <v>2.4999999999999998E-2</v>
          </cell>
          <cell r="J149">
            <v>2.4999999999999998E-2</v>
          </cell>
          <cell r="K149">
            <v>0</v>
          </cell>
          <cell r="M149" t="str">
            <v>IN</v>
          </cell>
          <cell r="P149">
            <v>2.4999999999999998E-2</v>
          </cell>
          <cell r="Q149">
            <v>2.4999999999999998E-2</v>
          </cell>
        </row>
        <row r="150">
          <cell r="A150" t="str">
            <v>KY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G150" t="str">
            <v>KY</v>
          </cell>
          <cell r="I150">
            <v>0</v>
          </cell>
          <cell r="J150">
            <v>0</v>
          </cell>
          <cell r="K150">
            <v>0</v>
          </cell>
          <cell r="M150" t="str">
            <v>KY</v>
          </cell>
          <cell r="P150">
            <v>0</v>
          </cell>
          <cell r="Q150">
            <v>0</v>
          </cell>
        </row>
        <row r="151">
          <cell r="A151" t="str">
            <v>ME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G151" t="str">
            <v>ME</v>
          </cell>
          <cell r="I151">
            <v>0</v>
          </cell>
          <cell r="J151">
            <v>0</v>
          </cell>
          <cell r="K151">
            <v>0</v>
          </cell>
          <cell r="M151" t="str">
            <v>ME</v>
          </cell>
          <cell r="P151">
            <v>0</v>
          </cell>
          <cell r="Q151">
            <v>0</v>
          </cell>
        </row>
        <row r="152">
          <cell r="A152" t="str">
            <v>MO</v>
          </cell>
          <cell r="B152">
            <v>0.04</v>
          </cell>
          <cell r="C152">
            <v>2.0000000000000004E-2</v>
          </cell>
          <cell r="D152">
            <v>0</v>
          </cell>
          <cell r="E152">
            <v>0</v>
          </cell>
          <cell r="G152" t="str">
            <v>MO</v>
          </cell>
          <cell r="I152">
            <v>0.06</v>
          </cell>
          <cell r="J152">
            <v>0.02</v>
          </cell>
          <cell r="K152">
            <v>0</v>
          </cell>
          <cell r="M152" t="str">
            <v>MO</v>
          </cell>
          <cell r="P152">
            <v>0.06</v>
          </cell>
          <cell r="Q152">
            <v>0.02</v>
          </cell>
        </row>
        <row r="153">
          <cell r="A153" t="str">
            <v>NH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G153" t="str">
            <v>NH</v>
          </cell>
          <cell r="I153">
            <v>0</v>
          </cell>
          <cell r="J153">
            <v>0</v>
          </cell>
          <cell r="K153">
            <v>0</v>
          </cell>
          <cell r="M153" t="str">
            <v>NH</v>
          </cell>
          <cell r="P153">
            <v>0</v>
          </cell>
          <cell r="Q153">
            <v>0</v>
          </cell>
        </row>
        <row r="154">
          <cell r="A154" t="str">
            <v>NV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G154" t="str">
            <v>NV</v>
          </cell>
          <cell r="I154">
            <v>0</v>
          </cell>
          <cell r="J154">
            <v>0</v>
          </cell>
          <cell r="K154">
            <v>0</v>
          </cell>
          <cell r="M154" t="str">
            <v>NV</v>
          </cell>
          <cell r="P154">
            <v>0</v>
          </cell>
          <cell r="Q154">
            <v>0</v>
          </cell>
        </row>
        <row r="155">
          <cell r="A155" t="str">
            <v>NY</v>
          </cell>
          <cell r="B155">
            <v>0</v>
          </cell>
          <cell r="C155">
            <v>8.9999999999999983E-2</v>
          </cell>
          <cell r="D155">
            <v>0</v>
          </cell>
          <cell r="E155">
            <v>0</v>
          </cell>
          <cell r="G155" t="str">
            <v>NY</v>
          </cell>
          <cell r="I155">
            <v>8.9999999999999983E-2</v>
          </cell>
          <cell r="J155">
            <v>8.9999999999999983E-2</v>
          </cell>
          <cell r="K155">
            <v>0</v>
          </cell>
          <cell r="M155" t="str">
            <v>NY</v>
          </cell>
          <cell r="P155">
            <v>8.9999999999999983E-2</v>
          </cell>
          <cell r="Q155">
            <v>8.9999999999999983E-2</v>
          </cell>
        </row>
        <row r="156">
          <cell r="A156" t="str">
            <v>OH</v>
          </cell>
          <cell r="B156">
            <v>1.4999999999999999E-2</v>
          </cell>
          <cell r="C156">
            <v>2.4999999999999988E-3</v>
          </cell>
          <cell r="D156">
            <v>0</v>
          </cell>
          <cell r="E156">
            <v>0</v>
          </cell>
          <cell r="G156" t="str">
            <v>OH</v>
          </cell>
          <cell r="I156">
            <v>1.7500000000000002E-2</v>
          </cell>
          <cell r="J156">
            <v>2.5000000000000005E-3</v>
          </cell>
          <cell r="K156">
            <v>0</v>
          </cell>
          <cell r="M156" t="str">
            <v>OH</v>
          </cell>
          <cell r="P156">
            <v>1.7500000000000002E-2</v>
          </cell>
          <cell r="Q156">
            <v>2.5000000000000005E-3</v>
          </cell>
        </row>
        <row r="157">
          <cell r="A157" t="str">
            <v>VA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G157" t="str">
            <v>VA</v>
          </cell>
          <cell r="I157">
            <v>0</v>
          </cell>
          <cell r="J157">
            <v>0</v>
          </cell>
          <cell r="K157">
            <v>0</v>
          </cell>
          <cell r="M157" t="str">
            <v>VA</v>
          </cell>
          <cell r="P157">
            <v>0</v>
          </cell>
          <cell r="Q157">
            <v>0</v>
          </cell>
        </row>
        <row r="158">
          <cell r="A158" t="str">
            <v>WI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G158" t="str">
            <v>WI</v>
          </cell>
          <cell r="I158">
            <v>0</v>
          </cell>
          <cell r="J158">
            <v>0</v>
          </cell>
          <cell r="K158">
            <v>0</v>
          </cell>
          <cell r="M158" t="str">
            <v>WI</v>
          </cell>
          <cell r="P158">
            <v>0</v>
          </cell>
          <cell r="Q158">
            <v>0</v>
          </cell>
        </row>
      </sheetData>
      <sheetData sheetId="55">
        <row r="144">
          <cell r="A144" t="str">
            <v>Level 1</v>
          </cell>
          <cell r="B144">
            <v>41274</v>
          </cell>
          <cell r="C144">
            <v>41639</v>
          </cell>
          <cell r="D144">
            <v>42004</v>
          </cell>
          <cell r="E144">
            <v>42369</v>
          </cell>
          <cell r="G144" t="str">
            <v>Level 2</v>
          </cell>
          <cell r="H144">
            <v>41274</v>
          </cell>
          <cell r="I144">
            <v>41639</v>
          </cell>
          <cell r="J144">
            <v>42004</v>
          </cell>
          <cell r="K144">
            <v>42369</v>
          </cell>
          <cell r="M144" t="str">
            <v>Level 3</v>
          </cell>
          <cell r="N144">
            <v>41274</v>
          </cell>
          <cell r="O144">
            <v>41639</v>
          </cell>
          <cell r="P144">
            <v>42004</v>
          </cell>
          <cell r="Q144">
            <v>42369</v>
          </cell>
        </row>
        <row r="145">
          <cell r="A145" t="str">
            <v>CA</v>
          </cell>
          <cell r="B145">
            <v>7.893816956375585E-2</v>
          </cell>
          <cell r="C145">
            <v>-4.7362901738253499E-2</v>
          </cell>
          <cell r="D145">
            <v>-7.8938169563755808E-3</v>
          </cell>
          <cell r="E145">
            <v>0</v>
          </cell>
          <cell r="G145" t="str">
            <v>CA</v>
          </cell>
          <cell r="I145">
            <v>6.3150535651004674E-2</v>
          </cell>
          <cell r="J145">
            <v>-5.5256718694629094E-2</v>
          </cell>
          <cell r="K145">
            <v>-7.893816956375586E-3</v>
          </cell>
          <cell r="M145" t="str">
            <v>CA</v>
          </cell>
          <cell r="P145">
            <v>6.3150535651004674E-2</v>
          </cell>
          <cell r="Q145">
            <v>-5.5256718694629094E-2</v>
          </cell>
        </row>
        <row r="146">
          <cell r="A146" t="str">
            <v>CO</v>
          </cell>
          <cell r="B146">
            <v>8.3333333333333315E-3</v>
          </cell>
          <cell r="C146">
            <v>2.0833333333333332E-2</v>
          </cell>
          <cell r="D146">
            <v>0</v>
          </cell>
          <cell r="E146">
            <v>0</v>
          </cell>
          <cell r="G146" t="str">
            <v>CO</v>
          </cell>
          <cell r="I146">
            <v>2.9166666666666664E-2</v>
          </cell>
          <cell r="J146">
            <v>2.0833333333333332E-2</v>
          </cell>
          <cell r="K146">
            <v>0</v>
          </cell>
          <cell r="M146" t="str">
            <v>CO</v>
          </cell>
          <cell r="P146">
            <v>2.9166666666666664E-2</v>
          </cell>
          <cell r="Q146">
            <v>2.0833333333333332E-2</v>
          </cell>
        </row>
        <row r="147">
          <cell r="A147" t="str">
            <v>CT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G147" t="str">
            <v>CT</v>
          </cell>
          <cell r="I147">
            <v>0</v>
          </cell>
          <cell r="J147">
            <v>0</v>
          </cell>
          <cell r="K147">
            <v>0</v>
          </cell>
          <cell r="M147" t="str">
            <v>CT</v>
          </cell>
          <cell r="P147">
            <v>0</v>
          </cell>
          <cell r="Q147">
            <v>0</v>
          </cell>
        </row>
        <row r="148">
          <cell r="A148" t="str">
            <v>GA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G148" t="str">
            <v>GA</v>
          </cell>
          <cell r="I148">
            <v>0</v>
          </cell>
          <cell r="J148">
            <v>0</v>
          </cell>
          <cell r="K148">
            <v>0</v>
          </cell>
          <cell r="M148" t="str">
            <v>GA</v>
          </cell>
          <cell r="P148">
            <v>0</v>
          </cell>
          <cell r="Q148">
            <v>0</v>
          </cell>
        </row>
        <row r="149">
          <cell r="A149" t="str">
            <v>IN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G149" t="str">
            <v>IN</v>
          </cell>
          <cell r="I149">
            <v>0</v>
          </cell>
          <cell r="J149">
            <v>0</v>
          </cell>
          <cell r="K149">
            <v>0</v>
          </cell>
          <cell r="M149" t="str">
            <v>IN</v>
          </cell>
          <cell r="P149">
            <v>0</v>
          </cell>
          <cell r="Q149">
            <v>0</v>
          </cell>
        </row>
        <row r="150">
          <cell r="A150" t="str">
            <v>KY</v>
          </cell>
          <cell r="B150">
            <v>4.9999999999999992E-3</v>
          </cell>
          <cell r="C150">
            <v>1.2499999999999997E-2</v>
          </cell>
          <cell r="D150">
            <v>-3.4694469519536142E-18</v>
          </cell>
          <cell r="E150">
            <v>0</v>
          </cell>
          <cell r="G150" t="str">
            <v>KY</v>
          </cell>
          <cell r="I150">
            <v>1.7500000000000002E-2</v>
          </cell>
          <cell r="J150">
            <v>1.2500000000000001E-2</v>
          </cell>
          <cell r="K150">
            <v>0</v>
          </cell>
          <cell r="M150" t="str">
            <v>KY</v>
          </cell>
          <cell r="P150">
            <v>1.7500000000000002E-2</v>
          </cell>
          <cell r="Q150">
            <v>1.2500000000000001E-2</v>
          </cell>
        </row>
        <row r="151">
          <cell r="A151" t="str">
            <v>ME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G151" t="str">
            <v>ME</v>
          </cell>
          <cell r="I151">
            <v>0</v>
          </cell>
          <cell r="J151">
            <v>0</v>
          </cell>
          <cell r="K151">
            <v>0</v>
          </cell>
          <cell r="M151" t="str">
            <v>ME</v>
          </cell>
          <cell r="P151">
            <v>0</v>
          </cell>
          <cell r="Q151">
            <v>0</v>
          </cell>
        </row>
        <row r="152">
          <cell r="A152" t="str">
            <v>MO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G152" t="str">
            <v>MO</v>
          </cell>
          <cell r="I152">
            <v>0</v>
          </cell>
          <cell r="J152">
            <v>0</v>
          </cell>
          <cell r="K152">
            <v>0</v>
          </cell>
          <cell r="M152" t="str">
            <v>MO</v>
          </cell>
          <cell r="P152">
            <v>0</v>
          </cell>
          <cell r="Q152">
            <v>0</v>
          </cell>
        </row>
        <row r="153">
          <cell r="A153" t="str">
            <v>NH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G153" t="str">
            <v>NH</v>
          </cell>
          <cell r="I153">
            <v>0</v>
          </cell>
          <cell r="J153">
            <v>0</v>
          </cell>
          <cell r="K153">
            <v>0</v>
          </cell>
          <cell r="M153" t="str">
            <v>NH</v>
          </cell>
          <cell r="P153">
            <v>0</v>
          </cell>
          <cell r="Q153">
            <v>0</v>
          </cell>
        </row>
        <row r="154">
          <cell r="A154" t="str">
            <v>NV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G154" t="str">
            <v>NV</v>
          </cell>
          <cell r="I154">
            <v>0</v>
          </cell>
          <cell r="J154">
            <v>0</v>
          </cell>
          <cell r="K154">
            <v>0</v>
          </cell>
          <cell r="M154" t="str">
            <v>NV</v>
          </cell>
          <cell r="P154">
            <v>0</v>
          </cell>
          <cell r="Q154">
            <v>0</v>
          </cell>
        </row>
        <row r="155">
          <cell r="A155" t="str">
            <v>NY</v>
          </cell>
          <cell r="B155">
            <v>3.3333333333333331E-3</v>
          </cell>
          <cell r="C155">
            <v>8.333333333333335E-3</v>
          </cell>
          <cell r="D155">
            <v>1.7347234759768071E-18</v>
          </cell>
          <cell r="E155">
            <v>0</v>
          </cell>
          <cell r="G155" t="str">
            <v>NY</v>
          </cell>
          <cell r="I155">
            <v>1.1666666666666665E-2</v>
          </cell>
          <cell r="J155">
            <v>8.3333333333333332E-3</v>
          </cell>
          <cell r="K155">
            <v>0</v>
          </cell>
          <cell r="M155" t="str">
            <v>NY</v>
          </cell>
          <cell r="P155">
            <v>1.1666666666666665E-2</v>
          </cell>
          <cell r="Q155">
            <v>8.3333333333333332E-3</v>
          </cell>
        </row>
        <row r="156">
          <cell r="A156" t="str">
            <v>OH</v>
          </cell>
          <cell r="B156">
            <v>8.3333333333333315E-3</v>
          </cell>
          <cell r="C156">
            <v>2.0833333333333332E-2</v>
          </cell>
          <cell r="D156">
            <v>0</v>
          </cell>
          <cell r="E156">
            <v>0</v>
          </cell>
          <cell r="G156" t="str">
            <v>OH</v>
          </cell>
          <cell r="I156">
            <v>2.9166666666666664E-2</v>
          </cell>
          <cell r="J156">
            <v>2.0833333333333332E-2</v>
          </cell>
          <cell r="K156">
            <v>0</v>
          </cell>
          <cell r="M156" t="str">
            <v>OH</v>
          </cell>
          <cell r="P156">
            <v>2.9166666666666664E-2</v>
          </cell>
          <cell r="Q156">
            <v>2.0833333333333332E-2</v>
          </cell>
        </row>
        <row r="157">
          <cell r="A157" t="str">
            <v>VA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G157" t="str">
            <v>VA</v>
          </cell>
          <cell r="I157">
            <v>0</v>
          </cell>
          <cell r="J157">
            <v>0</v>
          </cell>
          <cell r="K157">
            <v>0</v>
          </cell>
          <cell r="M157" t="str">
            <v>VA</v>
          </cell>
          <cell r="P157">
            <v>0</v>
          </cell>
          <cell r="Q157">
            <v>0</v>
          </cell>
        </row>
        <row r="158">
          <cell r="A158" t="str">
            <v>WI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G158" t="str">
            <v>WI</v>
          </cell>
          <cell r="I158">
            <v>0</v>
          </cell>
          <cell r="J158">
            <v>0</v>
          </cell>
          <cell r="K158">
            <v>0</v>
          </cell>
          <cell r="M158" t="str">
            <v>WI</v>
          </cell>
          <cell r="P158">
            <v>0</v>
          </cell>
          <cell r="Q158">
            <v>0</v>
          </cell>
        </row>
      </sheetData>
      <sheetData sheetId="56">
        <row r="4">
          <cell r="A4" t="str">
            <v>Maturity</v>
          </cell>
          <cell r="B4" t="str">
            <v>CA</v>
          </cell>
          <cell r="C4" t="str">
            <v>CO</v>
          </cell>
          <cell r="D4" t="str">
            <v>CT</v>
          </cell>
          <cell r="E4" t="str">
            <v>GA</v>
          </cell>
          <cell r="F4" t="str">
            <v>IN</v>
          </cell>
          <cell r="G4" t="str">
            <v>KY</v>
          </cell>
          <cell r="H4" t="str">
            <v>ME</v>
          </cell>
          <cell r="I4" t="str">
            <v>MO</v>
          </cell>
          <cell r="J4" t="str">
            <v>NH</v>
          </cell>
          <cell r="K4" t="str">
            <v>NV</v>
          </cell>
          <cell r="L4" t="str">
            <v>NY</v>
          </cell>
          <cell r="M4" t="str">
            <v>OH</v>
          </cell>
          <cell r="N4" t="str">
            <v>VA</v>
          </cell>
          <cell r="O4" t="str">
            <v>WI</v>
          </cell>
          <cell r="P4" t="str">
            <v>CA Individual</v>
          </cell>
          <cell r="Q4" t="str">
            <v>CO Individual</v>
          </cell>
          <cell r="R4" t="str">
            <v>CT Individual</v>
          </cell>
          <cell r="S4" t="str">
            <v>GA Individual</v>
          </cell>
          <cell r="T4" t="str">
            <v>IN Individual</v>
          </cell>
          <cell r="U4" t="str">
            <v>KY Individual</v>
          </cell>
          <cell r="V4" t="str">
            <v>ME Individual</v>
          </cell>
          <cell r="W4" t="str">
            <v>MO Individual</v>
          </cell>
          <cell r="X4" t="str">
            <v>NH Individual</v>
          </cell>
          <cell r="Y4" t="str">
            <v>NV Individual</v>
          </cell>
          <cell r="Z4" t="str">
            <v>NY Individual</v>
          </cell>
          <cell r="AA4" t="str">
            <v>OH Individual</v>
          </cell>
          <cell r="AB4" t="str">
            <v>VA Individual</v>
          </cell>
          <cell r="AC4" t="str">
            <v>WI Individual</v>
          </cell>
          <cell r="AD4" t="str">
            <v>CA Senior HMO</v>
          </cell>
          <cell r="AE4" t="str">
            <v>CA Senior RPPO</v>
          </cell>
          <cell r="AF4" t="str">
            <v>CO Senior HMO</v>
          </cell>
          <cell r="AG4" t="str">
            <v>NV Senior LPPO</v>
          </cell>
          <cell r="AH4" t="str">
            <v>CT Senior HMO</v>
          </cell>
          <cell r="AI4" t="str">
            <v>CT Senior LPPO</v>
          </cell>
          <cell r="AJ4" t="str">
            <v>GA Senior HMO</v>
          </cell>
          <cell r="AK4" t="str">
            <v>GA Senior LPPO</v>
          </cell>
          <cell r="AL4" t="str">
            <v>NY Senior HMO</v>
          </cell>
          <cell r="AM4" t="str">
            <v>NY Senior LPPO</v>
          </cell>
          <cell r="AN4" t="str">
            <v>VA Senior LPPO</v>
          </cell>
          <cell r="AO4" t="str">
            <v>IN Senior LPPO</v>
          </cell>
          <cell r="AP4" t="str">
            <v>IN Senior RPPO</v>
          </cell>
          <cell r="AQ4" t="str">
            <v>KY Senior HMO</v>
          </cell>
          <cell r="AR4" t="str">
            <v>KY Senior LPPO</v>
          </cell>
          <cell r="AS4" t="str">
            <v>KY Senior RPPO</v>
          </cell>
          <cell r="AT4" t="str">
            <v>MO Senior LPPO</v>
          </cell>
          <cell r="AU4" t="str">
            <v>OH Senior HMO</v>
          </cell>
          <cell r="AV4" t="str">
            <v>OH Senior LPPO</v>
          </cell>
          <cell r="AW4" t="str">
            <v>OH Senior RPPO</v>
          </cell>
          <cell r="AX4" t="str">
            <v>WI Senior LPPO</v>
          </cell>
          <cell r="AY4" t="str">
            <v>NY Medicaid</v>
          </cell>
          <cell r="AZ4" t="str">
            <v>VA Medicaid</v>
          </cell>
          <cell r="BA4" t="str">
            <v>IN Medicaid</v>
          </cell>
        </row>
        <row r="5">
          <cell r="A5" t="str">
            <v>Lvl_1_IP</v>
          </cell>
          <cell r="B5">
            <v>7.0000000000000001E-3</v>
          </cell>
          <cell r="C5">
            <v>7.0000000000000001E-3</v>
          </cell>
          <cell r="D5">
            <v>7.0000000000000001E-3</v>
          </cell>
          <cell r="E5">
            <v>7.0000000000000001E-3</v>
          </cell>
          <cell r="F5">
            <v>7.0000000000000001E-3</v>
          </cell>
          <cell r="G5">
            <v>7.0000000000000001E-3</v>
          </cell>
          <cell r="H5">
            <v>7.0000000000000001E-3</v>
          </cell>
          <cell r="I5">
            <v>7.0000000000000001E-3</v>
          </cell>
          <cell r="J5">
            <v>7.0000000000000001E-3</v>
          </cell>
          <cell r="K5">
            <v>7.0000000000000001E-3</v>
          </cell>
          <cell r="L5">
            <v>7.0000000000000001E-3</v>
          </cell>
          <cell r="M5">
            <v>7.0000000000000001E-3</v>
          </cell>
          <cell r="N5">
            <v>7.0000000000000001E-3</v>
          </cell>
          <cell r="O5">
            <v>7.0000000000000001E-3</v>
          </cell>
          <cell r="P5">
            <v>7.0000000000000001E-3</v>
          </cell>
          <cell r="Q5">
            <v>7.0000000000000001E-3</v>
          </cell>
          <cell r="R5">
            <v>7.0000000000000001E-3</v>
          </cell>
          <cell r="S5">
            <v>7.0000000000000001E-3</v>
          </cell>
          <cell r="T5">
            <v>7.0000000000000001E-3</v>
          </cell>
          <cell r="U5">
            <v>7.0000000000000001E-3</v>
          </cell>
          <cell r="V5">
            <v>7.0000000000000001E-3</v>
          </cell>
          <cell r="W5">
            <v>7.0000000000000001E-3</v>
          </cell>
          <cell r="X5">
            <v>7.0000000000000001E-3</v>
          </cell>
          <cell r="Y5">
            <v>7.0000000000000001E-3</v>
          </cell>
          <cell r="Z5">
            <v>7.0000000000000001E-3</v>
          </cell>
          <cell r="AA5">
            <v>7.0000000000000001E-3</v>
          </cell>
          <cell r="AB5">
            <v>7.0000000000000001E-3</v>
          </cell>
          <cell r="AC5">
            <v>7.0000000000000001E-3</v>
          </cell>
          <cell r="AD5">
            <v>1.2E-2</v>
          </cell>
          <cell r="AE5">
            <v>1.2E-2</v>
          </cell>
          <cell r="AF5">
            <v>1.2E-2</v>
          </cell>
          <cell r="AG5">
            <v>1.2E-2</v>
          </cell>
          <cell r="AH5">
            <v>1.2E-2</v>
          </cell>
          <cell r="AI5">
            <v>1.2E-2</v>
          </cell>
          <cell r="AJ5">
            <v>1.2E-2</v>
          </cell>
          <cell r="AK5">
            <v>1.2E-2</v>
          </cell>
          <cell r="AL5">
            <v>1.2E-2</v>
          </cell>
          <cell r="AM5">
            <v>1.2E-2</v>
          </cell>
          <cell r="AN5">
            <v>1.2E-2</v>
          </cell>
          <cell r="AO5">
            <v>1.2E-2</v>
          </cell>
          <cell r="AP5">
            <v>1.2E-2</v>
          </cell>
          <cell r="AQ5">
            <v>1.2E-2</v>
          </cell>
          <cell r="AR5">
            <v>1.2E-2</v>
          </cell>
          <cell r="AS5">
            <v>1.2E-2</v>
          </cell>
          <cell r="AT5">
            <v>1.2E-2</v>
          </cell>
          <cell r="AU5">
            <v>1.2E-2</v>
          </cell>
          <cell r="AV5">
            <v>1.2E-2</v>
          </cell>
          <cell r="AW5">
            <v>1.2E-2</v>
          </cell>
          <cell r="AX5">
            <v>1.2E-2</v>
          </cell>
          <cell r="AY5">
            <v>4.0000000000000001E-3</v>
          </cell>
          <cell r="AZ5">
            <v>6.0000000000000001E-3</v>
          </cell>
          <cell r="BA5">
            <v>7.0000000000000001E-3</v>
          </cell>
        </row>
        <row r="6">
          <cell r="A6" t="str">
            <v>Lvl_1_OP</v>
          </cell>
          <cell r="B6">
            <v>2E-3</v>
          </cell>
          <cell r="C6">
            <v>2E-3</v>
          </cell>
          <cell r="D6">
            <v>2E-3</v>
          </cell>
          <cell r="E6">
            <v>2E-3</v>
          </cell>
          <cell r="F6">
            <v>2E-3</v>
          </cell>
          <cell r="G6">
            <v>2E-3</v>
          </cell>
          <cell r="H6">
            <v>2E-3</v>
          </cell>
          <cell r="I6">
            <v>2E-3</v>
          </cell>
          <cell r="J6">
            <v>2E-3</v>
          </cell>
          <cell r="K6">
            <v>2E-3</v>
          </cell>
          <cell r="L6">
            <v>2E-3</v>
          </cell>
          <cell r="M6">
            <v>2E-3</v>
          </cell>
          <cell r="N6">
            <v>2E-3</v>
          </cell>
          <cell r="O6">
            <v>2E-3</v>
          </cell>
          <cell r="P6">
            <v>2E-3</v>
          </cell>
          <cell r="Q6">
            <v>2E-3</v>
          </cell>
          <cell r="R6">
            <v>2E-3</v>
          </cell>
          <cell r="S6">
            <v>2E-3</v>
          </cell>
          <cell r="T6">
            <v>2E-3</v>
          </cell>
          <cell r="U6">
            <v>2E-3</v>
          </cell>
          <cell r="V6">
            <v>2E-3</v>
          </cell>
          <cell r="W6">
            <v>2E-3</v>
          </cell>
          <cell r="X6">
            <v>2E-3</v>
          </cell>
          <cell r="Y6">
            <v>2E-3</v>
          </cell>
          <cell r="Z6">
            <v>2E-3</v>
          </cell>
          <cell r="AA6">
            <v>2E-3</v>
          </cell>
          <cell r="AB6">
            <v>2E-3</v>
          </cell>
          <cell r="AC6">
            <v>2E-3</v>
          </cell>
          <cell r="AD6">
            <v>1E-3</v>
          </cell>
          <cell r="AE6">
            <v>1E-3</v>
          </cell>
          <cell r="AF6">
            <v>1E-3</v>
          </cell>
          <cell r="AG6">
            <v>1E-3</v>
          </cell>
          <cell r="AH6">
            <v>1E-3</v>
          </cell>
          <cell r="AI6">
            <v>1E-3</v>
          </cell>
          <cell r="AJ6">
            <v>1E-3</v>
          </cell>
          <cell r="AK6">
            <v>1E-3</v>
          </cell>
          <cell r="AL6">
            <v>1E-3</v>
          </cell>
          <cell r="AM6">
            <v>1E-3</v>
          </cell>
          <cell r="AN6">
            <v>1E-3</v>
          </cell>
          <cell r="AO6">
            <v>1E-3</v>
          </cell>
          <cell r="AP6">
            <v>1E-3</v>
          </cell>
          <cell r="AQ6">
            <v>1E-3</v>
          </cell>
          <cell r="AR6">
            <v>1E-3</v>
          </cell>
          <cell r="AS6">
            <v>1E-3</v>
          </cell>
          <cell r="AT6">
            <v>1E-3</v>
          </cell>
          <cell r="AU6">
            <v>1E-3</v>
          </cell>
          <cell r="AV6">
            <v>1E-3</v>
          </cell>
          <cell r="AW6">
            <v>1E-3</v>
          </cell>
          <cell r="AX6">
            <v>1E-3</v>
          </cell>
          <cell r="AY6">
            <v>1E-3</v>
          </cell>
          <cell r="AZ6">
            <v>2E-3</v>
          </cell>
          <cell r="BA6">
            <v>2E-3</v>
          </cell>
        </row>
        <row r="7">
          <cell r="A7" t="str">
            <v>Lvl_1_PR</v>
          </cell>
          <cell r="B7">
            <v>7.0000000000000001E-3</v>
          </cell>
          <cell r="C7">
            <v>7.0000000000000001E-3</v>
          </cell>
          <cell r="D7">
            <v>7.0000000000000001E-3</v>
          </cell>
          <cell r="E7">
            <v>7.0000000000000001E-3</v>
          </cell>
          <cell r="F7">
            <v>7.0000000000000001E-3</v>
          </cell>
          <cell r="G7">
            <v>7.0000000000000001E-3</v>
          </cell>
          <cell r="H7">
            <v>7.0000000000000001E-3</v>
          </cell>
          <cell r="I7">
            <v>7.0000000000000001E-3</v>
          </cell>
          <cell r="J7">
            <v>7.0000000000000001E-3</v>
          </cell>
          <cell r="K7">
            <v>7.0000000000000001E-3</v>
          </cell>
          <cell r="L7">
            <v>7.0000000000000001E-3</v>
          </cell>
          <cell r="M7">
            <v>7.0000000000000001E-3</v>
          </cell>
          <cell r="N7">
            <v>7.0000000000000001E-3</v>
          </cell>
          <cell r="O7">
            <v>7.0000000000000001E-3</v>
          </cell>
          <cell r="P7">
            <v>7.0000000000000001E-3</v>
          </cell>
          <cell r="Q7">
            <v>7.0000000000000001E-3</v>
          </cell>
          <cell r="R7">
            <v>7.0000000000000001E-3</v>
          </cell>
          <cell r="S7">
            <v>7.0000000000000001E-3</v>
          </cell>
          <cell r="T7">
            <v>7.0000000000000001E-3</v>
          </cell>
          <cell r="U7">
            <v>7.0000000000000001E-3</v>
          </cell>
          <cell r="V7">
            <v>7.0000000000000001E-3</v>
          </cell>
          <cell r="W7">
            <v>7.0000000000000001E-3</v>
          </cell>
          <cell r="X7">
            <v>7.0000000000000001E-3</v>
          </cell>
          <cell r="Y7">
            <v>7.0000000000000001E-3</v>
          </cell>
          <cell r="Z7">
            <v>7.0000000000000001E-3</v>
          </cell>
          <cell r="AA7">
            <v>7.0000000000000001E-3</v>
          </cell>
          <cell r="AB7">
            <v>7.0000000000000001E-3</v>
          </cell>
          <cell r="AC7">
            <v>7.0000000000000001E-3</v>
          </cell>
          <cell r="AD7">
            <v>6.0000000000000001E-3</v>
          </cell>
          <cell r="AE7">
            <v>6.0000000000000001E-3</v>
          </cell>
          <cell r="AF7">
            <v>6.0000000000000001E-3</v>
          </cell>
          <cell r="AG7">
            <v>6.0000000000000001E-3</v>
          </cell>
          <cell r="AH7">
            <v>6.0000000000000001E-3</v>
          </cell>
          <cell r="AI7">
            <v>6.0000000000000001E-3</v>
          </cell>
          <cell r="AJ7">
            <v>6.0000000000000001E-3</v>
          </cell>
          <cell r="AK7">
            <v>6.0000000000000001E-3</v>
          </cell>
          <cell r="AL7">
            <v>6.0000000000000001E-3</v>
          </cell>
          <cell r="AM7">
            <v>6.0000000000000001E-3</v>
          </cell>
          <cell r="AN7">
            <v>6.0000000000000001E-3</v>
          </cell>
          <cell r="AO7">
            <v>6.0000000000000001E-3</v>
          </cell>
          <cell r="AP7">
            <v>6.0000000000000001E-3</v>
          </cell>
          <cell r="AQ7">
            <v>6.0000000000000001E-3</v>
          </cell>
          <cell r="AR7">
            <v>6.0000000000000001E-3</v>
          </cell>
          <cell r="AS7">
            <v>6.0000000000000001E-3</v>
          </cell>
          <cell r="AT7">
            <v>6.0000000000000001E-3</v>
          </cell>
          <cell r="AU7">
            <v>6.0000000000000001E-3</v>
          </cell>
          <cell r="AV7">
            <v>6.0000000000000001E-3</v>
          </cell>
          <cell r="AW7">
            <v>6.0000000000000001E-3</v>
          </cell>
          <cell r="AX7">
            <v>6.0000000000000001E-3</v>
          </cell>
          <cell r="AY7">
            <v>4.0000000000000001E-3</v>
          </cell>
          <cell r="AZ7">
            <v>4.0000000000000001E-3</v>
          </cell>
          <cell r="BA7">
            <v>5.0000000000000001E-3</v>
          </cell>
        </row>
        <row r="8">
          <cell r="A8" t="str">
            <v>Lvl_1_RX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</row>
        <row r="9">
          <cell r="A9" t="str">
            <v>Total Level 1</v>
          </cell>
          <cell r="B9">
            <v>1.6E-2</v>
          </cell>
          <cell r="C9">
            <v>1.6E-2</v>
          </cell>
          <cell r="D9">
            <v>1.6E-2</v>
          </cell>
          <cell r="E9">
            <v>1.6E-2</v>
          </cell>
          <cell r="F9">
            <v>1.6E-2</v>
          </cell>
          <cell r="G9">
            <v>1.6E-2</v>
          </cell>
          <cell r="H9">
            <v>1.6E-2</v>
          </cell>
          <cell r="I9">
            <v>1.6E-2</v>
          </cell>
          <cell r="J9">
            <v>1.6E-2</v>
          </cell>
          <cell r="K9">
            <v>1.6E-2</v>
          </cell>
          <cell r="L9">
            <v>1.6E-2</v>
          </cell>
          <cell r="M9">
            <v>1.6E-2</v>
          </cell>
          <cell r="N9">
            <v>1.6E-2</v>
          </cell>
          <cell r="O9">
            <v>1.6E-2</v>
          </cell>
          <cell r="P9">
            <v>1.6E-2</v>
          </cell>
          <cell r="Q9">
            <v>1.6E-2</v>
          </cell>
          <cell r="R9">
            <v>1.6E-2</v>
          </cell>
          <cell r="S9">
            <v>1.6E-2</v>
          </cell>
          <cell r="T9">
            <v>1.6E-2</v>
          </cell>
          <cell r="U9">
            <v>1.6E-2</v>
          </cell>
          <cell r="V9">
            <v>1.6E-2</v>
          </cell>
          <cell r="W9">
            <v>1.6E-2</v>
          </cell>
          <cell r="X9">
            <v>1.6E-2</v>
          </cell>
          <cell r="Y9">
            <v>1.6E-2</v>
          </cell>
          <cell r="Z9">
            <v>1.6E-2</v>
          </cell>
          <cell r="AA9">
            <v>1.6E-2</v>
          </cell>
          <cell r="AB9">
            <v>1.6E-2</v>
          </cell>
          <cell r="AC9">
            <v>1.6E-2</v>
          </cell>
          <cell r="AD9">
            <v>1.9000000000000003E-2</v>
          </cell>
          <cell r="AE9">
            <v>1.9000000000000003E-2</v>
          </cell>
          <cell r="AF9">
            <v>1.9000000000000003E-2</v>
          </cell>
          <cell r="AG9">
            <v>1.9000000000000003E-2</v>
          </cell>
          <cell r="AH9">
            <v>1.9000000000000003E-2</v>
          </cell>
          <cell r="AI9">
            <v>1.9000000000000003E-2</v>
          </cell>
          <cell r="AJ9">
            <v>1.9000000000000003E-2</v>
          </cell>
          <cell r="AK9">
            <v>1.9000000000000003E-2</v>
          </cell>
          <cell r="AL9">
            <v>1.9000000000000003E-2</v>
          </cell>
          <cell r="AM9">
            <v>1.9000000000000003E-2</v>
          </cell>
          <cell r="AN9">
            <v>1.9000000000000003E-2</v>
          </cell>
          <cell r="AO9">
            <v>1.9000000000000003E-2</v>
          </cell>
          <cell r="AP9">
            <v>1.9000000000000003E-2</v>
          </cell>
          <cell r="AQ9">
            <v>1.9000000000000003E-2</v>
          </cell>
          <cell r="AR9">
            <v>1.9000000000000003E-2</v>
          </cell>
          <cell r="AS9">
            <v>1.9000000000000003E-2</v>
          </cell>
          <cell r="AT9">
            <v>1.9000000000000003E-2</v>
          </cell>
          <cell r="AU9">
            <v>1.9000000000000003E-2</v>
          </cell>
          <cell r="AV9">
            <v>1.9000000000000003E-2</v>
          </cell>
          <cell r="AW9">
            <v>1.9000000000000003E-2</v>
          </cell>
          <cell r="AX9">
            <v>1.9000000000000003E-2</v>
          </cell>
          <cell r="AY9">
            <v>9.0000000000000011E-3</v>
          </cell>
          <cell r="AZ9">
            <v>1.2E-2</v>
          </cell>
          <cell r="BA9">
            <v>1.4000000000000002E-2</v>
          </cell>
        </row>
        <row r="11">
          <cell r="A11" t="str">
            <v>Lvl_2_IP</v>
          </cell>
          <cell r="B11">
            <v>1.7000000000000001E-2</v>
          </cell>
          <cell r="C11">
            <v>1.7000000000000001E-2</v>
          </cell>
          <cell r="D11">
            <v>1.7000000000000001E-2</v>
          </cell>
          <cell r="E11">
            <v>1.7000000000000001E-2</v>
          </cell>
          <cell r="F11">
            <v>1.7000000000000001E-2</v>
          </cell>
          <cell r="G11">
            <v>1.7000000000000001E-2</v>
          </cell>
          <cell r="H11">
            <v>1.7000000000000001E-2</v>
          </cell>
          <cell r="I11">
            <v>1.7000000000000001E-2</v>
          </cell>
          <cell r="J11">
            <v>1.7000000000000001E-2</v>
          </cell>
          <cell r="K11">
            <v>1.7000000000000001E-2</v>
          </cell>
          <cell r="L11">
            <v>1.7000000000000001E-2</v>
          </cell>
          <cell r="M11">
            <v>1.7000000000000001E-2</v>
          </cell>
          <cell r="N11">
            <v>1.7000000000000001E-2</v>
          </cell>
          <cell r="O11">
            <v>1.7000000000000001E-2</v>
          </cell>
          <cell r="P11">
            <v>1.7000000000000001E-2</v>
          </cell>
          <cell r="Q11">
            <v>1.7000000000000001E-2</v>
          </cell>
          <cell r="R11">
            <v>1.7000000000000001E-2</v>
          </cell>
          <cell r="S11">
            <v>1.7000000000000001E-2</v>
          </cell>
          <cell r="T11">
            <v>1.7000000000000001E-2</v>
          </cell>
          <cell r="U11">
            <v>1.7000000000000001E-2</v>
          </cell>
          <cell r="V11">
            <v>1.7000000000000001E-2</v>
          </cell>
          <cell r="W11">
            <v>1.7000000000000001E-2</v>
          </cell>
          <cell r="X11">
            <v>1.7000000000000001E-2</v>
          </cell>
          <cell r="Y11">
            <v>1.7000000000000001E-2</v>
          </cell>
          <cell r="Z11">
            <v>1.7000000000000001E-2</v>
          </cell>
          <cell r="AA11">
            <v>1.7000000000000001E-2</v>
          </cell>
          <cell r="AB11">
            <v>1.7000000000000001E-2</v>
          </cell>
          <cell r="AC11">
            <v>1.7000000000000001E-2</v>
          </cell>
          <cell r="AD11">
            <v>2.9000000000000001E-2</v>
          </cell>
          <cell r="AE11">
            <v>2.9000000000000001E-2</v>
          </cell>
          <cell r="AF11">
            <v>2.9000000000000001E-2</v>
          </cell>
          <cell r="AG11">
            <v>2.9000000000000001E-2</v>
          </cell>
          <cell r="AH11">
            <v>2.9000000000000001E-2</v>
          </cell>
          <cell r="AI11">
            <v>2.9000000000000001E-2</v>
          </cell>
          <cell r="AJ11">
            <v>2.9000000000000001E-2</v>
          </cell>
          <cell r="AK11">
            <v>2.9000000000000001E-2</v>
          </cell>
          <cell r="AL11">
            <v>2.9000000000000001E-2</v>
          </cell>
          <cell r="AM11">
            <v>2.9000000000000001E-2</v>
          </cell>
          <cell r="AN11">
            <v>2.9000000000000001E-2</v>
          </cell>
          <cell r="AO11">
            <v>2.9000000000000001E-2</v>
          </cell>
          <cell r="AP11">
            <v>2.9000000000000001E-2</v>
          </cell>
          <cell r="AQ11">
            <v>2.9000000000000001E-2</v>
          </cell>
          <cell r="AR11">
            <v>2.9000000000000001E-2</v>
          </cell>
          <cell r="AS11">
            <v>2.9000000000000001E-2</v>
          </cell>
          <cell r="AT11">
            <v>2.9000000000000001E-2</v>
          </cell>
          <cell r="AU11">
            <v>2.9000000000000001E-2</v>
          </cell>
          <cell r="AV11">
            <v>2.9000000000000001E-2</v>
          </cell>
          <cell r="AW11">
            <v>2.9000000000000001E-2</v>
          </cell>
          <cell r="AX11">
            <v>2.9000000000000001E-2</v>
          </cell>
          <cell r="AY11">
            <v>1.0999999999999999E-2</v>
          </cell>
          <cell r="AZ11">
            <v>1.6E-2</v>
          </cell>
          <cell r="BA11">
            <v>1.7999999999999999E-2</v>
          </cell>
        </row>
        <row r="12">
          <cell r="A12" t="str">
            <v>Lvl_2_OP</v>
          </cell>
          <cell r="B12">
            <v>8.0000000000000002E-3</v>
          </cell>
          <cell r="C12">
            <v>8.0000000000000002E-3</v>
          </cell>
          <cell r="D12">
            <v>8.0000000000000002E-3</v>
          </cell>
          <cell r="E12">
            <v>8.0000000000000002E-3</v>
          </cell>
          <cell r="F12">
            <v>8.0000000000000002E-3</v>
          </cell>
          <cell r="G12">
            <v>8.0000000000000002E-3</v>
          </cell>
          <cell r="H12">
            <v>8.0000000000000002E-3</v>
          </cell>
          <cell r="I12">
            <v>8.0000000000000002E-3</v>
          </cell>
          <cell r="J12">
            <v>8.0000000000000002E-3</v>
          </cell>
          <cell r="K12">
            <v>8.0000000000000002E-3</v>
          </cell>
          <cell r="L12">
            <v>8.0000000000000002E-3</v>
          </cell>
          <cell r="M12">
            <v>8.0000000000000002E-3</v>
          </cell>
          <cell r="N12">
            <v>8.0000000000000002E-3</v>
          </cell>
          <cell r="O12">
            <v>8.0000000000000002E-3</v>
          </cell>
          <cell r="P12">
            <v>8.0000000000000002E-3</v>
          </cell>
          <cell r="Q12">
            <v>8.0000000000000002E-3</v>
          </cell>
          <cell r="R12">
            <v>8.0000000000000002E-3</v>
          </cell>
          <cell r="S12">
            <v>8.0000000000000002E-3</v>
          </cell>
          <cell r="T12">
            <v>8.0000000000000002E-3</v>
          </cell>
          <cell r="U12">
            <v>8.0000000000000002E-3</v>
          </cell>
          <cell r="V12">
            <v>8.0000000000000002E-3</v>
          </cell>
          <cell r="W12">
            <v>8.0000000000000002E-3</v>
          </cell>
          <cell r="X12">
            <v>8.0000000000000002E-3</v>
          </cell>
          <cell r="Y12">
            <v>8.0000000000000002E-3</v>
          </cell>
          <cell r="Z12">
            <v>8.0000000000000002E-3</v>
          </cell>
          <cell r="AA12">
            <v>8.0000000000000002E-3</v>
          </cell>
          <cell r="AB12">
            <v>8.0000000000000002E-3</v>
          </cell>
          <cell r="AC12">
            <v>8.0000000000000002E-3</v>
          </cell>
          <cell r="AD12">
            <v>5.0000000000000001E-3</v>
          </cell>
          <cell r="AE12">
            <v>5.0000000000000001E-3</v>
          </cell>
          <cell r="AF12">
            <v>5.0000000000000001E-3</v>
          </cell>
          <cell r="AG12">
            <v>5.0000000000000001E-3</v>
          </cell>
          <cell r="AH12">
            <v>5.0000000000000001E-3</v>
          </cell>
          <cell r="AI12">
            <v>5.0000000000000001E-3</v>
          </cell>
          <cell r="AJ12">
            <v>5.0000000000000001E-3</v>
          </cell>
          <cell r="AK12">
            <v>5.0000000000000001E-3</v>
          </cell>
          <cell r="AL12">
            <v>5.0000000000000001E-3</v>
          </cell>
          <cell r="AM12">
            <v>5.0000000000000001E-3</v>
          </cell>
          <cell r="AN12">
            <v>5.0000000000000001E-3</v>
          </cell>
          <cell r="AO12">
            <v>5.0000000000000001E-3</v>
          </cell>
          <cell r="AP12">
            <v>5.0000000000000001E-3</v>
          </cell>
          <cell r="AQ12">
            <v>5.0000000000000001E-3</v>
          </cell>
          <cell r="AR12">
            <v>5.0000000000000001E-3</v>
          </cell>
          <cell r="AS12">
            <v>5.0000000000000001E-3</v>
          </cell>
          <cell r="AT12">
            <v>5.0000000000000001E-3</v>
          </cell>
          <cell r="AU12">
            <v>5.0000000000000001E-3</v>
          </cell>
          <cell r="AV12">
            <v>5.0000000000000001E-3</v>
          </cell>
          <cell r="AW12">
            <v>5.0000000000000001E-3</v>
          </cell>
          <cell r="AX12">
            <v>5.0000000000000001E-3</v>
          </cell>
          <cell r="AY12">
            <v>4.0000000000000001E-3</v>
          </cell>
          <cell r="AZ12">
            <v>5.0000000000000001E-3</v>
          </cell>
          <cell r="BA12">
            <v>4.0000000000000001E-3</v>
          </cell>
        </row>
        <row r="13">
          <cell r="A13" t="str">
            <v>Lvl_2_PR</v>
          </cell>
          <cell r="B13">
            <v>1.7000000000000001E-2</v>
          </cell>
          <cell r="C13">
            <v>1.7000000000000001E-2</v>
          </cell>
          <cell r="D13">
            <v>1.7000000000000001E-2</v>
          </cell>
          <cell r="E13">
            <v>1.7000000000000001E-2</v>
          </cell>
          <cell r="F13">
            <v>1.7000000000000001E-2</v>
          </cell>
          <cell r="G13">
            <v>1.7000000000000001E-2</v>
          </cell>
          <cell r="H13">
            <v>1.7000000000000001E-2</v>
          </cell>
          <cell r="I13">
            <v>1.7000000000000001E-2</v>
          </cell>
          <cell r="J13">
            <v>1.7000000000000001E-2</v>
          </cell>
          <cell r="K13">
            <v>1.7000000000000001E-2</v>
          </cell>
          <cell r="L13">
            <v>1.7000000000000001E-2</v>
          </cell>
          <cell r="M13">
            <v>1.7000000000000001E-2</v>
          </cell>
          <cell r="N13">
            <v>1.7000000000000001E-2</v>
          </cell>
          <cell r="O13">
            <v>1.7000000000000001E-2</v>
          </cell>
          <cell r="P13">
            <v>1.7000000000000001E-2</v>
          </cell>
          <cell r="Q13">
            <v>1.7000000000000001E-2</v>
          </cell>
          <cell r="R13">
            <v>1.7000000000000001E-2</v>
          </cell>
          <cell r="S13">
            <v>1.7000000000000001E-2</v>
          </cell>
          <cell r="T13">
            <v>1.7000000000000001E-2</v>
          </cell>
          <cell r="U13">
            <v>1.7000000000000001E-2</v>
          </cell>
          <cell r="V13">
            <v>1.7000000000000001E-2</v>
          </cell>
          <cell r="W13">
            <v>1.7000000000000001E-2</v>
          </cell>
          <cell r="X13">
            <v>1.7000000000000001E-2</v>
          </cell>
          <cell r="Y13">
            <v>1.7000000000000001E-2</v>
          </cell>
          <cell r="Z13">
            <v>1.7000000000000001E-2</v>
          </cell>
          <cell r="AA13">
            <v>1.7000000000000001E-2</v>
          </cell>
          <cell r="AB13">
            <v>1.7000000000000001E-2</v>
          </cell>
          <cell r="AC13">
            <v>1.7000000000000001E-2</v>
          </cell>
          <cell r="AD13">
            <v>1.4999999999999999E-2</v>
          </cell>
          <cell r="AE13">
            <v>1.4999999999999999E-2</v>
          </cell>
          <cell r="AF13">
            <v>1.4999999999999999E-2</v>
          </cell>
          <cell r="AG13">
            <v>1.4999999999999999E-2</v>
          </cell>
          <cell r="AH13">
            <v>1.4999999999999999E-2</v>
          </cell>
          <cell r="AI13">
            <v>1.4999999999999999E-2</v>
          </cell>
          <cell r="AJ13">
            <v>1.4999999999999999E-2</v>
          </cell>
          <cell r="AK13">
            <v>1.4999999999999999E-2</v>
          </cell>
          <cell r="AL13">
            <v>1.4999999999999999E-2</v>
          </cell>
          <cell r="AM13">
            <v>1.4999999999999999E-2</v>
          </cell>
          <cell r="AN13">
            <v>1.4999999999999999E-2</v>
          </cell>
          <cell r="AO13">
            <v>1.4999999999999999E-2</v>
          </cell>
          <cell r="AP13">
            <v>1.4999999999999999E-2</v>
          </cell>
          <cell r="AQ13">
            <v>1.4999999999999999E-2</v>
          </cell>
          <cell r="AR13">
            <v>1.4999999999999999E-2</v>
          </cell>
          <cell r="AS13">
            <v>1.4999999999999999E-2</v>
          </cell>
          <cell r="AT13">
            <v>1.4999999999999999E-2</v>
          </cell>
          <cell r="AU13">
            <v>1.4999999999999999E-2</v>
          </cell>
          <cell r="AV13">
            <v>1.4999999999999999E-2</v>
          </cell>
          <cell r="AW13">
            <v>1.4999999999999999E-2</v>
          </cell>
          <cell r="AX13">
            <v>1.4999999999999999E-2</v>
          </cell>
          <cell r="AY13">
            <v>1.0999999999999999E-2</v>
          </cell>
          <cell r="AZ13">
            <v>0.01</v>
          </cell>
          <cell r="BA13">
            <v>1.2E-2</v>
          </cell>
        </row>
        <row r="14">
          <cell r="A14" t="str">
            <v>Lvl_2_RX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</row>
        <row r="15">
          <cell r="A15" t="str">
            <v>Total Level 2</v>
          </cell>
          <cell r="B15">
            <v>4.2000000000000003E-2</v>
          </cell>
          <cell r="C15">
            <v>4.2000000000000003E-2</v>
          </cell>
          <cell r="D15">
            <v>4.2000000000000003E-2</v>
          </cell>
          <cell r="E15">
            <v>4.2000000000000003E-2</v>
          </cell>
          <cell r="F15">
            <v>4.2000000000000003E-2</v>
          </cell>
          <cell r="G15">
            <v>4.2000000000000003E-2</v>
          </cell>
          <cell r="H15">
            <v>4.2000000000000003E-2</v>
          </cell>
          <cell r="I15">
            <v>4.2000000000000003E-2</v>
          </cell>
          <cell r="J15">
            <v>4.2000000000000003E-2</v>
          </cell>
          <cell r="K15">
            <v>4.2000000000000003E-2</v>
          </cell>
          <cell r="L15">
            <v>4.2000000000000003E-2</v>
          </cell>
          <cell r="M15">
            <v>4.2000000000000003E-2</v>
          </cell>
          <cell r="N15">
            <v>4.2000000000000003E-2</v>
          </cell>
          <cell r="O15">
            <v>4.2000000000000003E-2</v>
          </cell>
          <cell r="P15">
            <v>4.2000000000000003E-2</v>
          </cell>
          <cell r="Q15">
            <v>4.2000000000000003E-2</v>
          </cell>
          <cell r="R15">
            <v>4.2000000000000003E-2</v>
          </cell>
          <cell r="S15">
            <v>4.2000000000000003E-2</v>
          </cell>
          <cell r="T15">
            <v>4.2000000000000003E-2</v>
          </cell>
          <cell r="U15">
            <v>4.2000000000000003E-2</v>
          </cell>
          <cell r="V15">
            <v>4.2000000000000003E-2</v>
          </cell>
          <cell r="W15">
            <v>4.2000000000000003E-2</v>
          </cell>
          <cell r="X15">
            <v>4.2000000000000003E-2</v>
          </cell>
          <cell r="Y15">
            <v>4.2000000000000003E-2</v>
          </cell>
          <cell r="Z15">
            <v>4.2000000000000003E-2</v>
          </cell>
          <cell r="AA15">
            <v>4.2000000000000003E-2</v>
          </cell>
          <cell r="AB15">
            <v>4.2000000000000003E-2</v>
          </cell>
          <cell r="AC15">
            <v>4.2000000000000003E-2</v>
          </cell>
          <cell r="AD15">
            <v>4.9000000000000002E-2</v>
          </cell>
          <cell r="AE15">
            <v>4.9000000000000002E-2</v>
          </cell>
          <cell r="AF15">
            <v>4.9000000000000002E-2</v>
          </cell>
          <cell r="AG15">
            <v>4.9000000000000002E-2</v>
          </cell>
          <cell r="AH15">
            <v>4.9000000000000002E-2</v>
          </cell>
          <cell r="AI15">
            <v>4.9000000000000002E-2</v>
          </cell>
          <cell r="AJ15">
            <v>4.9000000000000002E-2</v>
          </cell>
          <cell r="AK15">
            <v>4.9000000000000002E-2</v>
          </cell>
          <cell r="AL15">
            <v>4.9000000000000002E-2</v>
          </cell>
          <cell r="AM15">
            <v>4.9000000000000002E-2</v>
          </cell>
          <cell r="AN15">
            <v>4.9000000000000002E-2</v>
          </cell>
          <cell r="AO15">
            <v>4.9000000000000002E-2</v>
          </cell>
          <cell r="AP15">
            <v>4.9000000000000002E-2</v>
          </cell>
          <cell r="AQ15">
            <v>4.9000000000000002E-2</v>
          </cell>
          <cell r="AR15">
            <v>4.9000000000000002E-2</v>
          </cell>
          <cell r="AS15">
            <v>4.9000000000000002E-2</v>
          </cell>
          <cell r="AT15">
            <v>4.9000000000000002E-2</v>
          </cell>
          <cell r="AU15">
            <v>4.9000000000000002E-2</v>
          </cell>
          <cell r="AV15">
            <v>4.9000000000000002E-2</v>
          </cell>
          <cell r="AW15">
            <v>4.9000000000000002E-2</v>
          </cell>
          <cell r="AX15">
            <v>4.9000000000000002E-2</v>
          </cell>
          <cell r="AY15">
            <v>2.5999999999999999E-2</v>
          </cell>
          <cell r="AZ15">
            <v>3.1E-2</v>
          </cell>
          <cell r="BA15">
            <v>3.4000000000000002E-2</v>
          </cell>
        </row>
        <row r="17">
          <cell r="A17" t="str">
            <v>Lvl_3_IP</v>
          </cell>
          <cell r="B17">
            <v>3.3000000000000002E-2</v>
          </cell>
          <cell r="C17">
            <v>3.3000000000000002E-2</v>
          </cell>
          <cell r="D17">
            <v>3.3000000000000002E-2</v>
          </cell>
          <cell r="E17">
            <v>3.3000000000000002E-2</v>
          </cell>
          <cell r="F17">
            <v>3.3000000000000002E-2</v>
          </cell>
          <cell r="G17">
            <v>3.3000000000000002E-2</v>
          </cell>
          <cell r="H17">
            <v>3.3000000000000002E-2</v>
          </cell>
          <cell r="I17">
            <v>3.3000000000000002E-2</v>
          </cell>
          <cell r="J17">
            <v>3.3000000000000002E-2</v>
          </cell>
          <cell r="K17">
            <v>3.3000000000000002E-2</v>
          </cell>
          <cell r="L17">
            <v>3.3000000000000002E-2</v>
          </cell>
          <cell r="M17">
            <v>3.3000000000000002E-2</v>
          </cell>
          <cell r="N17">
            <v>3.3000000000000002E-2</v>
          </cell>
          <cell r="O17">
            <v>3.3000000000000002E-2</v>
          </cell>
          <cell r="P17">
            <v>3.3000000000000002E-2</v>
          </cell>
          <cell r="Q17">
            <v>3.3000000000000002E-2</v>
          </cell>
          <cell r="R17">
            <v>3.3000000000000002E-2</v>
          </cell>
          <cell r="S17">
            <v>3.3000000000000002E-2</v>
          </cell>
          <cell r="T17">
            <v>3.3000000000000002E-2</v>
          </cell>
          <cell r="U17">
            <v>3.3000000000000002E-2</v>
          </cell>
          <cell r="V17">
            <v>3.3000000000000002E-2</v>
          </cell>
          <cell r="W17">
            <v>3.3000000000000002E-2</v>
          </cell>
          <cell r="X17">
            <v>3.3000000000000002E-2</v>
          </cell>
          <cell r="Y17">
            <v>3.3000000000000002E-2</v>
          </cell>
          <cell r="Z17">
            <v>3.3000000000000002E-2</v>
          </cell>
          <cell r="AA17">
            <v>3.3000000000000002E-2</v>
          </cell>
          <cell r="AB17">
            <v>3.3000000000000002E-2</v>
          </cell>
          <cell r="AC17">
            <v>3.3000000000000002E-2</v>
          </cell>
          <cell r="AD17">
            <v>5.8000000000000003E-2</v>
          </cell>
          <cell r="AE17">
            <v>5.8000000000000003E-2</v>
          </cell>
          <cell r="AF17">
            <v>5.8000000000000003E-2</v>
          </cell>
          <cell r="AG17">
            <v>5.8000000000000003E-2</v>
          </cell>
          <cell r="AH17">
            <v>5.8000000000000003E-2</v>
          </cell>
          <cell r="AI17">
            <v>5.8000000000000003E-2</v>
          </cell>
          <cell r="AJ17">
            <v>5.8000000000000003E-2</v>
          </cell>
          <cell r="AK17">
            <v>5.8000000000000003E-2</v>
          </cell>
          <cell r="AL17">
            <v>5.8000000000000003E-2</v>
          </cell>
          <cell r="AM17">
            <v>5.8000000000000003E-2</v>
          </cell>
          <cell r="AN17">
            <v>5.8000000000000003E-2</v>
          </cell>
          <cell r="AO17">
            <v>5.8000000000000003E-2</v>
          </cell>
          <cell r="AP17">
            <v>5.8000000000000003E-2</v>
          </cell>
          <cell r="AQ17">
            <v>5.8000000000000003E-2</v>
          </cell>
          <cell r="AR17">
            <v>5.8000000000000003E-2</v>
          </cell>
          <cell r="AS17">
            <v>5.8000000000000003E-2</v>
          </cell>
          <cell r="AT17">
            <v>5.8000000000000003E-2</v>
          </cell>
          <cell r="AU17">
            <v>5.8000000000000003E-2</v>
          </cell>
          <cell r="AV17">
            <v>5.8000000000000003E-2</v>
          </cell>
          <cell r="AW17">
            <v>5.8000000000000003E-2</v>
          </cell>
          <cell r="AX17">
            <v>5.8000000000000003E-2</v>
          </cell>
          <cell r="AY17">
            <v>2.1000000000000001E-2</v>
          </cell>
          <cell r="AZ17">
            <v>3.2000000000000001E-2</v>
          </cell>
          <cell r="BA17">
            <v>3.5000000000000003E-2</v>
          </cell>
        </row>
        <row r="18">
          <cell r="A18" t="str">
            <v>Lvl_3_OP</v>
          </cell>
          <cell r="B18">
            <v>1.4E-2</v>
          </cell>
          <cell r="C18">
            <v>1.4E-2</v>
          </cell>
          <cell r="D18">
            <v>1.4E-2</v>
          </cell>
          <cell r="E18">
            <v>1.4E-2</v>
          </cell>
          <cell r="F18">
            <v>1.4E-2</v>
          </cell>
          <cell r="G18">
            <v>1.4E-2</v>
          </cell>
          <cell r="H18">
            <v>1.4E-2</v>
          </cell>
          <cell r="I18">
            <v>1.4E-2</v>
          </cell>
          <cell r="J18">
            <v>1.4E-2</v>
          </cell>
          <cell r="K18">
            <v>1.4E-2</v>
          </cell>
          <cell r="L18">
            <v>1.4E-2</v>
          </cell>
          <cell r="M18">
            <v>1.4E-2</v>
          </cell>
          <cell r="N18">
            <v>1.4E-2</v>
          </cell>
          <cell r="O18">
            <v>1.4E-2</v>
          </cell>
          <cell r="P18">
            <v>1.4E-2</v>
          </cell>
          <cell r="Q18">
            <v>1.4E-2</v>
          </cell>
          <cell r="R18">
            <v>1.4E-2</v>
          </cell>
          <cell r="S18">
            <v>1.4E-2</v>
          </cell>
          <cell r="T18">
            <v>1.4E-2</v>
          </cell>
          <cell r="U18">
            <v>1.4E-2</v>
          </cell>
          <cell r="V18">
            <v>1.4E-2</v>
          </cell>
          <cell r="W18">
            <v>1.4E-2</v>
          </cell>
          <cell r="X18">
            <v>1.4E-2</v>
          </cell>
          <cell r="Y18">
            <v>1.4E-2</v>
          </cell>
          <cell r="Z18">
            <v>1.4E-2</v>
          </cell>
          <cell r="AA18">
            <v>1.4E-2</v>
          </cell>
          <cell r="AB18">
            <v>1.4E-2</v>
          </cell>
          <cell r="AC18">
            <v>1.4E-2</v>
          </cell>
          <cell r="AD18">
            <v>0.01</v>
          </cell>
          <cell r="AE18">
            <v>0.01</v>
          </cell>
          <cell r="AF18">
            <v>0.01</v>
          </cell>
          <cell r="AG18">
            <v>0.01</v>
          </cell>
          <cell r="AH18">
            <v>0.01</v>
          </cell>
          <cell r="AI18">
            <v>0.01</v>
          </cell>
          <cell r="AJ18">
            <v>0.01</v>
          </cell>
          <cell r="AK18">
            <v>0.01</v>
          </cell>
          <cell r="AL18">
            <v>0.01</v>
          </cell>
          <cell r="AM18">
            <v>0.01</v>
          </cell>
          <cell r="AN18">
            <v>0.01</v>
          </cell>
          <cell r="AO18">
            <v>0.01</v>
          </cell>
          <cell r="AP18">
            <v>0.01</v>
          </cell>
          <cell r="AQ18">
            <v>0.01</v>
          </cell>
          <cell r="AR18">
            <v>0.01</v>
          </cell>
          <cell r="AS18">
            <v>0.01</v>
          </cell>
          <cell r="AT18">
            <v>0.01</v>
          </cell>
          <cell r="AU18">
            <v>0.01</v>
          </cell>
          <cell r="AV18">
            <v>0.01</v>
          </cell>
          <cell r="AW18">
            <v>0.01</v>
          </cell>
          <cell r="AX18">
            <v>0.01</v>
          </cell>
          <cell r="AY18">
            <v>7.0000000000000001E-3</v>
          </cell>
          <cell r="AZ18">
            <v>8.9999999999999993E-3</v>
          </cell>
          <cell r="BA18">
            <v>7.0000000000000001E-3</v>
          </cell>
        </row>
        <row r="19">
          <cell r="A19" t="str">
            <v>Lvl_3_PR</v>
          </cell>
          <cell r="B19">
            <v>3.3000000000000002E-2</v>
          </cell>
          <cell r="C19">
            <v>3.3000000000000002E-2</v>
          </cell>
          <cell r="D19">
            <v>3.3000000000000002E-2</v>
          </cell>
          <cell r="E19">
            <v>3.3000000000000002E-2</v>
          </cell>
          <cell r="F19">
            <v>3.3000000000000002E-2</v>
          </cell>
          <cell r="G19">
            <v>3.3000000000000002E-2</v>
          </cell>
          <cell r="H19">
            <v>3.3000000000000002E-2</v>
          </cell>
          <cell r="I19">
            <v>3.3000000000000002E-2</v>
          </cell>
          <cell r="J19">
            <v>3.3000000000000002E-2</v>
          </cell>
          <cell r="K19">
            <v>3.3000000000000002E-2</v>
          </cell>
          <cell r="L19">
            <v>3.3000000000000002E-2</v>
          </cell>
          <cell r="M19">
            <v>3.3000000000000002E-2</v>
          </cell>
          <cell r="N19">
            <v>3.3000000000000002E-2</v>
          </cell>
          <cell r="O19">
            <v>3.3000000000000002E-2</v>
          </cell>
          <cell r="P19">
            <v>3.3000000000000002E-2</v>
          </cell>
          <cell r="Q19">
            <v>3.3000000000000002E-2</v>
          </cell>
          <cell r="R19">
            <v>3.3000000000000002E-2</v>
          </cell>
          <cell r="S19">
            <v>3.3000000000000002E-2</v>
          </cell>
          <cell r="T19">
            <v>3.3000000000000002E-2</v>
          </cell>
          <cell r="U19">
            <v>3.3000000000000002E-2</v>
          </cell>
          <cell r="V19">
            <v>3.3000000000000002E-2</v>
          </cell>
          <cell r="W19">
            <v>3.3000000000000002E-2</v>
          </cell>
          <cell r="X19">
            <v>3.3000000000000002E-2</v>
          </cell>
          <cell r="Y19">
            <v>3.3000000000000002E-2</v>
          </cell>
          <cell r="Z19">
            <v>3.3000000000000002E-2</v>
          </cell>
          <cell r="AA19">
            <v>3.3000000000000002E-2</v>
          </cell>
          <cell r="AB19">
            <v>3.3000000000000002E-2</v>
          </cell>
          <cell r="AC19">
            <v>3.3000000000000002E-2</v>
          </cell>
          <cell r="AD19">
            <v>0.03</v>
          </cell>
          <cell r="AE19">
            <v>0.03</v>
          </cell>
          <cell r="AF19">
            <v>0.03</v>
          </cell>
          <cell r="AG19">
            <v>0.03</v>
          </cell>
          <cell r="AH19">
            <v>0.03</v>
          </cell>
          <cell r="AI19">
            <v>0.03</v>
          </cell>
          <cell r="AJ19">
            <v>0.03</v>
          </cell>
          <cell r="AK19">
            <v>0.03</v>
          </cell>
          <cell r="AL19">
            <v>0.03</v>
          </cell>
          <cell r="AM19">
            <v>0.03</v>
          </cell>
          <cell r="AN19">
            <v>0.03</v>
          </cell>
          <cell r="AO19">
            <v>0.03</v>
          </cell>
          <cell r="AP19">
            <v>0.03</v>
          </cell>
          <cell r="AQ19">
            <v>0.03</v>
          </cell>
          <cell r="AR19">
            <v>0.03</v>
          </cell>
          <cell r="AS19">
            <v>0.03</v>
          </cell>
          <cell r="AT19">
            <v>0.03</v>
          </cell>
          <cell r="AU19">
            <v>0.03</v>
          </cell>
          <cell r="AV19">
            <v>0.03</v>
          </cell>
          <cell r="AW19">
            <v>0.03</v>
          </cell>
          <cell r="AX19">
            <v>0.03</v>
          </cell>
          <cell r="AY19">
            <v>2.1999999999999999E-2</v>
          </cell>
          <cell r="AZ19">
            <v>0.02</v>
          </cell>
          <cell r="BA19">
            <v>2.3E-2</v>
          </cell>
        </row>
        <row r="20">
          <cell r="A20" t="str">
            <v>Lvl_3_RX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</row>
        <row r="21">
          <cell r="A21" t="str">
            <v>Total Level 3</v>
          </cell>
          <cell r="B21">
            <v>0.08</v>
          </cell>
          <cell r="C21">
            <v>0.08</v>
          </cell>
          <cell r="D21">
            <v>0.08</v>
          </cell>
          <cell r="E21">
            <v>0.08</v>
          </cell>
          <cell r="F21">
            <v>0.08</v>
          </cell>
          <cell r="G21">
            <v>0.08</v>
          </cell>
          <cell r="H21">
            <v>0.08</v>
          </cell>
          <cell r="I21">
            <v>0.08</v>
          </cell>
          <cell r="J21">
            <v>0.08</v>
          </cell>
          <cell r="K21">
            <v>0.08</v>
          </cell>
          <cell r="L21">
            <v>0.08</v>
          </cell>
          <cell r="M21">
            <v>0.08</v>
          </cell>
          <cell r="N21">
            <v>0.08</v>
          </cell>
          <cell r="O21">
            <v>0.08</v>
          </cell>
          <cell r="P21">
            <v>0.08</v>
          </cell>
          <cell r="Q21">
            <v>0.08</v>
          </cell>
          <cell r="R21">
            <v>0.08</v>
          </cell>
          <cell r="S21">
            <v>0.08</v>
          </cell>
          <cell r="T21">
            <v>0.08</v>
          </cell>
          <cell r="U21">
            <v>0.08</v>
          </cell>
          <cell r="V21">
            <v>0.08</v>
          </cell>
          <cell r="W21">
            <v>0.08</v>
          </cell>
          <cell r="X21">
            <v>0.08</v>
          </cell>
          <cell r="Y21">
            <v>0.08</v>
          </cell>
          <cell r="Z21">
            <v>0.08</v>
          </cell>
          <cell r="AA21">
            <v>0.08</v>
          </cell>
          <cell r="AB21">
            <v>0.08</v>
          </cell>
          <cell r="AC21">
            <v>0.08</v>
          </cell>
          <cell r="AD21">
            <v>9.8000000000000004E-2</v>
          </cell>
          <cell r="AE21">
            <v>9.8000000000000004E-2</v>
          </cell>
          <cell r="AF21">
            <v>9.8000000000000004E-2</v>
          </cell>
          <cell r="AG21">
            <v>9.8000000000000004E-2</v>
          </cell>
          <cell r="AH21">
            <v>9.8000000000000004E-2</v>
          </cell>
          <cell r="AI21">
            <v>9.8000000000000004E-2</v>
          </cell>
          <cell r="AJ21">
            <v>9.8000000000000004E-2</v>
          </cell>
          <cell r="AK21">
            <v>9.8000000000000004E-2</v>
          </cell>
          <cell r="AL21">
            <v>9.8000000000000004E-2</v>
          </cell>
          <cell r="AM21">
            <v>9.8000000000000004E-2</v>
          </cell>
          <cell r="AN21">
            <v>9.8000000000000004E-2</v>
          </cell>
          <cell r="AO21">
            <v>9.8000000000000004E-2</v>
          </cell>
          <cell r="AP21">
            <v>9.8000000000000004E-2</v>
          </cell>
          <cell r="AQ21">
            <v>9.8000000000000004E-2</v>
          </cell>
          <cell r="AR21">
            <v>9.8000000000000004E-2</v>
          </cell>
          <cell r="AS21">
            <v>9.8000000000000004E-2</v>
          </cell>
          <cell r="AT21">
            <v>9.8000000000000004E-2</v>
          </cell>
          <cell r="AU21">
            <v>9.8000000000000004E-2</v>
          </cell>
          <cell r="AV21">
            <v>9.8000000000000004E-2</v>
          </cell>
          <cell r="AW21">
            <v>9.8000000000000004E-2</v>
          </cell>
          <cell r="AX21">
            <v>9.8000000000000004E-2</v>
          </cell>
          <cell r="AY21">
            <v>0.05</v>
          </cell>
          <cell r="AZ21">
            <v>6.0999999999999999E-2</v>
          </cell>
          <cell r="BA21">
            <v>6.5000000000000002E-2</v>
          </cell>
        </row>
        <row r="23">
          <cell r="A23" t="str">
            <v>PCPs_Engaged</v>
          </cell>
          <cell r="B23">
            <v>0.8</v>
          </cell>
          <cell r="C23">
            <v>0.8</v>
          </cell>
          <cell r="D23">
            <v>0.8</v>
          </cell>
          <cell r="E23">
            <v>0.8</v>
          </cell>
          <cell r="F23">
            <v>0.8</v>
          </cell>
          <cell r="G23">
            <v>0.8</v>
          </cell>
          <cell r="H23">
            <v>0.8</v>
          </cell>
          <cell r="I23">
            <v>0.8</v>
          </cell>
          <cell r="J23">
            <v>0.8</v>
          </cell>
          <cell r="K23">
            <v>0.8</v>
          </cell>
          <cell r="L23">
            <v>0.8</v>
          </cell>
          <cell r="M23">
            <v>0.8</v>
          </cell>
          <cell r="N23">
            <v>0.8</v>
          </cell>
          <cell r="O23">
            <v>0.8</v>
          </cell>
          <cell r="P23">
            <v>0.8</v>
          </cell>
          <cell r="Q23">
            <v>0.8</v>
          </cell>
          <cell r="R23">
            <v>0.8</v>
          </cell>
          <cell r="S23">
            <v>0.8</v>
          </cell>
          <cell r="T23">
            <v>0.8</v>
          </cell>
          <cell r="U23">
            <v>0.8</v>
          </cell>
          <cell r="V23">
            <v>0.8</v>
          </cell>
          <cell r="W23">
            <v>0.8</v>
          </cell>
          <cell r="X23">
            <v>0.8</v>
          </cell>
          <cell r="Y23">
            <v>0.8</v>
          </cell>
          <cell r="Z23">
            <v>0.8</v>
          </cell>
          <cell r="AA23">
            <v>0.8</v>
          </cell>
          <cell r="AB23">
            <v>0.8</v>
          </cell>
          <cell r="AC23">
            <v>0.8</v>
          </cell>
          <cell r="AD23">
            <v>0.8</v>
          </cell>
          <cell r="AE23">
            <v>0.8</v>
          </cell>
          <cell r="AF23">
            <v>0.8</v>
          </cell>
          <cell r="AG23">
            <v>0.8</v>
          </cell>
          <cell r="AH23">
            <v>0.8</v>
          </cell>
          <cell r="AI23">
            <v>0.8</v>
          </cell>
          <cell r="AJ23">
            <v>0.8</v>
          </cell>
          <cell r="AK23">
            <v>0.8</v>
          </cell>
          <cell r="AL23">
            <v>0.8</v>
          </cell>
          <cell r="AM23">
            <v>0.8</v>
          </cell>
          <cell r="AN23">
            <v>0.8</v>
          </cell>
          <cell r="AO23">
            <v>0.8</v>
          </cell>
          <cell r="AP23">
            <v>0.8</v>
          </cell>
          <cell r="AQ23">
            <v>0.8</v>
          </cell>
          <cell r="AR23">
            <v>0.8</v>
          </cell>
          <cell r="AS23">
            <v>0.8</v>
          </cell>
          <cell r="AT23">
            <v>0.8</v>
          </cell>
          <cell r="AU23">
            <v>0.8</v>
          </cell>
          <cell r="AV23">
            <v>0.8</v>
          </cell>
          <cell r="AW23">
            <v>0.8</v>
          </cell>
          <cell r="AX23">
            <v>0.8</v>
          </cell>
          <cell r="AY23">
            <v>0.6</v>
          </cell>
          <cell r="AZ23">
            <v>0.6</v>
          </cell>
          <cell r="BA23">
            <v>0.6</v>
          </cell>
        </row>
        <row r="25">
          <cell r="A25" t="str">
            <v>Percent_Memb_Attributed</v>
          </cell>
          <cell r="B25">
            <v>0.9</v>
          </cell>
          <cell r="C25">
            <v>0.9</v>
          </cell>
          <cell r="D25">
            <v>0.9</v>
          </cell>
          <cell r="E25">
            <v>0.9</v>
          </cell>
          <cell r="F25">
            <v>0.9</v>
          </cell>
          <cell r="G25">
            <v>0.9</v>
          </cell>
          <cell r="H25">
            <v>0.9</v>
          </cell>
          <cell r="I25">
            <v>0.9</v>
          </cell>
          <cell r="J25">
            <v>0.9</v>
          </cell>
          <cell r="K25">
            <v>0.9</v>
          </cell>
          <cell r="L25">
            <v>0.9</v>
          </cell>
          <cell r="M25">
            <v>0.9</v>
          </cell>
          <cell r="N25">
            <v>0.9</v>
          </cell>
          <cell r="O25">
            <v>0.9</v>
          </cell>
          <cell r="P25">
            <v>0.9</v>
          </cell>
          <cell r="Q25">
            <v>0.9</v>
          </cell>
          <cell r="R25">
            <v>0.9</v>
          </cell>
          <cell r="S25">
            <v>0.9</v>
          </cell>
          <cell r="T25">
            <v>0.9</v>
          </cell>
          <cell r="U25">
            <v>0.9</v>
          </cell>
          <cell r="V25">
            <v>0.9</v>
          </cell>
          <cell r="W25">
            <v>0.9</v>
          </cell>
          <cell r="X25">
            <v>0.9</v>
          </cell>
          <cell r="Y25">
            <v>0.9</v>
          </cell>
          <cell r="Z25">
            <v>0.9</v>
          </cell>
          <cell r="AA25">
            <v>0.9</v>
          </cell>
          <cell r="AB25">
            <v>0.9</v>
          </cell>
          <cell r="AC25">
            <v>0.9</v>
          </cell>
          <cell r="AD25">
            <v>0.9</v>
          </cell>
          <cell r="AE25">
            <v>0.9</v>
          </cell>
          <cell r="AF25">
            <v>0.9</v>
          </cell>
          <cell r="AG25">
            <v>0.9</v>
          </cell>
          <cell r="AH25">
            <v>0.9</v>
          </cell>
          <cell r="AI25">
            <v>0.9</v>
          </cell>
          <cell r="AJ25">
            <v>0.9</v>
          </cell>
          <cell r="AK25">
            <v>0.9</v>
          </cell>
          <cell r="AL25">
            <v>0.9</v>
          </cell>
          <cell r="AM25">
            <v>0.9</v>
          </cell>
          <cell r="AN25">
            <v>0.9</v>
          </cell>
          <cell r="AO25">
            <v>0.9</v>
          </cell>
          <cell r="AP25">
            <v>0.9</v>
          </cell>
          <cell r="AQ25">
            <v>0.9</v>
          </cell>
          <cell r="AR25">
            <v>0.9</v>
          </cell>
          <cell r="AS25">
            <v>0.9</v>
          </cell>
          <cell r="AT25">
            <v>0.9</v>
          </cell>
          <cell r="AU25">
            <v>0.9</v>
          </cell>
          <cell r="AV25">
            <v>0.9</v>
          </cell>
          <cell r="AW25">
            <v>0.9</v>
          </cell>
          <cell r="AX25">
            <v>0.9</v>
          </cell>
          <cell r="AY25">
            <v>0.9</v>
          </cell>
          <cell r="AZ25">
            <v>0.9</v>
          </cell>
          <cell r="BA25">
            <v>0.9</v>
          </cell>
        </row>
        <row r="29">
          <cell r="A29" t="str">
            <v>Maturity</v>
          </cell>
          <cell r="B29" t="str">
            <v>CA</v>
          </cell>
          <cell r="C29" t="str">
            <v>CO</v>
          </cell>
          <cell r="D29" t="str">
            <v>CT</v>
          </cell>
          <cell r="E29" t="str">
            <v>GA</v>
          </cell>
          <cell r="F29" t="str">
            <v>IN</v>
          </cell>
          <cell r="G29" t="str">
            <v>KY</v>
          </cell>
          <cell r="H29" t="str">
            <v>ME</v>
          </cell>
          <cell r="I29" t="str">
            <v>MO</v>
          </cell>
          <cell r="J29" t="str">
            <v>NH</v>
          </cell>
          <cell r="K29" t="str">
            <v>NV</v>
          </cell>
          <cell r="L29" t="str">
            <v>NY</v>
          </cell>
          <cell r="M29" t="str">
            <v>OH</v>
          </cell>
          <cell r="N29" t="str">
            <v>VA</v>
          </cell>
          <cell r="O29" t="str">
            <v>WI</v>
          </cell>
          <cell r="P29" t="str">
            <v>CA Individual</v>
          </cell>
          <cell r="Q29" t="str">
            <v>CO Individual</v>
          </cell>
          <cell r="R29" t="str">
            <v>CT Individual</v>
          </cell>
          <cell r="S29" t="str">
            <v>GA Individual</v>
          </cell>
          <cell r="T29" t="str">
            <v>IN Individual</v>
          </cell>
          <cell r="U29" t="str">
            <v>KY Individual</v>
          </cell>
          <cell r="V29" t="str">
            <v>ME Individual</v>
          </cell>
          <cell r="W29" t="str">
            <v>MO Individual</v>
          </cell>
          <cell r="X29" t="str">
            <v>NH Individual</v>
          </cell>
          <cell r="Y29" t="str">
            <v>NV Individual</v>
          </cell>
          <cell r="Z29" t="str">
            <v>NY Individual</v>
          </cell>
          <cell r="AA29" t="str">
            <v>OH Individual</v>
          </cell>
          <cell r="AB29" t="str">
            <v>VA Individual</v>
          </cell>
          <cell r="AC29" t="str">
            <v>WI Individual</v>
          </cell>
          <cell r="AD29" t="str">
            <v>CA Senior HMO</v>
          </cell>
          <cell r="AE29" t="str">
            <v>CA Senior RPPO</v>
          </cell>
          <cell r="AF29" t="str">
            <v>CO Senior HMO</v>
          </cell>
          <cell r="AG29" t="str">
            <v>NV Senior LPPO</v>
          </cell>
          <cell r="AH29" t="str">
            <v>CT Senior HMO</v>
          </cell>
          <cell r="AI29" t="str">
            <v>CT Senior LPPO</v>
          </cell>
          <cell r="AJ29" t="str">
            <v>GA Senior HMO</v>
          </cell>
          <cell r="AK29" t="str">
            <v>GA Senior LPPO</v>
          </cell>
          <cell r="AL29" t="str">
            <v>NY Senior HMO</v>
          </cell>
          <cell r="AM29" t="str">
            <v>NY Senior LPPO</v>
          </cell>
          <cell r="AN29" t="str">
            <v>VA Senior LPPO</v>
          </cell>
          <cell r="AO29" t="str">
            <v>IN Senior LPPO</v>
          </cell>
          <cell r="AP29" t="str">
            <v>IN Senior RPPO</v>
          </cell>
          <cell r="AQ29" t="str">
            <v>KY Senior HMO</v>
          </cell>
          <cell r="AR29" t="str">
            <v>KY Senior LPPO</v>
          </cell>
          <cell r="AS29" t="str">
            <v>KY Senior RPPO</v>
          </cell>
          <cell r="AT29" t="str">
            <v>MO Senior LPPO</v>
          </cell>
          <cell r="AU29" t="str">
            <v>OH Senior HMO</v>
          </cell>
          <cell r="AV29" t="str">
            <v>OH Senior LPPO</v>
          </cell>
          <cell r="AW29" t="str">
            <v>OH Senior RPPO</v>
          </cell>
          <cell r="AX29" t="str">
            <v>WI Senior LPPO</v>
          </cell>
          <cell r="AY29" t="str">
            <v>NY Medicaid</v>
          </cell>
          <cell r="AZ29" t="str">
            <v>VA Medicaid</v>
          </cell>
          <cell r="BA29" t="str">
            <v>IN Medicaid</v>
          </cell>
        </row>
        <row r="30">
          <cell r="A30" t="str">
            <v>Lvl_1_IP</v>
          </cell>
          <cell r="B30">
            <v>8.9120949751357245E-3</v>
          </cell>
          <cell r="C30">
            <v>7.0000000000000001E-3</v>
          </cell>
          <cell r="D30">
            <v>7.0000000000000001E-3</v>
          </cell>
          <cell r="E30">
            <v>7.0000000000000001E-3</v>
          </cell>
          <cell r="F30">
            <v>7.0000000000000001E-3</v>
          </cell>
          <cell r="G30">
            <v>7.0000000000000001E-3</v>
          </cell>
          <cell r="H30">
            <v>7.0000000000000001E-3</v>
          </cell>
          <cell r="I30">
            <v>7.0000000000000001E-3</v>
          </cell>
          <cell r="J30">
            <v>7.0000000000000001E-3</v>
          </cell>
          <cell r="K30">
            <v>7.0000000000000001E-3</v>
          </cell>
          <cell r="L30">
            <v>7.0000000000000001E-3</v>
          </cell>
          <cell r="M30">
            <v>7.0000000000000001E-3</v>
          </cell>
          <cell r="N30">
            <v>7.0000000000000001E-3</v>
          </cell>
          <cell r="O30">
            <v>7.0000000000000001E-3</v>
          </cell>
          <cell r="P30">
            <v>6.0630488047314149E-3</v>
          </cell>
          <cell r="Q30">
            <v>7.0000000000000001E-3</v>
          </cell>
          <cell r="R30">
            <v>7.0000000000000001E-3</v>
          </cell>
          <cell r="S30">
            <v>7.0000000000000001E-3</v>
          </cell>
          <cell r="T30">
            <v>7.0000000000000001E-3</v>
          </cell>
          <cell r="U30">
            <v>7.0000000000000001E-3</v>
          </cell>
          <cell r="V30">
            <v>7.0000000000000001E-3</v>
          </cell>
          <cell r="W30">
            <v>7.0000000000000001E-3</v>
          </cell>
          <cell r="X30">
            <v>7.0000000000000001E-3</v>
          </cell>
          <cell r="Y30">
            <v>7.0000000000000001E-3</v>
          </cell>
          <cell r="Z30">
            <v>7.0000000000000001E-3</v>
          </cell>
          <cell r="AA30">
            <v>7.0000000000000001E-3</v>
          </cell>
          <cell r="AB30">
            <v>7.0000000000000001E-3</v>
          </cell>
          <cell r="AC30">
            <v>7.0000000000000001E-3</v>
          </cell>
          <cell r="AD30">
            <v>1.2E-2</v>
          </cell>
          <cell r="AE30">
            <v>1.2E-2</v>
          </cell>
          <cell r="AF30">
            <v>1.2E-2</v>
          </cell>
          <cell r="AG30">
            <v>1.2E-2</v>
          </cell>
          <cell r="AH30">
            <v>1.2E-2</v>
          </cell>
          <cell r="AI30">
            <v>1.2E-2</v>
          </cell>
          <cell r="AJ30">
            <v>1.2E-2</v>
          </cell>
          <cell r="AK30">
            <v>1.2E-2</v>
          </cell>
          <cell r="AL30">
            <v>1.2E-2</v>
          </cell>
          <cell r="AM30">
            <v>1.2E-2</v>
          </cell>
          <cell r="AN30">
            <v>1.2E-2</v>
          </cell>
          <cell r="AO30">
            <v>1.2E-2</v>
          </cell>
          <cell r="AP30">
            <v>1.2E-2</v>
          </cell>
          <cell r="AQ30">
            <v>1.2E-2</v>
          </cell>
          <cell r="AR30">
            <v>1.2E-2</v>
          </cell>
          <cell r="AS30">
            <v>1.2E-2</v>
          </cell>
          <cell r="AT30">
            <v>1.2E-2</v>
          </cell>
          <cell r="AU30">
            <v>1.2E-2</v>
          </cell>
          <cell r="AV30">
            <v>1.2E-2</v>
          </cell>
          <cell r="AW30">
            <v>1.2E-2</v>
          </cell>
          <cell r="AX30">
            <v>1.2E-2</v>
          </cell>
          <cell r="AY30">
            <v>4.0000000000000001E-3</v>
          </cell>
          <cell r="AZ30">
            <v>6.0000000000000001E-3</v>
          </cell>
          <cell r="BA30">
            <v>7.0000000000000001E-3</v>
          </cell>
        </row>
        <row r="31">
          <cell r="A31" t="str">
            <v>Lvl_1_OP</v>
          </cell>
          <cell r="B31">
            <v>2.5463128500387783E-3</v>
          </cell>
          <cell r="C31">
            <v>2E-3</v>
          </cell>
          <cell r="D31">
            <v>2E-3</v>
          </cell>
          <cell r="E31">
            <v>2E-3</v>
          </cell>
          <cell r="F31">
            <v>2E-3</v>
          </cell>
          <cell r="G31">
            <v>2E-3</v>
          </cell>
          <cell r="H31">
            <v>2E-3</v>
          </cell>
          <cell r="I31">
            <v>2E-3</v>
          </cell>
          <cell r="J31">
            <v>2E-3</v>
          </cell>
          <cell r="K31">
            <v>2E-3</v>
          </cell>
          <cell r="L31">
            <v>2E-3</v>
          </cell>
          <cell r="M31">
            <v>2E-3</v>
          </cell>
          <cell r="N31">
            <v>2E-3</v>
          </cell>
          <cell r="O31">
            <v>2E-3</v>
          </cell>
          <cell r="P31">
            <v>1.7322996584946901E-3</v>
          </cell>
          <cell r="Q31">
            <v>2E-3</v>
          </cell>
          <cell r="R31">
            <v>2E-3</v>
          </cell>
          <cell r="S31">
            <v>2E-3</v>
          </cell>
          <cell r="T31">
            <v>2E-3</v>
          </cell>
          <cell r="U31">
            <v>2E-3</v>
          </cell>
          <cell r="V31">
            <v>2E-3</v>
          </cell>
          <cell r="W31">
            <v>2E-3</v>
          </cell>
          <cell r="X31">
            <v>2E-3</v>
          </cell>
          <cell r="Y31">
            <v>2E-3</v>
          </cell>
          <cell r="Z31">
            <v>2E-3</v>
          </cell>
          <cell r="AA31">
            <v>2E-3</v>
          </cell>
          <cell r="AB31">
            <v>2E-3</v>
          </cell>
          <cell r="AC31">
            <v>2E-3</v>
          </cell>
          <cell r="AD31">
            <v>1E-3</v>
          </cell>
          <cell r="AE31">
            <v>1E-3</v>
          </cell>
          <cell r="AF31">
            <v>1E-3</v>
          </cell>
          <cell r="AG31">
            <v>1E-3</v>
          </cell>
          <cell r="AH31">
            <v>1E-3</v>
          </cell>
          <cell r="AI31">
            <v>1E-3</v>
          </cell>
          <cell r="AJ31">
            <v>1E-3</v>
          </cell>
          <cell r="AK31">
            <v>1E-3</v>
          </cell>
          <cell r="AL31">
            <v>1E-3</v>
          </cell>
          <cell r="AM31">
            <v>1E-3</v>
          </cell>
          <cell r="AN31">
            <v>1E-3</v>
          </cell>
          <cell r="AO31">
            <v>1E-3</v>
          </cell>
          <cell r="AP31">
            <v>1E-3</v>
          </cell>
          <cell r="AQ31">
            <v>1E-3</v>
          </cell>
          <cell r="AR31">
            <v>1E-3</v>
          </cell>
          <cell r="AS31">
            <v>1E-3</v>
          </cell>
          <cell r="AT31">
            <v>1E-3</v>
          </cell>
          <cell r="AU31">
            <v>1E-3</v>
          </cell>
          <cell r="AV31">
            <v>1E-3</v>
          </cell>
          <cell r="AW31">
            <v>1E-3</v>
          </cell>
          <cell r="AX31">
            <v>1E-3</v>
          </cell>
          <cell r="AY31">
            <v>1E-3</v>
          </cell>
          <cell r="AZ31">
            <v>2E-3</v>
          </cell>
          <cell r="BA31">
            <v>2E-3</v>
          </cell>
        </row>
        <row r="32">
          <cell r="A32" t="str">
            <v>Lvl_1_PR</v>
          </cell>
          <cell r="B32">
            <v>8.9120949751357245E-3</v>
          </cell>
          <cell r="C32">
            <v>7.0000000000000001E-3</v>
          </cell>
          <cell r="D32">
            <v>7.0000000000000001E-3</v>
          </cell>
          <cell r="E32">
            <v>7.0000000000000001E-3</v>
          </cell>
          <cell r="F32">
            <v>7.0000000000000001E-3</v>
          </cell>
          <cell r="G32">
            <v>7.0000000000000001E-3</v>
          </cell>
          <cell r="H32">
            <v>7.0000000000000001E-3</v>
          </cell>
          <cell r="I32">
            <v>7.0000000000000001E-3</v>
          </cell>
          <cell r="J32">
            <v>7.0000000000000001E-3</v>
          </cell>
          <cell r="K32">
            <v>7.0000000000000001E-3</v>
          </cell>
          <cell r="L32">
            <v>7.0000000000000001E-3</v>
          </cell>
          <cell r="M32">
            <v>7.0000000000000001E-3</v>
          </cell>
          <cell r="N32">
            <v>7.0000000000000001E-3</v>
          </cell>
          <cell r="O32">
            <v>7.0000000000000001E-3</v>
          </cell>
          <cell r="P32">
            <v>6.0630488047314149E-3</v>
          </cell>
          <cell r="Q32">
            <v>7.0000000000000001E-3</v>
          </cell>
          <cell r="R32">
            <v>7.0000000000000001E-3</v>
          </cell>
          <cell r="S32">
            <v>7.0000000000000001E-3</v>
          </cell>
          <cell r="T32">
            <v>7.0000000000000001E-3</v>
          </cell>
          <cell r="U32">
            <v>7.0000000000000001E-3</v>
          </cell>
          <cell r="V32">
            <v>7.0000000000000001E-3</v>
          </cell>
          <cell r="W32">
            <v>7.0000000000000001E-3</v>
          </cell>
          <cell r="X32">
            <v>7.0000000000000001E-3</v>
          </cell>
          <cell r="Y32">
            <v>7.0000000000000001E-3</v>
          </cell>
          <cell r="Z32">
            <v>7.0000000000000001E-3</v>
          </cell>
          <cell r="AA32">
            <v>7.0000000000000001E-3</v>
          </cell>
          <cell r="AB32">
            <v>7.0000000000000001E-3</v>
          </cell>
          <cell r="AC32">
            <v>7.0000000000000001E-3</v>
          </cell>
          <cell r="AD32">
            <v>6.0000000000000001E-3</v>
          </cell>
          <cell r="AE32">
            <v>6.0000000000000001E-3</v>
          </cell>
          <cell r="AF32">
            <v>6.0000000000000001E-3</v>
          </cell>
          <cell r="AG32">
            <v>6.0000000000000001E-3</v>
          </cell>
          <cell r="AH32">
            <v>6.0000000000000001E-3</v>
          </cell>
          <cell r="AI32">
            <v>6.0000000000000001E-3</v>
          </cell>
          <cell r="AJ32">
            <v>6.0000000000000001E-3</v>
          </cell>
          <cell r="AK32">
            <v>6.0000000000000001E-3</v>
          </cell>
          <cell r="AL32">
            <v>6.0000000000000001E-3</v>
          </cell>
          <cell r="AM32">
            <v>6.0000000000000001E-3</v>
          </cell>
          <cell r="AN32">
            <v>6.0000000000000001E-3</v>
          </cell>
          <cell r="AO32">
            <v>6.0000000000000001E-3</v>
          </cell>
          <cell r="AP32">
            <v>6.0000000000000001E-3</v>
          </cell>
          <cell r="AQ32">
            <v>6.0000000000000001E-3</v>
          </cell>
          <cell r="AR32">
            <v>6.0000000000000001E-3</v>
          </cell>
          <cell r="AS32">
            <v>6.0000000000000001E-3</v>
          </cell>
          <cell r="AT32">
            <v>6.0000000000000001E-3</v>
          </cell>
          <cell r="AU32">
            <v>6.0000000000000001E-3</v>
          </cell>
          <cell r="AV32">
            <v>6.0000000000000001E-3</v>
          </cell>
          <cell r="AW32">
            <v>6.0000000000000001E-3</v>
          </cell>
          <cell r="AX32">
            <v>6.0000000000000001E-3</v>
          </cell>
          <cell r="AY32">
            <v>4.0000000000000001E-3</v>
          </cell>
          <cell r="AZ32">
            <v>4.0000000000000001E-3</v>
          </cell>
          <cell r="BA32">
            <v>5.0000000000000001E-3</v>
          </cell>
        </row>
        <row r="33">
          <cell r="A33" t="str">
            <v>Lvl_1_RX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</row>
        <row r="34">
          <cell r="A34" t="str">
            <v>Total Level 1</v>
          </cell>
          <cell r="B34">
            <v>2.0370502800310226E-2</v>
          </cell>
          <cell r="C34">
            <v>1.6E-2</v>
          </cell>
          <cell r="D34">
            <v>1.6E-2</v>
          </cell>
          <cell r="E34">
            <v>1.6E-2</v>
          </cell>
          <cell r="F34">
            <v>1.6E-2</v>
          </cell>
          <cell r="G34">
            <v>1.6E-2</v>
          </cell>
          <cell r="H34">
            <v>1.6E-2</v>
          </cell>
          <cell r="I34">
            <v>1.6E-2</v>
          </cell>
          <cell r="J34">
            <v>1.6E-2</v>
          </cell>
          <cell r="K34">
            <v>1.6E-2</v>
          </cell>
          <cell r="L34">
            <v>1.6E-2</v>
          </cell>
          <cell r="M34">
            <v>1.6E-2</v>
          </cell>
          <cell r="N34">
            <v>1.6E-2</v>
          </cell>
          <cell r="O34">
            <v>1.6E-2</v>
          </cell>
          <cell r="P34">
            <v>1.3858397267957519E-2</v>
          </cell>
          <cell r="Q34">
            <v>1.6E-2</v>
          </cell>
          <cell r="R34">
            <v>1.6E-2</v>
          </cell>
          <cell r="S34">
            <v>1.6E-2</v>
          </cell>
          <cell r="T34">
            <v>1.6E-2</v>
          </cell>
          <cell r="U34">
            <v>1.6E-2</v>
          </cell>
          <cell r="V34">
            <v>1.6E-2</v>
          </cell>
          <cell r="W34">
            <v>1.6E-2</v>
          </cell>
          <cell r="X34">
            <v>1.6E-2</v>
          </cell>
          <cell r="Y34">
            <v>1.6E-2</v>
          </cell>
          <cell r="Z34">
            <v>1.6E-2</v>
          </cell>
          <cell r="AA34">
            <v>1.6E-2</v>
          </cell>
          <cell r="AB34">
            <v>1.6E-2</v>
          </cell>
          <cell r="AC34">
            <v>1.6E-2</v>
          </cell>
          <cell r="AD34">
            <v>1.9000000000000003E-2</v>
          </cell>
          <cell r="AE34">
            <v>1.9000000000000003E-2</v>
          </cell>
          <cell r="AF34">
            <v>1.9000000000000003E-2</v>
          </cell>
          <cell r="AG34">
            <v>1.9000000000000003E-2</v>
          </cell>
          <cell r="AH34">
            <v>1.9000000000000003E-2</v>
          </cell>
          <cell r="AI34">
            <v>1.9000000000000003E-2</v>
          </cell>
          <cell r="AJ34">
            <v>1.9000000000000003E-2</v>
          </cell>
          <cell r="AK34">
            <v>1.9000000000000003E-2</v>
          </cell>
          <cell r="AL34">
            <v>1.9000000000000003E-2</v>
          </cell>
          <cell r="AM34">
            <v>1.9000000000000003E-2</v>
          </cell>
          <cell r="AN34">
            <v>1.9000000000000003E-2</v>
          </cell>
          <cell r="AO34">
            <v>1.9000000000000003E-2</v>
          </cell>
          <cell r="AP34">
            <v>1.9000000000000003E-2</v>
          </cell>
          <cell r="AQ34">
            <v>1.9000000000000003E-2</v>
          </cell>
          <cell r="AR34">
            <v>1.9000000000000003E-2</v>
          </cell>
          <cell r="AS34">
            <v>1.9000000000000003E-2</v>
          </cell>
          <cell r="AT34">
            <v>1.9000000000000003E-2</v>
          </cell>
          <cell r="AU34">
            <v>1.9000000000000003E-2</v>
          </cell>
          <cell r="AV34">
            <v>1.9000000000000003E-2</v>
          </cell>
          <cell r="AW34">
            <v>1.9000000000000003E-2</v>
          </cell>
          <cell r="AX34">
            <v>1.9000000000000003E-2</v>
          </cell>
          <cell r="AY34">
            <v>9.0000000000000011E-3</v>
          </cell>
          <cell r="AZ34">
            <v>1.2E-2</v>
          </cell>
          <cell r="BA34">
            <v>1.4000000000000002E-2</v>
          </cell>
        </row>
        <row r="36">
          <cell r="A36" t="str">
            <v>Lvl_2_IP</v>
          </cell>
          <cell r="B36">
            <v>1.1640287314462988E-2</v>
          </cell>
          <cell r="C36">
            <v>1.7000000000000001E-2</v>
          </cell>
          <cell r="D36">
            <v>1.7000000000000001E-2</v>
          </cell>
          <cell r="E36">
            <v>1.7000000000000001E-2</v>
          </cell>
          <cell r="F36">
            <v>1.7000000000000001E-2</v>
          </cell>
          <cell r="G36">
            <v>1.7000000000000001E-2</v>
          </cell>
          <cell r="H36">
            <v>1.7000000000000001E-2</v>
          </cell>
          <cell r="I36">
            <v>1.7000000000000001E-2</v>
          </cell>
          <cell r="J36">
            <v>1.7000000000000001E-2</v>
          </cell>
          <cell r="K36">
            <v>1.7000000000000001E-2</v>
          </cell>
          <cell r="L36">
            <v>1.7000000000000001E-2</v>
          </cell>
          <cell r="M36">
            <v>1.7000000000000001E-2</v>
          </cell>
          <cell r="N36">
            <v>1.7000000000000001E-2</v>
          </cell>
          <cell r="O36">
            <v>1.7000000000000001E-2</v>
          </cell>
          <cell r="P36">
            <v>1.0478601029047584E-2</v>
          </cell>
          <cell r="Q36">
            <v>1.7000000000000001E-2</v>
          </cell>
          <cell r="R36">
            <v>1.7000000000000001E-2</v>
          </cell>
          <cell r="S36">
            <v>1.7000000000000001E-2</v>
          </cell>
          <cell r="T36">
            <v>1.7000000000000001E-2</v>
          </cell>
          <cell r="U36">
            <v>1.7000000000000001E-2</v>
          </cell>
          <cell r="V36">
            <v>1.7000000000000001E-2</v>
          </cell>
          <cell r="W36">
            <v>1.7000000000000001E-2</v>
          </cell>
          <cell r="X36">
            <v>1.7000000000000001E-2</v>
          </cell>
          <cell r="Y36">
            <v>1.7000000000000001E-2</v>
          </cell>
          <cell r="Z36">
            <v>1.7000000000000001E-2</v>
          </cell>
          <cell r="AA36">
            <v>1.7000000000000001E-2</v>
          </cell>
          <cell r="AB36">
            <v>1.7000000000000001E-2</v>
          </cell>
          <cell r="AC36">
            <v>1.7000000000000001E-2</v>
          </cell>
          <cell r="AD36">
            <v>2.9000000000000001E-2</v>
          </cell>
          <cell r="AE36">
            <v>2.9000000000000001E-2</v>
          </cell>
          <cell r="AF36">
            <v>2.9000000000000001E-2</v>
          </cell>
          <cell r="AG36">
            <v>2.9000000000000001E-2</v>
          </cell>
          <cell r="AH36">
            <v>2.9000000000000001E-2</v>
          </cell>
          <cell r="AI36">
            <v>2.9000000000000001E-2</v>
          </cell>
          <cell r="AJ36">
            <v>2.9000000000000001E-2</v>
          </cell>
          <cell r="AK36">
            <v>2.9000000000000001E-2</v>
          </cell>
          <cell r="AL36">
            <v>2.9000000000000001E-2</v>
          </cell>
          <cell r="AM36">
            <v>2.9000000000000001E-2</v>
          </cell>
          <cell r="AN36">
            <v>2.9000000000000001E-2</v>
          </cell>
          <cell r="AO36">
            <v>2.9000000000000001E-2</v>
          </cell>
          <cell r="AP36">
            <v>2.9000000000000001E-2</v>
          </cell>
          <cell r="AQ36">
            <v>2.9000000000000001E-2</v>
          </cell>
          <cell r="AR36">
            <v>2.9000000000000001E-2</v>
          </cell>
          <cell r="AS36">
            <v>2.9000000000000001E-2</v>
          </cell>
          <cell r="AT36">
            <v>2.9000000000000001E-2</v>
          </cell>
          <cell r="AU36">
            <v>2.9000000000000001E-2</v>
          </cell>
          <cell r="AV36">
            <v>2.9000000000000001E-2</v>
          </cell>
          <cell r="AW36">
            <v>2.9000000000000001E-2</v>
          </cell>
          <cell r="AX36">
            <v>2.9000000000000001E-2</v>
          </cell>
          <cell r="AY36">
            <v>1.0999999999999999E-2</v>
          </cell>
          <cell r="AZ36">
            <v>1.6E-2</v>
          </cell>
          <cell r="BA36">
            <v>1.7999999999999999E-2</v>
          </cell>
        </row>
        <row r="37">
          <cell r="A37" t="str">
            <v>Lvl_2_OP</v>
          </cell>
          <cell r="B37">
            <v>5.4777822656296412E-3</v>
          </cell>
          <cell r="C37">
            <v>8.0000000000000002E-3</v>
          </cell>
          <cell r="D37">
            <v>8.0000000000000002E-3</v>
          </cell>
          <cell r="E37">
            <v>8.0000000000000002E-3</v>
          </cell>
          <cell r="F37">
            <v>8.0000000000000002E-3</v>
          </cell>
          <cell r="G37">
            <v>8.0000000000000002E-3</v>
          </cell>
          <cell r="H37">
            <v>8.0000000000000002E-3</v>
          </cell>
          <cell r="I37">
            <v>8.0000000000000002E-3</v>
          </cell>
          <cell r="J37">
            <v>8.0000000000000002E-3</v>
          </cell>
          <cell r="K37">
            <v>8.0000000000000002E-3</v>
          </cell>
          <cell r="L37">
            <v>8.0000000000000002E-3</v>
          </cell>
          <cell r="M37">
            <v>8.0000000000000002E-3</v>
          </cell>
          <cell r="N37">
            <v>8.0000000000000002E-3</v>
          </cell>
          <cell r="O37">
            <v>8.0000000000000002E-3</v>
          </cell>
          <cell r="P37">
            <v>4.9311063666106283E-3</v>
          </cell>
          <cell r="Q37">
            <v>8.0000000000000002E-3</v>
          </cell>
          <cell r="R37">
            <v>8.0000000000000002E-3</v>
          </cell>
          <cell r="S37">
            <v>8.0000000000000002E-3</v>
          </cell>
          <cell r="T37">
            <v>8.0000000000000002E-3</v>
          </cell>
          <cell r="U37">
            <v>8.0000000000000002E-3</v>
          </cell>
          <cell r="V37">
            <v>8.0000000000000002E-3</v>
          </cell>
          <cell r="W37">
            <v>8.0000000000000002E-3</v>
          </cell>
          <cell r="X37">
            <v>8.0000000000000002E-3</v>
          </cell>
          <cell r="Y37">
            <v>8.0000000000000002E-3</v>
          </cell>
          <cell r="Z37">
            <v>8.0000000000000002E-3</v>
          </cell>
          <cell r="AA37">
            <v>8.0000000000000002E-3</v>
          </cell>
          <cell r="AB37">
            <v>8.0000000000000002E-3</v>
          </cell>
          <cell r="AC37">
            <v>8.0000000000000002E-3</v>
          </cell>
          <cell r="AD37">
            <v>5.0000000000000001E-3</v>
          </cell>
          <cell r="AE37">
            <v>5.0000000000000001E-3</v>
          </cell>
          <cell r="AF37">
            <v>5.0000000000000001E-3</v>
          </cell>
          <cell r="AG37">
            <v>5.0000000000000001E-3</v>
          </cell>
          <cell r="AH37">
            <v>5.0000000000000001E-3</v>
          </cell>
          <cell r="AI37">
            <v>5.0000000000000001E-3</v>
          </cell>
          <cell r="AJ37">
            <v>5.0000000000000001E-3</v>
          </cell>
          <cell r="AK37">
            <v>5.0000000000000001E-3</v>
          </cell>
          <cell r="AL37">
            <v>5.0000000000000001E-3</v>
          </cell>
          <cell r="AM37">
            <v>5.0000000000000001E-3</v>
          </cell>
          <cell r="AN37">
            <v>5.0000000000000001E-3</v>
          </cell>
          <cell r="AO37">
            <v>5.0000000000000001E-3</v>
          </cell>
          <cell r="AP37">
            <v>5.0000000000000001E-3</v>
          </cell>
          <cell r="AQ37">
            <v>5.0000000000000001E-3</v>
          </cell>
          <cell r="AR37">
            <v>5.0000000000000001E-3</v>
          </cell>
          <cell r="AS37">
            <v>5.0000000000000001E-3</v>
          </cell>
          <cell r="AT37">
            <v>5.0000000000000001E-3</v>
          </cell>
          <cell r="AU37">
            <v>5.0000000000000001E-3</v>
          </cell>
          <cell r="AV37">
            <v>5.0000000000000001E-3</v>
          </cell>
          <cell r="AW37">
            <v>5.0000000000000001E-3</v>
          </cell>
          <cell r="AX37">
            <v>5.0000000000000001E-3</v>
          </cell>
          <cell r="AY37">
            <v>4.0000000000000001E-3</v>
          </cell>
          <cell r="AZ37">
            <v>5.0000000000000001E-3</v>
          </cell>
          <cell r="BA37">
            <v>4.0000000000000001E-3</v>
          </cell>
        </row>
        <row r="38">
          <cell r="A38" t="str">
            <v>Lvl_2_PR</v>
          </cell>
          <cell r="B38">
            <v>1.1640287314462988E-2</v>
          </cell>
          <cell r="C38">
            <v>1.7000000000000001E-2</v>
          </cell>
          <cell r="D38">
            <v>1.7000000000000001E-2</v>
          </cell>
          <cell r="E38">
            <v>1.7000000000000001E-2</v>
          </cell>
          <cell r="F38">
            <v>1.7000000000000001E-2</v>
          </cell>
          <cell r="G38">
            <v>1.7000000000000001E-2</v>
          </cell>
          <cell r="H38">
            <v>1.7000000000000001E-2</v>
          </cell>
          <cell r="I38">
            <v>1.7000000000000001E-2</v>
          </cell>
          <cell r="J38">
            <v>1.7000000000000001E-2</v>
          </cell>
          <cell r="K38">
            <v>1.7000000000000001E-2</v>
          </cell>
          <cell r="L38">
            <v>1.7000000000000001E-2</v>
          </cell>
          <cell r="M38">
            <v>1.7000000000000001E-2</v>
          </cell>
          <cell r="N38">
            <v>1.7000000000000001E-2</v>
          </cell>
          <cell r="O38">
            <v>1.7000000000000001E-2</v>
          </cell>
          <cell r="P38">
            <v>1.0478601029047584E-2</v>
          </cell>
          <cell r="Q38">
            <v>1.7000000000000001E-2</v>
          </cell>
          <cell r="R38">
            <v>1.7000000000000001E-2</v>
          </cell>
          <cell r="S38">
            <v>1.7000000000000001E-2</v>
          </cell>
          <cell r="T38">
            <v>1.7000000000000001E-2</v>
          </cell>
          <cell r="U38">
            <v>1.7000000000000001E-2</v>
          </cell>
          <cell r="V38">
            <v>1.7000000000000001E-2</v>
          </cell>
          <cell r="W38">
            <v>1.7000000000000001E-2</v>
          </cell>
          <cell r="X38">
            <v>1.7000000000000001E-2</v>
          </cell>
          <cell r="Y38">
            <v>1.7000000000000001E-2</v>
          </cell>
          <cell r="Z38">
            <v>1.7000000000000001E-2</v>
          </cell>
          <cell r="AA38">
            <v>1.7000000000000001E-2</v>
          </cell>
          <cell r="AB38">
            <v>1.7000000000000001E-2</v>
          </cell>
          <cell r="AC38">
            <v>1.7000000000000001E-2</v>
          </cell>
          <cell r="AD38">
            <v>1.4999999999999999E-2</v>
          </cell>
          <cell r="AE38">
            <v>1.4999999999999999E-2</v>
          </cell>
          <cell r="AF38">
            <v>1.4999999999999999E-2</v>
          </cell>
          <cell r="AG38">
            <v>1.4999999999999999E-2</v>
          </cell>
          <cell r="AH38">
            <v>1.4999999999999999E-2</v>
          </cell>
          <cell r="AI38">
            <v>1.4999999999999999E-2</v>
          </cell>
          <cell r="AJ38">
            <v>1.4999999999999999E-2</v>
          </cell>
          <cell r="AK38">
            <v>1.4999999999999999E-2</v>
          </cell>
          <cell r="AL38">
            <v>1.4999999999999999E-2</v>
          </cell>
          <cell r="AM38">
            <v>1.4999999999999999E-2</v>
          </cell>
          <cell r="AN38">
            <v>1.4999999999999999E-2</v>
          </cell>
          <cell r="AO38">
            <v>1.4999999999999999E-2</v>
          </cell>
          <cell r="AP38">
            <v>1.4999999999999999E-2</v>
          </cell>
          <cell r="AQ38">
            <v>1.4999999999999999E-2</v>
          </cell>
          <cell r="AR38">
            <v>1.4999999999999999E-2</v>
          </cell>
          <cell r="AS38">
            <v>1.4999999999999999E-2</v>
          </cell>
          <cell r="AT38">
            <v>1.4999999999999999E-2</v>
          </cell>
          <cell r="AU38">
            <v>1.4999999999999999E-2</v>
          </cell>
          <cell r="AV38">
            <v>1.4999999999999999E-2</v>
          </cell>
          <cell r="AW38">
            <v>1.4999999999999999E-2</v>
          </cell>
          <cell r="AX38">
            <v>1.4999999999999999E-2</v>
          </cell>
          <cell r="AY38">
            <v>1.0999999999999999E-2</v>
          </cell>
          <cell r="AZ38">
            <v>0.01</v>
          </cell>
          <cell r="BA38">
            <v>1.2E-2</v>
          </cell>
        </row>
        <row r="39">
          <cell r="A39" t="str">
            <v>Lvl_2_RX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</row>
        <row r="40">
          <cell r="A40" t="str">
            <v>Total Level 2</v>
          </cell>
          <cell r="B40">
            <v>2.5888308424705797E-2</v>
          </cell>
          <cell r="C40">
            <v>4.2000000000000003E-2</v>
          </cell>
          <cell r="D40">
            <v>4.2000000000000003E-2</v>
          </cell>
          <cell r="E40">
            <v>4.2000000000000003E-2</v>
          </cell>
          <cell r="F40">
            <v>4.2000000000000003E-2</v>
          </cell>
          <cell r="G40">
            <v>4.2000000000000003E-2</v>
          </cell>
          <cell r="H40">
            <v>4.2000000000000003E-2</v>
          </cell>
          <cell r="I40">
            <v>4.2000000000000003E-2</v>
          </cell>
          <cell r="J40">
            <v>4.2000000000000003E-2</v>
          </cell>
          <cell r="K40">
            <v>4.2000000000000003E-2</v>
          </cell>
          <cell r="L40">
            <v>4.2000000000000003E-2</v>
          </cell>
          <cell r="M40">
            <v>4.2000000000000003E-2</v>
          </cell>
          <cell r="N40">
            <v>4.2000000000000003E-2</v>
          </cell>
          <cell r="O40">
            <v>4.2000000000000003E-2</v>
          </cell>
          <cell r="P40">
            <v>2.5888308424705797E-2</v>
          </cell>
          <cell r="Q40">
            <v>4.2000000000000003E-2</v>
          </cell>
          <cell r="R40">
            <v>4.2000000000000003E-2</v>
          </cell>
          <cell r="S40">
            <v>4.2000000000000003E-2</v>
          </cell>
          <cell r="T40">
            <v>4.2000000000000003E-2</v>
          </cell>
          <cell r="U40">
            <v>4.2000000000000003E-2</v>
          </cell>
          <cell r="V40">
            <v>4.2000000000000003E-2</v>
          </cell>
          <cell r="W40">
            <v>4.2000000000000003E-2</v>
          </cell>
          <cell r="X40">
            <v>4.2000000000000003E-2</v>
          </cell>
          <cell r="Y40">
            <v>4.2000000000000003E-2</v>
          </cell>
          <cell r="Z40">
            <v>4.2000000000000003E-2</v>
          </cell>
          <cell r="AA40">
            <v>4.2000000000000003E-2</v>
          </cell>
          <cell r="AB40">
            <v>4.2000000000000003E-2</v>
          </cell>
          <cell r="AC40">
            <v>4.2000000000000003E-2</v>
          </cell>
          <cell r="AD40">
            <v>4.9000000000000002E-2</v>
          </cell>
          <cell r="AE40">
            <v>4.9000000000000002E-2</v>
          </cell>
          <cell r="AF40">
            <v>4.9000000000000002E-2</v>
          </cell>
          <cell r="AG40">
            <v>4.9000000000000002E-2</v>
          </cell>
          <cell r="AH40">
            <v>4.9000000000000002E-2</v>
          </cell>
          <cell r="AI40">
            <v>4.9000000000000002E-2</v>
          </cell>
          <cell r="AJ40">
            <v>4.9000000000000002E-2</v>
          </cell>
          <cell r="AK40">
            <v>4.9000000000000002E-2</v>
          </cell>
          <cell r="AL40">
            <v>4.9000000000000002E-2</v>
          </cell>
          <cell r="AM40">
            <v>4.9000000000000002E-2</v>
          </cell>
          <cell r="AN40">
            <v>4.9000000000000002E-2</v>
          </cell>
          <cell r="AO40">
            <v>4.9000000000000002E-2</v>
          </cell>
          <cell r="AP40">
            <v>4.9000000000000002E-2</v>
          </cell>
          <cell r="AQ40">
            <v>4.9000000000000002E-2</v>
          </cell>
          <cell r="AR40">
            <v>4.9000000000000002E-2</v>
          </cell>
          <cell r="AS40">
            <v>4.9000000000000002E-2</v>
          </cell>
          <cell r="AT40">
            <v>4.9000000000000002E-2</v>
          </cell>
          <cell r="AU40">
            <v>4.9000000000000002E-2</v>
          </cell>
          <cell r="AV40">
            <v>4.9000000000000002E-2</v>
          </cell>
          <cell r="AW40">
            <v>4.9000000000000002E-2</v>
          </cell>
          <cell r="AX40">
            <v>4.9000000000000002E-2</v>
          </cell>
          <cell r="AY40">
            <v>2.5999999999999999E-2</v>
          </cell>
          <cell r="AZ40">
            <v>3.1E-2</v>
          </cell>
          <cell r="BA40">
            <v>3.4000000000000002E-2</v>
          </cell>
        </row>
        <row r="42">
          <cell r="A42" t="str">
            <v>Lvl_3_IP</v>
          </cell>
          <cell r="B42">
            <v>1.1640287314462988E-2</v>
          </cell>
          <cell r="C42">
            <v>3.3000000000000002E-2</v>
          </cell>
          <cell r="D42">
            <v>3.3000000000000002E-2</v>
          </cell>
          <cell r="E42">
            <v>3.3000000000000002E-2</v>
          </cell>
          <cell r="F42">
            <v>3.3000000000000002E-2</v>
          </cell>
          <cell r="G42">
            <v>3.3000000000000002E-2</v>
          </cell>
          <cell r="H42">
            <v>3.3000000000000002E-2</v>
          </cell>
          <cell r="I42">
            <v>3.3000000000000002E-2</v>
          </cell>
          <cell r="J42">
            <v>3.3000000000000002E-2</v>
          </cell>
          <cell r="K42">
            <v>3.3000000000000002E-2</v>
          </cell>
          <cell r="L42">
            <v>3.3000000000000002E-2</v>
          </cell>
          <cell r="M42">
            <v>3.3000000000000002E-2</v>
          </cell>
          <cell r="N42">
            <v>3.3000000000000002E-2</v>
          </cell>
          <cell r="O42">
            <v>3.3000000000000002E-2</v>
          </cell>
          <cell r="P42">
            <v>1.0478601029047584E-2</v>
          </cell>
          <cell r="Q42">
            <v>3.3000000000000002E-2</v>
          </cell>
          <cell r="R42">
            <v>3.3000000000000002E-2</v>
          </cell>
          <cell r="S42">
            <v>3.3000000000000002E-2</v>
          </cell>
          <cell r="T42">
            <v>3.3000000000000002E-2</v>
          </cell>
          <cell r="U42">
            <v>3.3000000000000002E-2</v>
          </cell>
          <cell r="V42">
            <v>3.3000000000000002E-2</v>
          </cell>
          <cell r="W42">
            <v>3.3000000000000002E-2</v>
          </cell>
          <cell r="X42">
            <v>3.3000000000000002E-2</v>
          </cell>
          <cell r="Y42">
            <v>3.3000000000000002E-2</v>
          </cell>
          <cell r="Z42">
            <v>3.3000000000000002E-2</v>
          </cell>
          <cell r="AA42">
            <v>3.3000000000000002E-2</v>
          </cell>
          <cell r="AB42">
            <v>3.3000000000000002E-2</v>
          </cell>
          <cell r="AC42">
            <v>3.3000000000000002E-2</v>
          </cell>
          <cell r="AD42">
            <v>5.8000000000000003E-2</v>
          </cell>
          <cell r="AE42">
            <v>5.8000000000000003E-2</v>
          </cell>
          <cell r="AF42">
            <v>5.8000000000000003E-2</v>
          </cell>
          <cell r="AG42">
            <v>5.8000000000000003E-2</v>
          </cell>
          <cell r="AH42">
            <v>5.8000000000000003E-2</v>
          </cell>
          <cell r="AI42">
            <v>5.8000000000000003E-2</v>
          </cell>
          <cell r="AJ42">
            <v>5.8000000000000003E-2</v>
          </cell>
          <cell r="AK42">
            <v>5.8000000000000003E-2</v>
          </cell>
          <cell r="AL42">
            <v>5.8000000000000003E-2</v>
          </cell>
          <cell r="AM42">
            <v>5.8000000000000003E-2</v>
          </cell>
          <cell r="AN42">
            <v>5.8000000000000003E-2</v>
          </cell>
          <cell r="AO42">
            <v>5.8000000000000003E-2</v>
          </cell>
          <cell r="AP42">
            <v>5.8000000000000003E-2</v>
          </cell>
          <cell r="AQ42">
            <v>5.8000000000000003E-2</v>
          </cell>
          <cell r="AR42">
            <v>5.8000000000000003E-2</v>
          </cell>
          <cell r="AS42">
            <v>5.8000000000000003E-2</v>
          </cell>
          <cell r="AT42">
            <v>5.8000000000000003E-2</v>
          </cell>
          <cell r="AU42">
            <v>5.8000000000000003E-2</v>
          </cell>
          <cell r="AV42">
            <v>5.8000000000000003E-2</v>
          </cell>
          <cell r="AW42">
            <v>5.8000000000000003E-2</v>
          </cell>
          <cell r="AX42">
            <v>5.8000000000000003E-2</v>
          </cell>
          <cell r="AY42">
            <v>2.1000000000000001E-2</v>
          </cell>
          <cell r="AZ42">
            <v>3.2000000000000001E-2</v>
          </cell>
          <cell r="BA42">
            <v>3.5000000000000003E-2</v>
          </cell>
        </row>
        <row r="43">
          <cell r="A43" t="str">
            <v>Lvl_3_OP</v>
          </cell>
          <cell r="B43">
            <v>5.4777822656296412E-3</v>
          </cell>
          <cell r="C43">
            <v>1.4E-2</v>
          </cell>
          <cell r="D43">
            <v>1.4E-2</v>
          </cell>
          <cell r="E43">
            <v>1.4E-2</v>
          </cell>
          <cell r="F43">
            <v>1.4E-2</v>
          </cell>
          <cell r="G43">
            <v>1.4E-2</v>
          </cell>
          <cell r="H43">
            <v>1.4E-2</v>
          </cell>
          <cell r="I43">
            <v>1.4E-2</v>
          </cell>
          <cell r="J43">
            <v>1.4E-2</v>
          </cell>
          <cell r="K43">
            <v>1.4E-2</v>
          </cell>
          <cell r="L43">
            <v>1.4E-2</v>
          </cell>
          <cell r="M43">
            <v>1.4E-2</v>
          </cell>
          <cell r="N43">
            <v>1.4E-2</v>
          </cell>
          <cell r="O43">
            <v>1.4E-2</v>
          </cell>
          <cell r="P43">
            <v>4.9311063666106283E-3</v>
          </cell>
          <cell r="Q43">
            <v>1.4E-2</v>
          </cell>
          <cell r="R43">
            <v>1.4E-2</v>
          </cell>
          <cell r="S43">
            <v>1.4E-2</v>
          </cell>
          <cell r="T43">
            <v>1.4E-2</v>
          </cell>
          <cell r="U43">
            <v>1.4E-2</v>
          </cell>
          <cell r="V43">
            <v>1.4E-2</v>
          </cell>
          <cell r="W43">
            <v>1.4E-2</v>
          </cell>
          <cell r="X43">
            <v>1.4E-2</v>
          </cell>
          <cell r="Y43">
            <v>1.4E-2</v>
          </cell>
          <cell r="Z43">
            <v>1.4E-2</v>
          </cell>
          <cell r="AA43">
            <v>1.4E-2</v>
          </cell>
          <cell r="AB43">
            <v>1.4E-2</v>
          </cell>
          <cell r="AC43">
            <v>1.4E-2</v>
          </cell>
          <cell r="AD43">
            <v>0.01</v>
          </cell>
          <cell r="AE43">
            <v>0.01</v>
          </cell>
          <cell r="AF43">
            <v>0.01</v>
          </cell>
          <cell r="AG43">
            <v>0.01</v>
          </cell>
          <cell r="AH43">
            <v>0.01</v>
          </cell>
          <cell r="AI43">
            <v>0.01</v>
          </cell>
          <cell r="AJ43">
            <v>0.01</v>
          </cell>
          <cell r="AK43">
            <v>0.01</v>
          </cell>
          <cell r="AL43">
            <v>0.01</v>
          </cell>
          <cell r="AM43">
            <v>0.01</v>
          </cell>
          <cell r="AN43">
            <v>0.01</v>
          </cell>
          <cell r="AO43">
            <v>0.01</v>
          </cell>
          <cell r="AP43">
            <v>0.01</v>
          </cell>
          <cell r="AQ43">
            <v>0.01</v>
          </cell>
          <cell r="AR43">
            <v>0.01</v>
          </cell>
          <cell r="AS43">
            <v>0.01</v>
          </cell>
          <cell r="AT43">
            <v>0.01</v>
          </cell>
          <cell r="AU43">
            <v>0.01</v>
          </cell>
          <cell r="AV43">
            <v>0.01</v>
          </cell>
          <cell r="AW43">
            <v>0.01</v>
          </cell>
          <cell r="AX43">
            <v>0.01</v>
          </cell>
          <cell r="AY43">
            <v>7.0000000000000001E-3</v>
          </cell>
          <cell r="AZ43">
            <v>8.9999999999999993E-3</v>
          </cell>
          <cell r="BA43">
            <v>7.0000000000000001E-3</v>
          </cell>
        </row>
        <row r="44">
          <cell r="A44" t="str">
            <v>Lvl_3_PR</v>
          </cell>
          <cell r="B44">
            <v>1.1640287314462988E-2</v>
          </cell>
          <cell r="C44">
            <v>3.3000000000000002E-2</v>
          </cell>
          <cell r="D44">
            <v>3.3000000000000002E-2</v>
          </cell>
          <cell r="E44">
            <v>3.3000000000000002E-2</v>
          </cell>
          <cell r="F44">
            <v>3.3000000000000002E-2</v>
          </cell>
          <cell r="G44">
            <v>3.3000000000000002E-2</v>
          </cell>
          <cell r="H44">
            <v>3.3000000000000002E-2</v>
          </cell>
          <cell r="I44">
            <v>3.3000000000000002E-2</v>
          </cell>
          <cell r="J44">
            <v>3.3000000000000002E-2</v>
          </cell>
          <cell r="K44">
            <v>3.3000000000000002E-2</v>
          </cell>
          <cell r="L44">
            <v>3.3000000000000002E-2</v>
          </cell>
          <cell r="M44">
            <v>3.3000000000000002E-2</v>
          </cell>
          <cell r="N44">
            <v>3.3000000000000002E-2</v>
          </cell>
          <cell r="O44">
            <v>3.3000000000000002E-2</v>
          </cell>
          <cell r="P44">
            <v>1.0478601029047584E-2</v>
          </cell>
          <cell r="Q44">
            <v>3.3000000000000002E-2</v>
          </cell>
          <cell r="R44">
            <v>3.3000000000000002E-2</v>
          </cell>
          <cell r="S44">
            <v>3.3000000000000002E-2</v>
          </cell>
          <cell r="T44">
            <v>3.3000000000000002E-2</v>
          </cell>
          <cell r="U44">
            <v>3.3000000000000002E-2</v>
          </cell>
          <cell r="V44">
            <v>3.3000000000000002E-2</v>
          </cell>
          <cell r="W44">
            <v>3.3000000000000002E-2</v>
          </cell>
          <cell r="X44">
            <v>3.3000000000000002E-2</v>
          </cell>
          <cell r="Y44">
            <v>3.3000000000000002E-2</v>
          </cell>
          <cell r="Z44">
            <v>3.3000000000000002E-2</v>
          </cell>
          <cell r="AA44">
            <v>3.3000000000000002E-2</v>
          </cell>
          <cell r="AB44">
            <v>3.3000000000000002E-2</v>
          </cell>
          <cell r="AC44">
            <v>3.3000000000000002E-2</v>
          </cell>
          <cell r="AD44">
            <v>0.03</v>
          </cell>
          <cell r="AE44">
            <v>0.03</v>
          </cell>
          <cell r="AF44">
            <v>0.03</v>
          </cell>
          <cell r="AG44">
            <v>0.03</v>
          </cell>
          <cell r="AH44">
            <v>0.03</v>
          </cell>
          <cell r="AI44">
            <v>0.03</v>
          </cell>
          <cell r="AJ44">
            <v>0.03</v>
          </cell>
          <cell r="AK44">
            <v>0.03</v>
          </cell>
          <cell r="AL44">
            <v>0.03</v>
          </cell>
          <cell r="AM44">
            <v>0.03</v>
          </cell>
          <cell r="AN44">
            <v>0.03</v>
          </cell>
          <cell r="AO44">
            <v>0.03</v>
          </cell>
          <cell r="AP44">
            <v>0.03</v>
          </cell>
          <cell r="AQ44">
            <v>0.03</v>
          </cell>
          <cell r="AR44">
            <v>0.03</v>
          </cell>
          <cell r="AS44">
            <v>0.03</v>
          </cell>
          <cell r="AT44">
            <v>0.03</v>
          </cell>
          <cell r="AU44">
            <v>0.03</v>
          </cell>
          <cell r="AV44">
            <v>0.03</v>
          </cell>
          <cell r="AW44">
            <v>0.03</v>
          </cell>
          <cell r="AX44">
            <v>0.03</v>
          </cell>
          <cell r="AY44">
            <v>2.1999999999999999E-2</v>
          </cell>
          <cell r="AZ44">
            <v>0.02</v>
          </cell>
          <cell r="BA44">
            <v>2.3E-2</v>
          </cell>
        </row>
        <row r="45">
          <cell r="A45" t="str">
            <v>Lvl_3_RX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</row>
        <row r="46">
          <cell r="A46" t="str">
            <v>Total Level 3</v>
          </cell>
          <cell r="B46">
            <v>2.5888308424705797E-2</v>
          </cell>
          <cell r="C46">
            <v>0.08</v>
          </cell>
          <cell r="D46">
            <v>0.08</v>
          </cell>
          <cell r="E46">
            <v>0.08</v>
          </cell>
          <cell r="F46">
            <v>0.08</v>
          </cell>
          <cell r="G46">
            <v>0.08</v>
          </cell>
          <cell r="H46">
            <v>0.08</v>
          </cell>
          <cell r="I46">
            <v>0.08</v>
          </cell>
          <cell r="J46">
            <v>0.08</v>
          </cell>
          <cell r="K46">
            <v>0.08</v>
          </cell>
          <cell r="L46">
            <v>0.08</v>
          </cell>
          <cell r="M46">
            <v>0.08</v>
          </cell>
          <cell r="N46">
            <v>0.08</v>
          </cell>
          <cell r="O46">
            <v>0.08</v>
          </cell>
          <cell r="P46">
            <v>2.5888308424705797E-2</v>
          </cell>
          <cell r="Q46">
            <v>0.08</v>
          </cell>
          <cell r="R46">
            <v>0.08</v>
          </cell>
          <cell r="S46">
            <v>0.08</v>
          </cell>
          <cell r="T46">
            <v>0.08</v>
          </cell>
          <cell r="U46">
            <v>0.08</v>
          </cell>
          <cell r="V46">
            <v>0.08</v>
          </cell>
          <cell r="W46">
            <v>0.08</v>
          </cell>
          <cell r="X46">
            <v>0.08</v>
          </cell>
          <cell r="Y46">
            <v>0.08</v>
          </cell>
          <cell r="Z46">
            <v>0.08</v>
          </cell>
          <cell r="AA46">
            <v>0.08</v>
          </cell>
          <cell r="AB46">
            <v>0.08</v>
          </cell>
          <cell r="AC46">
            <v>0.08</v>
          </cell>
          <cell r="AD46">
            <v>9.8000000000000004E-2</v>
          </cell>
          <cell r="AE46">
            <v>9.8000000000000004E-2</v>
          </cell>
          <cell r="AF46">
            <v>9.8000000000000004E-2</v>
          </cell>
          <cell r="AG46">
            <v>9.8000000000000004E-2</v>
          </cell>
          <cell r="AH46">
            <v>9.8000000000000004E-2</v>
          </cell>
          <cell r="AI46">
            <v>9.8000000000000004E-2</v>
          </cell>
          <cell r="AJ46">
            <v>9.8000000000000004E-2</v>
          </cell>
          <cell r="AK46">
            <v>9.8000000000000004E-2</v>
          </cell>
          <cell r="AL46">
            <v>9.8000000000000004E-2</v>
          </cell>
          <cell r="AM46">
            <v>9.8000000000000004E-2</v>
          </cell>
          <cell r="AN46">
            <v>9.8000000000000004E-2</v>
          </cell>
          <cell r="AO46">
            <v>9.8000000000000004E-2</v>
          </cell>
          <cell r="AP46">
            <v>9.8000000000000004E-2</v>
          </cell>
          <cell r="AQ46">
            <v>9.8000000000000004E-2</v>
          </cell>
          <cell r="AR46">
            <v>9.8000000000000004E-2</v>
          </cell>
          <cell r="AS46">
            <v>9.8000000000000004E-2</v>
          </cell>
          <cell r="AT46">
            <v>9.8000000000000004E-2</v>
          </cell>
          <cell r="AU46">
            <v>9.8000000000000004E-2</v>
          </cell>
          <cell r="AV46">
            <v>9.8000000000000004E-2</v>
          </cell>
          <cell r="AW46">
            <v>9.8000000000000004E-2</v>
          </cell>
          <cell r="AX46">
            <v>9.8000000000000004E-2</v>
          </cell>
          <cell r="AY46">
            <v>0.05</v>
          </cell>
          <cell r="AZ46">
            <v>6.0999999999999999E-2</v>
          </cell>
          <cell r="BA46">
            <v>6.5000000000000002E-2</v>
          </cell>
        </row>
        <row r="48">
          <cell r="A48" t="str">
            <v>PCPs_Engaged</v>
          </cell>
          <cell r="B48">
            <v>0.8</v>
          </cell>
          <cell r="C48">
            <v>0.8</v>
          </cell>
          <cell r="D48">
            <v>0.8</v>
          </cell>
          <cell r="E48">
            <v>0.8</v>
          </cell>
          <cell r="F48">
            <v>0.8</v>
          </cell>
          <cell r="G48">
            <v>0.8</v>
          </cell>
          <cell r="H48">
            <v>0.8</v>
          </cell>
          <cell r="I48">
            <v>0.8</v>
          </cell>
          <cell r="J48">
            <v>0.8</v>
          </cell>
          <cell r="K48">
            <v>0.8</v>
          </cell>
          <cell r="L48">
            <v>0.8</v>
          </cell>
          <cell r="M48">
            <v>0.8</v>
          </cell>
          <cell r="N48">
            <v>0.8</v>
          </cell>
          <cell r="O48">
            <v>0.8</v>
          </cell>
          <cell r="P48">
            <v>0.8</v>
          </cell>
          <cell r="Q48">
            <v>0.8</v>
          </cell>
          <cell r="R48">
            <v>0.8</v>
          </cell>
          <cell r="S48">
            <v>0.8</v>
          </cell>
          <cell r="T48">
            <v>0.8</v>
          </cell>
          <cell r="U48">
            <v>0.8</v>
          </cell>
          <cell r="V48">
            <v>0.8</v>
          </cell>
          <cell r="W48">
            <v>0.8</v>
          </cell>
          <cell r="X48">
            <v>0.8</v>
          </cell>
          <cell r="Y48">
            <v>0.8</v>
          </cell>
          <cell r="Z48">
            <v>0.8</v>
          </cell>
          <cell r="AA48">
            <v>0.8</v>
          </cell>
          <cell r="AB48">
            <v>0.8</v>
          </cell>
          <cell r="AC48">
            <v>0.8</v>
          </cell>
          <cell r="AD48">
            <v>0.8</v>
          </cell>
          <cell r="AE48">
            <v>0.8</v>
          </cell>
          <cell r="AF48">
            <v>0.8</v>
          </cell>
          <cell r="AG48">
            <v>0.8</v>
          </cell>
          <cell r="AH48">
            <v>0.8</v>
          </cell>
          <cell r="AI48">
            <v>0.8</v>
          </cell>
          <cell r="AJ48">
            <v>0.8</v>
          </cell>
          <cell r="AK48">
            <v>0.8</v>
          </cell>
          <cell r="AL48">
            <v>0.8</v>
          </cell>
          <cell r="AM48">
            <v>0.8</v>
          </cell>
          <cell r="AN48">
            <v>0.8</v>
          </cell>
          <cell r="AO48">
            <v>0.8</v>
          </cell>
          <cell r="AP48">
            <v>0.8</v>
          </cell>
          <cell r="AQ48">
            <v>0.8</v>
          </cell>
          <cell r="AR48">
            <v>0.8</v>
          </cell>
          <cell r="AS48">
            <v>0.8</v>
          </cell>
          <cell r="AT48">
            <v>0.8</v>
          </cell>
          <cell r="AU48">
            <v>0.8</v>
          </cell>
          <cell r="AV48">
            <v>0.8</v>
          </cell>
          <cell r="AW48">
            <v>0.8</v>
          </cell>
          <cell r="AX48">
            <v>0.8</v>
          </cell>
          <cell r="AY48">
            <v>0.6</v>
          </cell>
          <cell r="AZ48">
            <v>0.6</v>
          </cell>
          <cell r="BA48">
            <v>0.6</v>
          </cell>
        </row>
        <row r="50">
          <cell r="A50" t="str">
            <v>Percent_Memb_Attributed</v>
          </cell>
          <cell r="B50">
            <v>0.9</v>
          </cell>
          <cell r="C50">
            <v>0.9</v>
          </cell>
          <cell r="D50">
            <v>0.9</v>
          </cell>
          <cell r="E50">
            <v>0.9</v>
          </cell>
          <cell r="F50">
            <v>0.9</v>
          </cell>
          <cell r="G50">
            <v>0.9</v>
          </cell>
          <cell r="H50">
            <v>0.9</v>
          </cell>
          <cell r="I50">
            <v>0.9</v>
          </cell>
          <cell r="J50">
            <v>0.9</v>
          </cell>
          <cell r="K50">
            <v>0.9</v>
          </cell>
          <cell r="L50">
            <v>0.9</v>
          </cell>
          <cell r="M50">
            <v>0.9</v>
          </cell>
          <cell r="N50">
            <v>0.9</v>
          </cell>
          <cell r="O50">
            <v>0.9</v>
          </cell>
          <cell r="P50">
            <v>0.9</v>
          </cell>
          <cell r="Q50">
            <v>0.9</v>
          </cell>
          <cell r="R50">
            <v>0.9</v>
          </cell>
          <cell r="S50">
            <v>0.9</v>
          </cell>
          <cell r="T50">
            <v>0.9</v>
          </cell>
          <cell r="U50">
            <v>0.9</v>
          </cell>
          <cell r="V50">
            <v>0.9</v>
          </cell>
          <cell r="W50">
            <v>0.9</v>
          </cell>
          <cell r="X50">
            <v>0.9</v>
          </cell>
          <cell r="Y50">
            <v>0.9</v>
          </cell>
          <cell r="Z50">
            <v>0.9</v>
          </cell>
          <cell r="AA50">
            <v>0.9</v>
          </cell>
          <cell r="AB50">
            <v>0.9</v>
          </cell>
          <cell r="AC50">
            <v>0.9</v>
          </cell>
          <cell r="AD50">
            <v>0.9</v>
          </cell>
          <cell r="AE50">
            <v>0.9</v>
          </cell>
          <cell r="AF50">
            <v>0.9</v>
          </cell>
          <cell r="AG50">
            <v>0.9</v>
          </cell>
          <cell r="AH50">
            <v>0.9</v>
          </cell>
          <cell r="AI50">
            <v>0.9</v>
          </cell>
          <cell r="AJ50">
            <v>0.9</v>
          </cell>
          <cell r="AK50">
            <v>0.9</v>
          </cell>
          <cell r="AL50">
            <v>0.9</v>
          </cell>
          <cell r="AM50">
            <v>0.9</v>
          </cell>
          <cell r="AN50">
            <v>0.9</v>
          </cell>
          <cell r="AO50">
            <v>0.9</v>
          </cell>
          <cell r="AP50">
            <v>0.9</v>
          </cell>
          <cell r="AQ50">
            <v>0.9</v>
          </cell>
          <cell r="AR50">
            <v>0.9</v>
          </cell>
          <cell r="AS50">
            <v>0.9</v>
          </cell>
          <cell r="AT50">
            <v>0.9</v>
          </cell>
          <cell r="AU50">
            <v>0.9</v>
          </cell>
          <cell r="AV50">
            <v>0.9</v>
          </cell>
          <cell r="AW50">
            <v>0.9</v>
          </cell>
          <cell r="AX50">
            <v>0.9</v>
          </cell>
          <cell r="AY50">
            <v>0.9</v>
          </cell>
          <cell r="AZ50">
            <v>0.9</v>
          </cell>
          <cell r="BA50">
            <v>0.9</v>
          </cell>
        </row>
        <row r="54">
          <cell r="A54" t="str">
            <v>Maturity</v>
          </cell>
          <cell r="B54" t="str">
            <v>CA</v>
          </cell>
          <cell r="C54" t="str">
            <v>CO</v>
          </cell>
          <cell r="D54" t="str">
            <v>CT</v>
          </cell>
          <cell r="E54" t="str">
            <v>GA</v>
          </cell>
          <cell r="F54" t="str">
            <v>IN</v>
          </cell>
          <cell r="G54" t="str">
            <v>KY</v>
          </cell>
          <cell r="H54" t="str">
            <v>ME</v>
          </cell>
          <cell r="I54" t="str">
            <v>MO</v>
          </cell>
          <cell r="J54" t="str">
            <v>NH</v>
          </cell>
          <cell r="K54" t="str">
            <v>NV</v>
          </cell>
          <cell r="L54" t="str">
            <v>NY</v>
          </cell>
          <cell r="M54" t="str">
            <v>OH</v>
          </cell>
          <cell r="N54" t="str">
            <v>VA</v>
          </cell>
          <cell r="O54" t="str">
            <v>WI</v>
          </cell>
          <cell r="P54" t="str">
            <v>CA Individual</v>
          </cell>
          <cell r="Q54" t="str">
            <v>CO Individual</v>
          </cell>
          <cell r="R54" t="str">
            <v>CT Individual</v>
          </cell>
          <cell r="S54" t="str">
            <v>GA Individual</v>
          </cell>
          <cell r="T54" t="str">
            <v>IN Individual</v>
          </cell>
          <cell r="U54" t="str">
            <v>KY Individual</v>
          </cell>
          <cell r="V54" t="str">
            <v>ME Individual</v>
          </cell>
          <cell r="W54" t="str">
            <v>MO Individual</v>
          </cell>
          <cell r="X54" t="str">
            <v>NH Individual</v>
          </cell>
          <cell r="Y54" t="str">
            <v>NV Individual</v>
          </cell>
          <cell r="Z54" t="str">
            <v>NY Individual</v>
          </cell>
          <cell r="AA54" t="str">
            <v>OH Individual</v>
          </cell>
          <cell r="AB54" t="str">
            <v>VA Individual</v>
          </cell>
          <cell r="AC54" t="str">
            <v>WI Individual</v>
          </cell>
          <cell r="AD54" t="str">
            <v>CA Senior HMO</v>
          </cell>
          <cell r="AE54" t="str">
            <v>CA Senior RPPO</v>
          </cell>
          <cell r="AF54" t="str">
            <v>CO Senior HMO</v>
          </cell>
          <cell r="AG54" t="str">
            <v>NV Senior LPPO</v>
          </cell>
          <cell r="AH54" t="str">
            <v>CT Senior HMO</v>
          </cell>
          <cell r="AI54" t="str">
            <v>CT Senior LPPO</v>
          </cell>
          <cell r="AJ54" t="str">
            <v>GA Senior HMO</v>
          </cell>
          <cell r="AK54" t="str">
            <v>GA Senior LPPO</v>
          </cell>
          <cell r="AL54" t="str">
            <v>NY Senior HMO</v>
          </cell>
          <cell r="AM54" t="str">
            <v>NY Senior LPPO</v>
          </cell>
          <cell r="AN54" t="str">
            <v>VA Senior LPPO</v>
          </cell>
          <cell r="AO54" t="str">
            <v>IN Senior LPPO</v>
          </cell>
          <cell r="AP54" t="str">
            <v>IN Senior RPPO</v>
          </cell>
          <cell r="AQ54" t="str">
            <v>KY Senior HMO</v>
          </cell>
          <cell r="AR54" t="str">
            <v>KY Senior LPPO</v>
          </cell>
          <cell r="AS54" t="str">
            <v>KY Senior RPPO</v>
          </cell>
          <cell r="AT54" t="str">
            <v>MO Senior LPPO</v>
          </cell>
          <cell r="AU54" t="str">
            <v>OH Senior HMO</v>
          </cell>
          <cell r="AV54" t="str">
            <v>OH Senior LPPO</v>
          </cell>
          <cell r="AW54" t="str">
            <v>OH Senior RPPO</v>
          </cell>
          <cell r="AX54" t="str">
            <v>WI Senior LPPO</v>
          </cell>
          <cell r="AY54" t="str">
            <v>NY Medicaid</v>
          </cell>
          <cell r="AZ54" t="str">
            <v>VA Medicaid</v>
          </cell>
          <cell r="BA54" t="str">
            <v>IN Medicaid</v>
          </cell>
        </row>
        <row r="55">
          <cell r="A55" t="str">
            <v>Lvl_1_IP</v>
          </cell>
          <cell r="B55">
            <v>1.6364074415952057E-2</v>
          </cell>
          <cell r="C55">
            <v>7.0000000000000001E-3</v>
          </cell>
          <cell r="D55">
            <v>7.0000000000000001E-3</v>
          </cell>
          <cell r="E55">
            <v>7.0000000000000001E-3</v>
          </cell>
          <cell r="F55">
            <v>7.0000000000000001E-3</v>
          </cell>
          <cell r="G55">
            <v>7.0000000000000001E-3</v>
          </cell>
          <cell r="H55">
            <v>7.0000000000000001E-3</v>
          </cell>
          <cell r="I55">
            <v>7.0000000000000001E-3</v>
          </cell>
          <cell r="J55">
            <v>7.0000000000000001E-3</v>
          </cell>
          <cell r="K55">
            <v>7.0000000000000001E-3</v>
          </cell>
          <cell r="L55">
            <v>7.0000000000000001E-3</v>
          </cell>
          <cell r="M55">
            <v>7.0000000000000001E-3</v>
          </cell>
          <cell r="N55">
            <v>7.0000000000000001E-3</v>
          </cell>
          <cell r="O55">
            <v>7.0000000000000001E-3</v>
          </cell>
          <cell r="P55">
            <v>2.1049313673505432E-2</v>
          </cell>
          <cell r="Q55">
            <v>7.0000000000000001E-3</v>
          </cell>
          <cell r="R55">
            <v>7.0000000000000001E-3</v>
          </cell>
          <cell r="S55">
            <v>7.0000000000000001E-3</v>
          </cell>
          <cell r="T55">
            <v>7.0000000000000001E-3</v>
          </cell>
          <cell r="U55">
            <v>7.0000000000000001E-3</v>
          </cell>
          <cell r="V55">
            <v>7.0000000000000001E-3</v>
          </cell>
          <cell r="W55">
            <v>7.0000000000000001E-3</v>
          </cell>
          <cell r="X55">
            <v>7.0000000000000001E-3</v>
          </cell>
          <cell r="Y55">
            <v>7.0000000000000001E-3</v>
          </cell>
          <cell r="Z55">
            <v>7.0000000000000001E-3</v>
          </cell>
          <cell r="AA55">
            <v>7.0000000000000001E-3</v>
          </cell>
          <cell r="AB55">
            <v>7.0000000000000001E-3</v>
          </cell>
          <cell r="AC55">
            <v>7.0000000000000001E-3</v>
          </cell>
          <cell r="AD55">
            <v>1.2E-2</v>
          </cell>
          <cell r="AE55">
            <v>1.2E-2</v>
          </cell>
          <cell r="AF55">
            <v>1.2E-2</v>
          </cell>
          <cell r="AG55">
            <v>1.2E-2</v>
          </cell>
          <cell r="AH55">
            <v>1.2E-2</v>
          </cell>
          <cell r="AI55">
            <v>1.2E-2</v>
          </cell>
          <cell r="AJ55">
            <v>1.2E-2</v>
          </cell>
          <cell r="AK55">
            <v>1.2E-2</v>
          </cell>
          <cell r="AL55">
            <v>1.2E-2</v>
          </cell>
          <cell r="AM55">
            <v>1.2E-2</v>
          </cell>
          <cell r="AN55">
            <v>1.2E-2</v>
          </cell>
          <cell r="AO55">
            <v>1.2E-2</v>
          </cell>
          <cell r="AP55">
            <v>1.2E-2</v>
          </cell>
          <cell r="AQ55">
            <v>1.2E-2</v>
          </cell>
          <cell r="AR55">
            <v>1.2E-2</v>
          </cell>
          <cell r="AS55">
            <v>1.2E-2</v>
          </cell>
          <cell r="AT55">
            <v>1.2E-2</v>
          </cell>
          <cell r="AU55">
            <v>1.2E-2</v>
          </cell>
          <cell r="AV55">
            <v>1.2E-2</v>
          </cell>
          <cell r="AW55">
            <v>1.2E-2</v>
          </cell>
          <cell r="AX55">
            <v>1.2E-2</v>
          </cell>
          <cell r="AY55">
            <v>4.0000000000000001E-3</v>
          </cell>
          <cell r="AZ55">
            <v>6.0000000000000001E-3</v>
          </cell>
          <cell r="BA55">
            <v>7.0000000000000001E-3</v>
          </cell>
        </row>
        <row r="56">
          <cell r="A56" t="str">
            <v>Lvl_1_OP</v>
          </cell>
          <cell r="B56">
            <v>4.6754498331291593E-3</v>
          </cell>
          <cell r="C56">
            <v>2E-3</v>
          </cell>
          <cell r="D56">
            <v>2E-3</v>
          </cell>
          <cell r="E56">
            <v>2E-3</v>
          </cell>
          <cell r="F56">
            <v>2E-3</v>
          </cell>
          <cell r="G56">
            <v>2E-3</v>
          </cell>
          <cell r="H56">
            <v>2E-3</v>
          </cell>
          <cell r="I56">
            <v>2E-3</v>
          </cell>
          <cell r="J56">
            <v>2E-3</v>
          </cell>
          <cell r="K56">
            <v>2E-3</v>
          </cell>
          <cell r="L56">
            <v>2E-3</v>
          </cell>
          <cell r="M56">
            <v>2E-3</v>
          </cell>
          <cell r="N56">
            <v>2E-3</v>
          </cell>
          <cell r="O56">
            <v>2E-3</v>
          </cell>
          <cell r="P56">
            <v>6.0140896210015525E-3</v>
          </cell>
          <cell r="Q56">
            <v>2E-3</v>
          </cell>
          <cell r="R56">
            <v>2E-3</v>
          </cell>
          <cell r="S56">
            <v>2E-3</v>
          </cell>
          <cell r="T56">
            <v>2E-3</v>
          </cell>
          <cell r="U56">
            <v>2E-3</v>
          </cell>
          <cell r="V56">
            <v>2E-3</v>
          </cell>
          <cell r="W56">
            <v>2E-3</v>
          </cell>
          <cell r="X56">
            <v>2E-3</v>
          </cell>
          <cell r="Y56">
            <v>2E-3</v>
          </cell>
          <cell r="Z56">
            <v>2E-3</v>
          </cell>
          <cell r="AA56">
            <v>2E-3</v>
          </cell>
          <cell r="AB56">
            <v>2E-3</v>
          </cell>
          <cell r="AC56">
            <v>2E-3</v>
          </cell>
          <cell r="AD56">
            <v>1E-3</v>
          </cell>
          <cell r="AE56">
            <v>1E-3</v>
          </cell>
          <cell r="AF56">
            <v>1E-3</v>
          </cell>
          <cell r="AG56">
            <v>1E-3</v>
          </cell>
          <cell r="AH56">
            <v>1E-3</v>
          </cell>
          <cell r="AI56">
            <v>1E-3</v>
          </cell>
          <cell r="AJ56">
            <v>1E-3</v>
          </cell>
          <cell r="AK56">
            <v>1E-3</v>
          </cell>
          <cell r="AL56">
            <v>1E-3</v>
          </cell>
          <cell r="AM56">
            <v>1E-3</v>
          </cell>
          <cell r="AN56">
            <v>1E-3</v>
          </cell>
          <cell r="AO56">
            <v>1E-3</v>
          </cell>
          <cell r="AP56">
            <v>1E-3</v>
          </cell>
          <cell r="AQ56">
            <v>1E-3</v>
          </cell>
          <cell r="AR56">
            <v>1E-3</v>
          </cell>
          <cell r="AS56">
            <v>1E-3</v>
          </cell>
          <cell r="AT56">
            <v>1E-3</v>
          </cell>
          <cell r="AU56">
            <v>1E-3</v>
          </cell>
          <cell r="AV56">
            <v>1E-3</v>
          </cell>
          <cell r="AW56">
            <v>1E-3</v>
          </cell>
          <cell r="AX56">
            <v>1E-3</v>
          </cell>
          <cell r="AY56">
            <v>1E-3</v>
          </cell>
          <cell r="AZ56">
            <v>2E-3</v>
          </cell>
          <cell r="BA56">
            <v>2E-3</v>
          </cell>
        </row>
        <row r="57">
          <cell r="A57" t="str">
            <v>Lvl_1_PR</v>
          </cell>
          <cell r="B57">
            <v>1.6364074415952057E-2</v>
          </cell>
          <cell r="C57">
            <v>7.0000000000000001E-3</v>
          </cell>
          <cell r="D57">
            <v>7.0000000000000001E-3</v>
          </cell>
          <cell r="E57">
            <v>7.0000000000000001E-3</v>
          </cell>
          <cell r="F57">
            <v>7.0000000000000001E-3</v>
          </cell>
          <cell r="G57">
            <v>7.0000000000000001E-3</v>
          </cell>
          <cell r="H57">
            <v>7.0000000000000001E-3</v>
          </cell>
          <cell r="I57">
            <v>7.0000000000000001E-3</v>
          </cell>
          <cell r="J57">
            <v>7.0000000000000001E-3</v>
          </cell>
          <cell r="K57">
            <v>7.0000000000000001E-3</v>
          </cell>
          <cell r="L57">
            <v>7.0000000000000001E-3</v>
          </cell>
          <cell r="M57">
            <v>7.0000000000000001E-3</v>
          </cell>
          <cell r="N57">
            <v>7.0000000000000001E-3</v>
          </cell>
          <cell r="O57">
            <v>7.0000000000000001E-3</v>
          </cell>
          <cell r="P57">
            <v>2.1049313673505432E-2</v>
          </cell>
          <cell r="Q57">
            <v>7.0000000000000001E-3</v>
          </cell>
          <cell r="R57">
            <v>7.0000000000000001E-3</v>
          </cell>
          <cell r="S57">
            <v>7.0000000000000001E-3</v>
          </cell>
          <cell r="T57">
            <v>7.0000000000000001E-3</v>
          </cell>
          <cell r="U57">
            <v>7.0000000000000001E-3</v>
          </cell>
          <cell r="V57">
            <v>7.0000000000000001E-3</v>
          </cell>
          <cell r="W57">
            <v>7.0000000000000001E-3</v>
          </cell>
          <cell r="X57">
            <v>7.0000000000000001E-3</v>
          </cell>
          <cell r="Y57">
            <v>7.0000000000000001E-3</v>
          </cell>
          <cell r="Z57">
            <v>7.0000000000000001E-3</v>
          </cell>
          <cell r="AA57">
            <v>7.0000000000000001E-3</v>
          </cell>
          <cell r="AB57">
            <v>7.0000000000000001E-3</v>
          </cell>
          <cell r="AC57">
            <v>7.0000000000000001E-3</v>
          </cell>
          <cell r="AD57">
            <v>6.0000000000000001E-3</v>
          </cell>
          <cell r="AE57">
            <v>6.0000000000000001E-3</v>
          </cell>
          <cell r="AF57">
            <v>6.0000000000000001E-3</v>
          </cell>
          <cell r="AG57">
            <v>6.0000000000000001E-3</v>
          </cell>
          <cell r="AH57">
            <v>6.0000000000000001E-3</v>
          </cell>
          <cell r="AI57">
            <v>6.0000000000000001E-3</v>
          </cell>
          <cell r="AJ57">
            <v>6.0000000000000001E-3</v>
          </cell>
          <cell r="AK57">
            <v>6.0000000000000001E-3</v>
          </cell>
          <cell r="AL57">
            <v>6.0000000000000001E-3</v>
          </cell>
          <cell r="AM57">
            <v>6.0000000000000001E-3</v>
          </cell>
          <cell r="AN57">
            <v>6.0000000000000001E-3</v>
          </cell>
          <cell r="AO57">
            <v>6.0000000000000001E-3</v>
          </cell>
          <cell r="AP57">
            <v>6.0000000000000001E-3</v>
          </cell>
          <cell r="AQ57">
            <v>6.0000000000000001E-3</v>
          </cell>
          <cell r="AR57">
            <v>6.0000000000000001E-3</v>
          </cell>
          <cell r="AS57">
            <v>6.0000000000000001E-3</v>
          </cell>
          <cell r="AT57">
            <v>6.0000000000000001E-3</v>
          </cell>
          <cell r="AU57">
            <v>6.0000000000000001E-3</v>
          </cell>
          <cell r="AV57">
            <v>6.0000000000000001E-3</v>
          </cell>
          <cell r="AW57">
            <v>6.0000000000000001E-3</v>
          </cell>
          <cell r="AX57">
            <v>6.0000000000000001E-3</v>
          </cell>
          <cell r="AY57">
            <v>4.0000000000000001E-3</v>
          </cell>
          <cell r="AZ57">
            <v>4.0000000000000001E-3</v>
          </cell>
          <cell r="BA57">
            <v>5.0000000000000001E-3</v>
          </cell>
        </row>
        <row r="58">
          <cell r="A58" t="str">
            <v>Lvl_1_RX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</row>
        <row r="59">
          <cell r="A59" t="str">
            <v>Total Level 1</v>
          </cell>
          <cell r="B59">
            <v>4.811271696801242E-2</v>
          </cell>
          <cell r="C59">
            <v>1.6E-2</v>
          </cell>
          <cell r="D59">
            <v>1.6E-2</v>
          </cell>
          <cell r="E59">
            <v>1.6E-2</v>
          </cell>
          <cell r="F59">
            <v>1.6E-2</v>
          </cell>
          <cell r="G59">
            <v>1.6E-2</v>
          </cell>
          <cell r="H59">
            <v>1.6E-2</v>
          </cell>
          <cell r="I59">
            <v>1.6E-2</v>
          </cell>
          <cell r="J59">
            <v>1.6E-2</v>
          </cell>
          <cell r="K59">
            <v>1.6E-2</v>
          </cell>
          <cell r="L59">
            <v>1.6E-2</v>
          </cell>
          <cell r="M59">
            <v>1.6E-2</v>
          </cell>
          <cell r="N59">
            <v>1.6E-2</v>
          </cell>
          <cell r="O59">
            <v>1.6E-2</v>
          </cell>
          <cell r="P59">
            <v>4.811271696801242E-2</v>
          </cell>
          <cell r="Q59">
            <v>1.6E-2</v>
          </cell>
          <cell r="R59">
            <v>1.6E-2</v>
          </cell>
          <cell r="S59">
            <v>1.6E-2</v>
          </cell>
          <cell r="T59">
            <v>1.6E-2</v>
          </cell>
          <cell r="U59">
            <v>1.6E-2</v>
          </cell>
          <cell r="V59">
            <v>1.6E-2</v>
          </cell>
          <cell r="W59">
            <v>1.6E-2</v>
          </cell>
          <cell r="X59">
            <v>1.6E-2</v>
          </cell>
          <cell r="Y59">
            <v>1.6E-2</v>
          </cell>
          <cell r="Z59">
            <v>1.6E-2</v>
          </cell>
          <cell r="AA59">
            <v>1.6E-2</v>
          </cell>
          <cell r="AB59">
            <v>1.6E-2</v>
          </cell>
          <cell r="AC59">
            <v>1.6E-2</v>
          </cell>
          <cell r="AD59">
            <v>1.9000000000000003E-2</v>
          </cell>
          <cell r="AE59">
            <v>1.9000000000000003E-2</v>
          </cell>
          <cell r="AF59">
            <v>1.9000000000000003E-2</v>
          </cell>
          <cell r="AG59">
            <v>1.9000000000000003E-2</v>
          </cell>
          <cell r="AH59">
            <v>1.9000000000000003E-2</v>
          </cell>
          <cell r="AI59">
            <v>1.9000000000000003E-2</v>
          </cell>
          <cell r="AJ59">
            <v>1.9000000000000003E-2</v>
          </cell>
          <cell r="AK59">
            <v>1.9000000000000003E-2</v>
          </cell>
          <cell r="AL59">
            <v>1.9000000000000003E-2</v>
          </cell>
          <cell r="AM59">
            <v>1.9000000000000003E-2</v>
          </cell>
          <cell r="AN59">
            <v>1.9000000000000003E-2</v>
          </cell>
          <cell r="AO59">
            <v>1.9000000000000003E-2</v>
          </cell>
          <cell r="AP59">
            <v>1.9000000000000003E-2</v>
          </cell>
          <cell r="AQ59">
            <v>1.9000000000000003E-2</v>
          </cell>
          <cell r="AR59">
            <v>1.9000000000000003E-2</v>
          </cell>
          <cell r="AS59">
            <v>1.9000000000000003E-2</v>
          </cell>
          <cell r="AT59">
            <v>1.9000000000000003E-2</v>
          </cell>
          <cell r="AU59">
            <v>1.9000000000000003E-2</v>
          </cell>
          <cell r="AV59">
            <v>1.9000000000000003E-2</v>
          </cell>
          <cell r="AW59">
            <v>1.9000000000000003E-2</v>
          </cell>
          <cell r="AX59">
            <v>1.9000000000000003E-2</v>
          </cell>
          <cell r="AY59">
            <v>9.0000000000000011E-3</v>
          </cell>
          <cell r="AZ59">
            <v>1.2E-2</v>
          </cell>
          <cell r="BA59">
            <v>1.4000000000000002E-2</v>
          </cell>
        </row>
        <row r="61">
          <cell r="A61" t="str">
            <v>Lvl_2_IP</v>
          </cell>
          <cell r="B61">
            <v>1.5139551840608707E-2</v>
          </cell>
          <cell r="C61">
            <v>1.7000000000000001E-2</v>
          </cell>
          <cell r="D61">
            <v>1.7000000000000001E-2</v>
          </cell>
          <cell r="E61">
            <v>1.7000000000000001E-2</v>
          </cell>
          <cell r="F61">
            <v>1.7000000000000001E-2</v>
          </cell>
          <cell r="G61">
            <v>1.7000000000000001E-2</v>
          </cell>
          <cell r="H61">
            <v>1.7000000000000001E-2</v>
          </cell>
          <cell r="I61">
            <v>1.7000000000000001E-2</v>
          </cell>
          <cell r="J61">
            <v>1.7000000000000001E-2</v>
          </cell>
          <cell r="K61">
            <v>1.7000000000000001E-2</v>
          </cell>
          <cell r="L61">
            <v>1.7000000000000001E-2</v>
          </cell>
          <cell r="M61">
            <v>1.7000000000000001E-2</v>
          </cell>
          <cell r="N61">
            <v>1.7000000000000001E-2</v>
          </cell>
          <cell r="O61">
            <v>1.7000000000000001E-2</v>
          </cell>
          <cell r="P61">
            <v>1.9474194963243124E-2</v>
          </cell>
          <cell r="Q61">
            <v>1.7000000000000001E-2</v>
          </cell>
          <cell r="R61">
            <v>1.7000000000000001E-2</v>
          </cell>
          <cell r="S61">
            <v>1.7000000000000001E-2</v>
          </cell>
          <cell r="T61">
            <v>1.7000000000000001E-2</v>
          </cell>
          <cell r="U61">
            <v>1.7000000000000001E-2</v>
          </cell>
          <cell r="V61">
            <v>1.7000000000000001E-2</v>
          </cell>
          <cell r="W61">
            <v>1.7000000000000001E-2</v>
          </cell>
          <cell r="X61">
            <v>1.7000000000000001E-2</v>
          </cell>
          <cell r="Y61">
            <v>1.7000000000000001E-2</v>
          </cell>
          <cell r="Z61">
            <v>1.7000000000000001E-2</v>
          </cell>
          <cell r="AA61">
            <v>1.7000000000000001E-2</v>
          </cell>
          <cell r="AB61">
            <v>1.7000000000000001E-2</v>
          </cell>
          <cell r="AC61">
            <v>1.7000000000000001E-2</v>
          </cell>
          <cell r="AD61">
            <v>2.9000000000000001E-2</v>
          </cell>
          <cell r="AE61">
            <v>2.9000000000000001E-2</v>
          </cell>
          <cell r="AF61">
            <v>2.9000000000000001E-2</v>
          </cell>
          <cell r="AG61">
            <v>2.9000000000000001E-2</v>
          </cell>
          <cell r="AH61">
            <v>2.9000000000000001E-2</v>
          </cell>
          <cell r="AI61">
            <v>2.9000000000000001E-2</v>
          </cell>
          <cell r="AJ61">
            <v>2.9000000000000001E-2</v>
          </cell>
          <cell r="AK61">
            <v>2.9000000000000001E-2</v>
          </cell>
          <cell r="AL61">
            <v>2.9000000000000001E-2</v>
          </cell>
          <cell r="AM61">
            <v>2.9000000000000001E-2</v>
          </cell>
          <cell r="AN61">
            <v>2.9000000000000001E-2</v>
          </cell>
          <cell r="AO61">
            <v>2.9000000000000001E-2</v>
          </cell>
          <cell r="AP61">
            <v>2.9000000000000001E-2</v>
          </cell>
          <cell r="AQ61">
            <v>2.9000000000000001E-2</v>
          </cell>
          <cell r="AR61">
            <v>2.9000000000000001E-2</v>
          </cell>
          <cell r="AS61">
            <v>2.9000000000000001E-2</v>
          </cell>
          <cell r="AT61">
            <v>2.9000000000000001E-2</v>
          </cell>
          <cell r="AU61">
            <v>2.9000000000000001E-2</v>
          </cell>
          <cell r="AV61">
            <v>2.9000000000000001E-2</v>
          </cell>
          <cell r="AW61">
            <v>2.9000000000000001E-2</v>
          </cell>
          <cell r="AX61">
            <v>2.9000000000000001E-2</v>
          </cell>
          <cell r="AY61">
            <v>1.0999999999999999E-2</v>
          </cell>
          <cell r="AZ61">
            <v>1.6E-2</v>
          </cell>
          <cell r="BA61">
            <v>1.7999999999999999E-2</v>
          </cell>
        </row>
        <row r="62">
          <cell r="A62" t="str">
            <v>Lvl_2_OP</v>
          </cell>
          <cell r="B62">
            <v>7.1244949838158616E-3</v>
          </cell>
          <cell r="C62">
            <v>8.0000000000000002E-3</v>
          </cell>
          <cell r="D62">
            <v>8.0000000000000002E-3</v>
          </cell>
          <cell r="E62">
            <v>8.0000000000000002E-3</v>
          </cell>
          <cell r="F62">
            <v>8.0000000000000002E-3</v>
          </cell>
          <cell r="G62">
            <v>8.0000000000000002E-3</v>
          </cell>
          <cell r="H62">
            <v>8.0000000000000002E-3</v>
          </cell>
          <cell r="I62">
            <v>8.0000000000000002E-3</v>
          </cell>
          <cell r="J62">
            <v>8.0000000000000002E-3</v>
          </cell>
          <cell r="K62">
            <v>8.0000000000000002E-3</v>
          </cell>
          <cell r="L62">
            <v>8.0000000000000002E-3</v>
          </cell>
          <cell r="M62">
            <v>8.0000000000000002E-3</v>
          </cell>
          <cell r="N62">
            <v>8.0000000000000002E-3</v>
          </cell>
          <cell r="O62">
            <v>8.0000000000000002E-3</v>
          </cell>
          <cell r="P62">
            <v>9.1643270415261747E-3</v>
          </cell>
          <cell r="Q62">
            <v>8.0000000000000002E-3</v>
          </cell>
          <cell r="R62">
            <v>8.0000000000000002E-3</v>
          </cell>
          <cell r="S62">
            <v>8.0000000000000002E-3</v>
          </cell>
          <cell r="T62">
            <v>8.0000000000000002E-3</v>
          </cell>
          <cell r="U62">
            <v>8.0000000000000002E-3</v>
          </cell>
          <cell r="V62">
            <v>8.0000000000000002E-3</v>
          </cell>
          <cell r="W62">
            <v>8.0000000000000002E-3</v>
          </cell>
          <cell r="X62">
            <v>8.0000000000000002E-3</v>
          </cell>
          <cell r="Y62">
            <v>8.0000000000000002E-3</v>
          </cell>
          <cell r="Z62">
            <v>8.0000000000000002E-3</v>
          </cell>
          <cell r="AA62">
            <v>8.0000000000000002E-3</v>
          </cell>
          <cell r="AB62">
            <v>8.0000000000000002E-3</v>
          </cell>
          <cell r="AC62">
            <v>8.0000000000000002E-3</v>
          </cell>
          <cell r="AD62">
            <v>5.0000000000000001E-3</v>
          </cell>
          <cell r="AE62">
            <v>5.0000000000000001E-3</v>
          </cell>
          <cell r="AF62">
            <v>5.0000000000000001E-3</v>
          </cell>
          <cell r="AG62">
            <v>5.0000000000000001E-3</v>
          </cell>
          <cell r="AH62">
            <v>5.0000000000000001E-3</v>
          </cell>
          <cell r="AI62">
            <v>5.0000000000000001E-3</v>
          </cell>
          <cell r="AJ62">
            <v>5.0000000000000001E-3</v>
          </cell>
          <cell r="AK62">
            <v>5.0000000000000001E-3</v>
          </cell>
          <cell r="AL62">
            <v>5.0000000000000001E-3</v>
          </cell>
          <cell r="AM62">
            <v>5.0000000000000001E-3</v>
          </cell>
          <cell r="AN62">
            <v>5.0000000000000001E-3</v>
          </cell>
          <cell r="AO62">
            <v>5.0000000000000001E-3</v>
          </cell>
          <cell r="AP62">
            <v>5.0000000000000001E-3</v>
          </cell>
          <cell r="AQ62">
            <v>5.0000000000000001E-3</v>
          </cell>
          <cell r="AR62">
            <v>5.0000000000000001E-3</v>
          </cell>
          <cell r="AS62">
            <v>5.0000000000000001E-3</v>
          </cell>
          <cell r="AT62">
            <v>5.0000000000000001E-3</v>
          </cell>
          <cell r="AU62">
            <v>5.0000000000000001E-3</v>
          </cell>
          <cell r="AV62">
            <v>5.0000000000000001E-3</v>
          </cell>
          <cell r="AW62">
            <v>5.0000000000000001E-3</v>
          </cell>
          <cell r="AX62">
            <v>5.0000000000000001E-3</v>
          </cell>
          <cell r="AY62">
            <v>4.0000000000000001E-3</v>
          </cell>
          <cell r="AZ62">
            <v>5.0000000000000001E-3</v>
          </cell>
          <cell r="BA62">
            <v>4.0000000000000001E-3</v>
          </cell>
        </row>
        <row r="63">
          <cell r="A63" t="str">
            <v>Lvl_2_PR</v>
          </cell>
          <cell r="B63">
            <v>1.5139551840608707E-2</v>
          </cell>
          <cell r="C63">
            <v>1.7000000000000001E-2</v>
          </cell>
          <cell r="D63">
            <v>1.7000000000000001E-2</v>
          </cell>
          <cell r="E63">
            <v>1.7000000000000001E-2</v>
          </cell>
          <cell r="F63">
            <v>1.7000000000000001E-2</v>
          </cell>
          <cell r="G63">
            <v>1.7000000000000001E-2</v>
          </cell>
          <cell r="H63">
            <v>1.7000000000000001E-2</v>
          </cell>
          <cell r="I63">
            <v>1.7000000000000001E-2</v>
          </cell>
          <cell r="J63">
            <v>1.7000000000000001E-2</v>
          </cell>
          <cell r="K63">
            <v>1.7000000000000001E-2</v>
          </cell>
          <cell r="L63">
            <v>1.7000000000000001E-2</v>
          </cell>
          <cell r="M63">
            <v>1.7000000000000001E-2</v>
          </cell>
          <cell r="N63">
            <v>1.7000000000000001E-2</v>
          </cell>
          <cell r="O63">
            <v>1.7000000000000001E-2</v>
          </cell>
          <cell r="P63">
            <v>1.9474194963243124E-2</v>
          </cell>
          <cell r="Q63">
            <v>1.7000000000000001E-2</v>
          </cell>
          <cell r="R63">
            <v>1.7000000000000001E-2</v>
          </cell>
          <cell r="S63">
            <v>1.7000000000000001E-2</v>
          </cell>
          <cell r="T63">
            <v>1.7000000000000001E-2</v>
          </cell>
          <cell r="U63">
            <v>1.7000000000000001E-2</v>
          </cell>
          <cell r="V63">
            <v>1.7000000000000001E-2</v>
          </cell>
          <cell r="W63">
            <v>1.7000000000000001E-2</v>
          </cell>
          <cell r="X63">
            <v>1.7000000000000001E-2</v>
          </cell>
          <cell r="Y63">
            <v>1.7000000000000001E-2</v>
          </cell>
          <cell r="Z63">
            <v>1.7000000000000001E-2</v>
          </cell>
          <cell r="AA63">
            <v>1.7000000000000001E-2</v>
          </cell>
          <cell r="AB63">
            <v>1.7000000000000001E-2</v>
          </cell>
          <cell r="AC63">
            <v>1.7000000000000001E-2</v>
          </cell>
          <cell r="AD63">
            <v>1.4999999999999999E-2</v>
          </cell>
          <cell r="AE63">
            <v>1.4999999999999999E-2</v>
          </cell>
          <cell r="AF63">
            <v>1.4999999999999999E-2</v>
          </cell>
          <cell r="AG63">
            <v>1.4999999999999999E-2</v>
          </cell>
          <cell r="AH63">
            <v>1.4999999999999999E-2</v>
          </cell>
          <cell r="AI63">
            <v>1.4999999999999999E-2</v>
          </cell>
          <cell r="AJ63">
            <v>1.4999999999999999E-2</v>
          </cell>
          <cell r="AK63">
            <v>1.4999999999999999E-2</v>
          </cell>
          <cell r="AL63">
            <v>1.4999999999999999E-2</v>
          </cell>
          <cell r="AM63">
            <v>1.4999999999999999E-2</v>
          </cell>
          <cell r="AN63">
            <v>1.4999999999999999E-2</v>
          </cell>
          <cell r="AO63">
            <v>1.4999999999999999E-2</v>
          </cell>
          <cell r="AP63">
            <v>1.4999999999999999E-2</v>
          </cell>
          <cell r="AQ63">
            <v>1.4999999999999999E-2</v>
          </cell>
          <cell r="AR63">
            <v>1.4999999999999999E-2</v>
          </cell>
          <cell r="AS63">
            <v>1.4999999999999999E-2</v>
          </cell>
          <cell r="AT63">
            <v>1.4999999999999999E-2</v>
          </cell>
          <cell r="AU63">
            <v>1.4999999999999999E-2</v>
          </cell>
          <cell r="AV63">
            <v>1.4999999999999999E-2</v>
          </cell>
          <cell r="AW63">
            <v>1.4999999999999999E-2</v>
          </cell>
          <cell r="AX63">
            <v>1.4999999999999999E-2</v>
          </cell>
          <cell r="AY63">
            <v>1.0999999999999999E-2</v>
          </cell>
          <cell r="AZ63">
            <v>0.01</v>
          </cell>
          <cell r="BA63">
            <v>1.2E-2</v>
          </cell>
        </row>
        <row r="64">
          <cell r="A64" t="str">
            <v>Lvl_2_RX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</row>
        <row r="65">
          <cell r="A65" t="str">
            <v>Total Level 2</v>
          </cell>
          <cell r="B65">
            <v>4.811271696801242E-2</v>
          </cell>
          <cell r="C65">
            <v>4.2000000000000003E-2</v>
          </cell>
          <cell r="D65">
            <v>4.2000000000000003E-2</v>
          </cell>
          <cell r="E65">
            <v>4.2000000000000003E-2</v>
          </cell>
          <cell r="F65">
            <v>4.2000000000000003E-2</v>
          </cell>
          <cell r="G65">
            <v>4.2000000000000003E-2</v>
          </cell>
          <cell r="H65">
            <v>4.2000000000000003E-2</v>
          </cell>
          <cell r="I65">
            <v>4.2000000000000003E-2</v>
          </cell>
          <cell r="J65">
            <v>4.2000000000000003E-2</v>
          </cell>
          <cell r="K65">
            <v>4.2000000000000003E-2</v>
          </cell>
          <cell r="L65">
            <v>4.2000000000000003E-2</v>
          </cell>
          <cell r="M65">
            <v>4.2000000000000003E-2</v>
          </cell>
          <cell r="N65">
            <v>4.2000000000000003E-2</v>
          </cell>
          <cell r="O65">
            <v>4.2000000000000003E-2</v>
          </cell>
          <cell r="P65">
            <v>4.811271696801242E-2</v>
          </cell>
          <cell r="Q65">
            <v>4.2000000000000003E-2</v>
          </cell>
          <cell r="R65">
            <v>4.2000000000000003E-2</v>
          </cell>
          <cell r="S65">
            <v>4.2000000000000003E-2</v>
          </cell>
          <cell r="T65">
            <v>4.2000000000000003E-2</v>
          </cell>
          <cell r="U65">
            <v>4.2000000000000003E-2</v>
          </cell>
          <cell r="V65">
            <v>4.2000000000000003E-2</v>
          </cell>
          <cell r="W65">
            <v>4.2000000000000003E-2</v>
          </cell>
          <cell r="X65">
            <v>4.2000000000000003E-2</v>
          </cell>
          <cell r="Y65">
            <v>4.2000000000000003E-2</v>
          </cell>
          <cell r="Z65">
            <v>4.2000000000000003E-2</v>
          </cell>
          <cell r="AA65">
            <v>4.2000000000000003E-2</v>
          </cell>
          <cell r="AB65">
            <v>4.2000000000000003E-2</v>
          </cell>
          <cell r="AC65">
            <v>4.2000000000000003E-2</v>
          </cell>
          <cell r="AD65">
            <v>4.9000000000000002E-2</v>
          </cell>
          <cell r="AE65">
            <v>4.9000000000000002E-2</v>
          </cell>
          <cell r="AF65">
            <v>4.9000000000000002E-2</v>
          </cell>
          <cell r="AG65">
            <v>4.9000000000000002E-2</v>
          </cell>
          <cell r="AH65">
            <v>4.9000000000000002E-2</v>
          </cell>
          <cell r="AI65">
            <v>4.9000000000000002E-2</v>
          </cell>
          <cell r="AJ65">
            <v>4.9000000000000002E-2</v>
          </cell>
          <cell r="AK65">
            <v>4.9000000000000002E-2</v>
          </cell>
          <cell r="AL65">
            <v>4.9000000000000002E-2</v>
          </cell>
          <cell r="AM65">
            <v>4.9000000000000002E-2</v>
          </cell>
          <cell r="AN65">
            <v>4.9000000000000002E-2</v>
          </cell>
          <cell r="AO65">
            <v>4.9000000000000002E-2</v>
          </cell>
          <cell r="AP65">
            <v>4.9000000000000002E-2</v>
          </cell>
          <cell r="AQ65">
            <v>4.9000000000000002E-2</v>
          </cell>
          <cell r="AR65">
            <v>4.9000000000000002E-2</v>
          </cell>
          <cell r="AS65">
            <v>4.9000000000000002E-2</v>
          </cell>
          <cell r="AT65">
            <v>4.9000000000000002E-2</v>
          </cell>
          <cell r="AU65">
            <v>4.9000000000000002E-2</v>
          </cell>
          <cell r="AV65">
            <v>4.9000000000000002E-2</v>
          </cell>
          <cell r="AW65">
            <v>4.9000000000000002E-2</v>
          </cell>
          <cell r="AX65">
            <v>4.9000000000000002E-2</v>
          </cell>
          <cell r="AY65">
            <v>2.5999999999999999E-2</v>
          </cell>
          <cell r="AZ65">
            <v>3.1E-2</v>
          </cell>
          <cell r="BA65">
            <v>3.4000000000000002E-2</v>
          </cell>
        </row>
        <row r="67">
          <cell r="A67" t="str">
            <v>Lvl_3_IP</v>
          </cell>
          <cell r="B67">
            <v>1.5428984449326227E-2</v>
          </cell>
          <cell r="C67">
            <v>3.3000000000000002E-2</v>
          </cell>
          <cell r="D67">
            <v>3.3000000000000002E-2</v>
          </cell>
          <cell r="E67">
            <v>3.3000000000000002E-2</v>
          </cell>
          <cell r="F67">
            <v>3.3000000000000002E-2</v>
          </cell>
          <cell r="G67">
            <v>3.3000000000000002E-2</v>
          </cell>
          <cell r="H67">
            <v>3.3000000000000002E-2</v>
          </cell>
          <cell r="I67">
            <v>3.3000000000000002E-2</v>
          </cell>
          <cell r="J67">
            <v>3.3000000000000002E-2</v>
          </cell>
          <cell r="K67">
            <v>3.3000000000000002E-2</v>
          </cell>
          <cell r="L67">
            <v>3.3000000000000002E-2</v>
          </cell>
          <cell r="M67">
            <v>3.3000000000000002E-2</v>
          </cell>
          <cell r="N67">
            <v>3.3000000000000002E-2</v>
          </cell>
          <cell r="O67">
            <v>3.3000000000000002E-2</v>
          </cell>
          <cell r="P67">
            <v>1.9846495749305124E-2</v>
          </cell>
          <cell r="Q67">
            <v>3.3000000000000002E-2</v>
          </cell>
          <cell r="R67">
            <v>3.3000000000000002E-2</v>
          </cell>
          <cell r="S67">
            <v>3.3000000000000002E-2</v>
          </cell>
          <cell r="T67">
            <v>3.3000000000000002E-2</v>
          </cell>
          <cell r="U67">
            <v>3.3000000000000002E-2</v>
          </cell>
          <cell r="V67">
            <v>3.3000000000000002E-2</v>
          </cell>
          <cell r="W67">
            <v>3.3000000000000002E-2</v>
          </cell>
          <cell r="X67">
            <v>3.3000000000000002E-2</v>
          </cell>
          <cell r="Y67">
            <v>3.3000000000000002E-2</v>
          </cell>
          <cell r="Z67">
            <v>3.3000000000000002E-2</v>
          </cell>
          <cell r="AA67">
            <v>3.3000000000000002E-2</v>
          </cell>
          <cell r="AB67">
            <v>3.3000000000000002E-2</v>
          </cell>
          <cell r="AC67">
            <v>3.3000000000000002E-2</v>
          </cell>
          <cell r="AD67">
            <v>5.8000000000000003E-2</v>
          </cell>
          <cell r="AE67">
            <v>5.8000000000000003E-2</v>
          </cell>
          <cell r="AF67">
            <v>5.8000000000000003E-2</v>
          </cell>
          <cell r="AG67">
            <v>5.8000000000000003E-2</v>
          </cell>
          <cell r="AH67">
            <v>5.8000000000000003E-2</v>
          </cell>
          <cell r="AI67">
            <v>5.8000000000000003E-2</v>
          </cell>
          <cell r="AJ67">
            <v>5.8000000000000003E-2</v>
          </cell>
          <cell r="AK67">
            <v>5.8000000000000003E-2</v>
          </cell>
          <cell r="AL67">
            <v>5.8000000000000003E-2</v>
          </cell>
          <cell r="AM67">
            <v>5.8000000000000003E-2</v>
          </cell>
          <cell r="AN67">
            <v>5.8000000000000003E-2</v>
          </cell>
          <cell r="AO67">
            <v>5.8000000000000003E-2</v>
          </cell>
          <cell r="AP67">
            <v>5.8000000000000003E-2</v>
          </cell>
          <cell r="AQ67">
            <v>5.8000000000000003E-2</v>
          </cell>
          <cell r="AR67">
            <v>5.8000000000000003E-2</v>
          </cell>
          <cell r="AS67">
            <v>5.8000000000000003E-2</v>
          </cell>
          <cell r="AT67">
            <v>5.8000000000000003E-2</v>
          </cell>
          <cell r="AU67">
            <v>5.8000000000000003E-2</v>
          </cell>
          <cell r="AV67">
            <v>5.8000000000000003E-2</v>
          </cell>
          <cell r="AW67">
            <v>5.8000000000000003E-2</v>
          </cell>
          <cell r="AX67">
            <v>5.8000000000000003E-2</v>
          </cell>
          <cell r="AY67">
            <v>2.1000000000000001E-2</v>
          </cell>
          <cell r="AZ67">
            <v>3.2000000000000001E-2</v>
          </cell>
          <cell r="BA67">
            <v>3.5000000000000003E-2</v>
          </cell>
        </row>
        <row r="68">
          <cell r="A68" t="str">
            <v>Lvl_3_OP</v>
          </cell>
          <cell r="B68">
            <v>6.5456297663808224E-3</v>
          </cell>
          <cell r="C68">
            <v>1.4E-2</v>
          </cell>
          <cell r="D68">
            <v>1.4E-2</v>
          </cell>
          <cell r="E68">
            <v>1.4E-2</v>
          </cell>
          <cell r="F68">
            <v>1.4E-2</v>
          </cell>
          <cell r="G68">
            <v>1.4E-2</v>
          </cell>
          <cell r="H68">
            <v>1.4E-2</v>
          </cell>
          <cell r="I68">
            <v>1.4E-2</v>
          </cell>
          <cell r="J68">
            <v>1.4E-2</v>
          </cell>
          <cell r="K68">
            <v>1.4E-2</v>
          </cell>
          <cell r="L68">
            <v>1.4E-2</v>
          </cell>
          <cell r="M68">
            <v>1.4E-2</v>
          </cell>
          <cell r="N68">
            <v>1.4E-2</v>
          </cell>
          <cell r="O68">
            <v>1.4E-2</v>
          </cell>
          <cell r="P68">
            <v>8.4197254694021728E-3</v>
          </cell>
          <cell r="Q68">
            <v>1.4E-2</v>
          </cell>
          <cell r="R68">
            <v>1.4E-2</v>
          </cell>
          <cell r="S68">
            <v>1.4E-2</v>
          </cell>
          <cell r="T68">
            <v>1.4E-2</v>
          </cell>
          <cell r="U68">
            <v>1.4E-2</v>
          </cell>
          <cell r="V68">
            <v>1.4E-2</v>
          </cell>
          <cell r="W68">
            <v>1.4E-2</v>
          </cell>
          <cell r="X68">
            <v>1.4E-2</v>
          </cell>
          <cell r="Y68">
            <v>1.4E-2</v>
          </cell>
          <cell r="Z68">
            <v>1.4E-2</v>
          </cell>
          <cell r="AA68">
            <v>1.4E-2</v>
          </cell>
          <cell r="AB68">
            <v>1.4E-2</v>
          </cell>
          <cell r="AC68">
            <v>1.4E-2</v>
          </cell>
          <cell r="AD68">
            <v>0.01</v>
          </cell>
          <cell r="AE68">
            <v>0.01</v>
          </cell>
          <cell r="AF68">
            <v>0.01</v>
          </cell>
          <cell r="AG68">
            <v>0.01</v>
          </cell>
          <cell r="AH68">
            <v>0.01</v>
          </cell>
          <cell r="AI68">
            <v>0.01</v>
          </cell>
          <cell r="AJ68">
            <v>0.01</v>
          </cell>
          <cell r="AK68">
            <v>0.01</v>
          </cell>
          <cell r="AL68">
            <v>0.01</v>
          </cell>
          <cell r="AM68">
            <v>0.01</v>
          </cell>
          <cell r="AN68">
            <v>0.01</v>
          </cell>
          <cell r="AO68">
            <v>0.01</v>
          </cell>
          <cell r="AP68">
            <v>0.01</v>
          </cell>
          <cell r="AQ68">
            <v>0.01</v>
          </cell>
          <cell r="AR68">
            <v>0.01</v>
          </cell>
          <cell r="AS68">
            <v>0.01</v>
          </cell>
          <cell r="AT68">
            <v>0.01</v>
          </cell>
          <cell r="AU68">
            <v>0.01</v>
          </cell>
          <cell r="AV68">
            <v>0.01</v>
          </cell>
          <cell r="AW68">
            <v>0.01</v>
          </cell>
          <cell r="AX68">
            <v>0.01</v>
          </cell>
          <cell r="AY68">
            <v>7.0000000000000001E-3</v>
          </cell>
          <cell r="AZ68">
            <v>8.9999999999999993E-3</v>
          </cell>
          <cell r="BA68">
            <v>7.0000000000000001E-3</v>
          </cell>
        </row>
        <row r="69">
          <cell r="A69" t="str">
            <v>Lvl_3_PR</v>
          </cell>
          <cell r="B69">
            <v>1.5428984449326227E-2</v>
          </cell>
          <cell r="C69">
            <v>3.3000000000000002E-2</v>
          </cell>
          <cell r="D69">
            <v>3.3000000000000002E-2</v>
          </cell>
          <cell r="E69">
            <v>3.3000000000000002E-2</v>
          </cell>
          <cell r="F69">
            <v>3.3000000000000002E-2</v>
          </cell>
          <cell r="G69">
            <v>3.3000000000000002E-2</v>
          </cell>
          <cell r="H69">
            <v>3.3000000000000002E-2</v>
          </cell>
          <cell r="I69">
            <v>3.3000000000000002E-2</v>
          </cell>
          <cell r="J69">
            <v>3.3000000000000002E-2</v>
          </cell>
          <cell r="K69">
            <v>3.3000000000000002E-2</v>
          </cell>
          <cell r="L69">
            <v>3.3000000000000002E-2</v>
          </cell>
          <cell r="M69">
            <v>3.3000000000000002E-2</v>
          </cell>
          <cell r="N69">
            <v>3.3000000000000002E-2</v>
          </cell>
          <cell r="O69">
            <v>3.3000000000000002E-2</v>
          </cell>
          <cell r="P69">
            <v>1.9846495749305124E-2</v>
          </cell>
          <cell r="Q69">
            <v>3.3000000000000002E-2</v>
          </cell>
          <cell r="R69">
            <v>3.3000000000000002E-2</v>
          </cell>
          <cell r="S69">
            <v>3.3000000000000002E-2</v>
          </cell>
          <cell r="T69">
            <v>3.3000000000000002E-2</v>
          </cell>
          <cell r="U69">
            <v>3.3000000000000002E-2</v>
          </cell>
          <cell r="V69">
            <v>3.3000000000000002E-2</v>
          </cell>
          <cell r="W69">
            <v>3.3000000000000002E-2</v>
          </cell>
          <cell r="X69">
            <v>3.3000000000000002E-2</v>
          </cell>
          <cell r="Y69">
            <v>3.3000000000000002E-2</v>
          </cell>
          <cell r="Z69">
            <v>3.3000000000000002E-2</v>
          </cell>
          <cell r="AA69">
            <v>3.3000000000000002E-2</v>
          </cell>
          <cell r="AB69">
            <v>3.3000000000000002E-2</v>
          </cell>
          <cell r="AC69">
            <v>3.3000000000000002E-2</v>
          </cell>
          <cell r="AD69">
            <v>0.03</v>
          </cell>
          <cell r="AE69">
            <v>0.03</v>
          </cell>
          <cell r="AF69">
            <v>0.03</v>
          </cell>
          <cell r="AG69">
            <v>0.03</v>
          </cell>
          <cell r="AH69">
            <v>0.03</v>
          </cell>
          <cell r="AI69">
            <v>0.03</v>
          </cell>
          <cell r="AJ69">
            <v>0.03</v>
          </cell>
          <cell r="AK69">
            <v>0.03</v>
          </cell>
          <cell r="AL69">
            <v>0.03</v>
          </cell>
          <cell r="AM69">
            <v>0.03</v>
          </cell>
          <cell r="AN69">
            <v>0.03</v>
          </cell>
          <cell r="AO69">
            <v>0.03</v>
          </cell>
          <cell r="AP69">
            <v>0.03</v>
          </cell>
          <cell r="AQ69">
            <v>0.03</v>
          </cell>
          <cell r="AR69">
            <v>0.03</v>
          </cell>
          <cell r="AS69">
            <v>0.03</v>
          </cell>
          <cell r="AT69">
            <v>0.03</v>
          </cell>
          <cell r="AU69">
            <v>0.03</v>
          </cell>
          <cell r="AV69">
            <v>0.03</v>
          </cell>
          <cell r="AW69">
            <v>0.03</v>
          </cell>
          <cell r="AX69">
            <v>0.03</v>
          </cell>
          <cell r="AY69">
            <v>2.1999999999999999E-2</v>
          </cell>
          <cell r="AZ69">
            <v>0.02</v>
          </cell>
          <cell r="BA69">
            <v>2.3E-2</v>
          </cell>
        </row>
        <row r="70">
          <cell r="A70" t="str">
            <v>Lvl_3_RX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</row>
        <row r="71">
          <cell r="A71" t="str">
            <v>Total Level 3</v>
          </cell>
          <cell r="B71">
            <v>4.811271696801242E-2</v>
          </cell>
          <cell r="C71">
            <v>0.08</v>
          </cell>
          <cell r="D71">
            <v>0.08</v>
          </cell>
          <cell r="E71">
            <v>0.08</v>
          </cell>
          <cell r="F71">
            <v>0.08</v>
          </cell>
          <cell r="G71">
            <v>0.08</v>
          </cell>
          <cell r="H71">
            <v>0.08</v>
          </cell>
          <cell r="I71">
            <v>0.08</v>
          </cell>
          <cell r="J71">
            <v>0.08</v>
          </cell>
          <cell r="K71">
            <v>0.08</v>
          </cell>
          <cell r="L71">
            <v>0.08</v>
          </cell>
          <cell r="M71">
            <v>0.08</v>
          </cell>
          <cell r="N71">
            <v>0.08</v>
          </cell>
          <cell r="O71">
            <v>0.08</v>
          </cell>
          <cell r="P71">
            <v>4.811271696801242E-2</v>
          </cell>
          <cell r="Q71">
            <v>0.08</v>
          </cell>
          <cell r="R71">
            <v>0.08</v>
          </cell>
          <cell r="S71">
            <v>0.08</v>
          </cell>
          <cell r="T71">
            <v>0.08</v>
          </cell>
          <cell r="U71">
            <v>0.08</v>
          </cell>
          <cell r="V71">
            <v>0.08</v>
          </cell>
          <cell r="W71">
            <v>0.08</v>
          </cell>
          <cell r="X71">
            <v>0.08</v>
          </cell>
          <cell r="Y71">
            <v>0.08</v>
          </cell>
          <cell r="Z71">
            <v>0.08</v>
          </cell>
          <cell r="AA71">
            <v>0.08</v>
          </cell>
          <cell r="AB71">
            <v>0.08</v>
          </cell>
          <cell r="AC71">
            <v>0.08</v>
          </cell>
          <cell r="AD71">
            <v>9.8000000000000004E-2</v>
          </cell>
          <cell r="AE71">
            <v>9.8000000000000004E-2</v>
          </cell>
          <cell r="AF71">
            <v>9.8000000000000004E-2</v>
          </cell>
          <cell r="AG71">
            <v>9.8000000000000004E-2</v>
          </cell>
          <cell r="AH71">
            <v>9.8000000000000004E-2</v>
          </cell>
          <cell r="AI71">
            <v>9.8000000000000004E-2</v>
          </cell>
          <cell r="AJ71">
            <v>9.8000000000000004E-2</v>
          </cell>
          <cell r="AK71">
            <v>9.8000000000000004E-2</v>
          </cell>
          <cell r="AL71">
            <v>9.8000000000000004E-2</v>
          </cell>
          <cell r="AM71">
            <v>9.8000000000000004E-2</v>
          </cell>
          <cell r="AN71">
            <v>9.8000000000000004E-2</v>
          </cell>
          <cell r="AO71">
            <v>9.8000000000000004E-2</v>
          </cell>
          <cell r="AP71">
            <v>9.8000000000000004E-2</v>
          </cell>
          <cell r="AQ71">
            <v>9.8000000000000004E-2</v>
          </cell>
          <cell r="AR71">
            <v>9.8000000000000004E-2</v>
          </cell>
          <cell r="AS71">
            <v>9.8000000000000004E-2</v>
          </cell>
          <cell r="AT71">
            <v>9.8000000000000004E-2</v>
          </cell>
          <cell r="AU71">
            <v>9.8000000000000004E-2</v>
          </cell>
          <cell r="AV71">
            <v>9.8000000000000004E-2</v>
          </cell>
          <cell r="AW71">
            <v>9.8000000000000004E-2</v>
          </cell>
          <cell r="AX71">
            <v>9.8000000000000004E-2</v>
          </cell>
          <cell r="AY71">
            <v>0.05</v>
          </cell>
          <cell r="AZ71">
            <v>6.0999999999999999E-2</v>
          </cell>
          <cell r="BA71">
            <v>6.5000000000000002E-2</v>
          </cell>
        </row>
        <row r="73">
          <cell r="A73" t="str">
            <v>PCPs_Engaged</v>
          </cell>
          <cell r="B73">
            <v>0.8</v>
          </cell>
          <cell r="C73">
            <v>0.8</v>
          </cell>
          <cell r="D73">
            <v>0.8</v>
          </cell>
          <cell r="E73">
            <v>0.8</v>
          </cell>
          <cell r="F73">
            <v>0.8</v>
          </cell>
          <cell r="G73">
            <v>0.8</v>
          </cell>
          <cell r="H73">
            <v>0.8</v>
          </cell>
          <cell r="I73">
            <v>0.8</v>
          </cell>
          <cell r="J73">
            <v>0.8</v>
          </cell>
          <cell r="K73">
            <v>0.8</v>
          </cell>
          <cell r="L73">
            <v>0.8</v>
          </cell>
          <cell r="M73">
            <v>0.8</v>
          </cell>
          <cell r="N73">
            <v>0.8</v>
          </cell>
          <cell r="O73">
            <v>0.8</v>
          </cell>
          <cell r="P73">
            <v>0.8</v>
          </cell>
          <cell r="Q73">
            <v>0.8</v>
          </cell>
          <cell r="R73">
            <v>0.8</v>
          </cell>
          <cell r="S73">
            <v>0.8</v>
          </cell>
          <cell r="T73">
            <v>0.8</v>
          </cell>
          <cell r="U73">
            <v>0.8</v>
          </cell>
          <cell r="V73">
            <v>0.8</v>
          </cell>
          <cell r="W73">
            <v>0.8</v>
          </cell>
          <cell r="X73">
            <v>0.8</v>
          </cell>
          <cell r="Y73">
            <v>0.8</v>
          </cell>
          <cell r="Z73">
            <v>0.8</v>
          </cell>
          <cell r="AA73">
            <v>0.8</v>
          </cell>
          <cell r="AB73">
            <v>0.8</v>
          </cell>
          <cell r="AC73">
            <v>0.8</v>
          </cell>
          <cell r="AD73">
            <v>0.8</v>
          </cell>
          <cell r="AE73">
            <v>0.8</v>
          </cell>
          <cell r="AF73">
            <v>0.8</v>
          </cell>
          <cell r="AG73">
            <v>0.8</v>
          </cell>
          <cell r="AH73">
            <v>0.8</v>
          </cell>
          <cell r="AI73">
            <v>0.8</v>
          </cell>
          <cell r="AJ73">
            <v>0.8</v>
          </cell>
          <cell r="AK73">
            <v>0.8</v>
          </cell>
          <cell r="AL73">
            <v>0.8</v>
          </cell>
          <cell r="AM73">
            <v>0.8</v>
          </cell>
          <cell r="AN73">
            <v>0.8</v>
          </cell>
          <cell r="AO73">
            <v>0.8</v>
          </cell>
          <cell r="AP73">
            <v>0.8</v>
          </cell>
          <cell r="AQ73">
            <v>0.8</v>
          </cell>
          <cell r="AR73">
            <v>0.8</v>
          </cell>
          <cell r="AS73">
            <v>0.8</v>
          </cell>
          <cell r="AT73">
            <v>0.8</v>
          </cell>
          <cell r="AU73">
            <v>0.8</v>
          </cell>
          <cell r="AV73">
            <v>0.8</v>
          </cell>
          <cell r="AW73">
            <v>0.8</v>
          </cell>
          <cell r="AX73">
            <v>0.8</v>
          </cell>
          <cell r="AY73">
            <v>0.6</v>
          </cell>
          <cell r="AZ73">
            <v>0.6</v>
          </cell>
          <cell r="BA73">
            <v>0.6</v>
          </cell>
        </row>
        <row r="75">
          <cell r="A75" t="str">
            <v>Percent_Memb_Attributed</v>
          </cell>
          <cell r="B75">
            <v>0.9</v>
          </cell>
          <cell r="C75">
            <v>0.9</v>
          </cell>
          <cell r="D75">
            <v>0.9</v>
          </cell>
          <cell r="E75">
            <v>0.9</v>
          </cell>
          <cell r="F75">
            <v>0.9</v>
          </cell>
          <cell r="G75">
            <v>0.9</v>
          </cell>
          <cell r="H75">
            <v>0.9</v>
          </cell>
          <cell r="I75">
            <v>0.9</v>
          </cell>
          <cell r="J75">
            <v>0.9</v>
          </cell>
          <cell r="K75">
            <v>0.9</v>
          </cell>
          <cell r="L75">
            <v>0.9</v>
          </cell>
          <cell r="M75">
            <v>0.9</v>
          </cell>
          <cell r="N75">
            <v>0.9</v>
          </cell>
          <cell r="O75">
            <v>0.9</v>
          </cell>
          <cell r="P75">
            <v>0.9</v>
          </cell>
          <cell r="Q75">
            <v>0.9</v>
          </cell>
          <cell r="R75">
            <v>0.9</v>
          </cell>
          <cell r="S75">
            <v>0.9</v>
          </cell>
          <cell r="T75">
            <v>0.9</v>
          </cell>
          <cell r="U75">
            <v>0.9</v>
          </cell>
          <cell r="V75">
            <v>0.9</v>
          </cell>
          <cell r="W75">
            <v>0.9</v>
          </cell>
          <cell r="X75">
            <v>0.9</v>
          </cell>
          <cell r="Y75">
            <v>0.9</v>
          </cell>
          <cell r="Z75">
            <v>0.9</v>
          </cell>
          <cell r="AA75">
            <v>0.9</v>
          </cell>
          <cell r="AB75">
            <v>0.9</v>
          </cell>
          <cell r="AC75">
            <v>0.9</v>
          </cell>
          <cell r="AD75">
            <v>0.9</v>
          </cell>
          <cell r="AE75">
            <v>0.9</v>
          </cell>
          <cell r="AF75">
            <v>0.9</v>
          </cell>
          <cell r="AG75">
            <v>0.9</v>
          </cell>
          <cell r="AH75">
            <v>0.9</v>
          </cell>
          <cell r="AI75">
            <v>0.9</v>
          </cell>
          <cell r="AJ75">
            <v>0.9</v>
          </cell>
          <cell r="AK75">
            <v>0.9</v>
          </cell>
          <cell r="AL75">
            <v>0.9</v>
          </cell>
          <cell r="AM75">
            <v>0.9</v>
          </cell>
          <cell r="AN75">
            <v>0.9</v>
          </cell>
          <cell r="AO75">
            <v>0.9</v>
          </cell>
          <cell r="AP75">
            <v>0.9</v>
          </cell>
          <cell r="AQ75">
            <v>0.9</v>
          </cell>
          <cell r="AR75">
            <v>0.9</v>
          </cell>
          <cell r="AS75">
            <v>0.9</v>
          </cell>
          <cell r="AT75">
            <v>0.9</v>
          </cell>
          <cell r="AU75">
            <v>0.9</v>
          </cell>
          <cell r="AV75">
            <v>0.9</v>
          </cell>
          <cell r="AW75">
            <v>0.9</v>
          </cell>
          <cell r="AX75">
            <v>0.9</v>
          </cell>
          <cell r="AY75">
            <v>0.9</v>
          </cell>
          <cell r="AZ75">
            <v>0.9</v>
          </cell>
          <cell r="BA75">
            <v>0.9</v>
          </cell>
        </row>
      </sheetData>
      <sheetData sheetId="5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edars"/>
      <sheetName val="Torrance"/>
      <sheetName val="Humboldt"/>
      <sheetName val="UCLA"/>
      <sheetName val="St Joseph"/>
      <sheetName val="Prime Care"/>
      <sheetName val="Hill"/>
      <sheetName val="MCT Report"/>
      <sheetName val="MCT Report_U_PPO"/>
      <sheetName val="MCT Report_Medicare"/>
      <sheetName val="MCP Report"/>
      <sheetName val="MCP Report_U_PPO"/>
      <sheetName val="MCP Report_Medicare"/>
      <sheetName val="Lists"/>
      <sheetName val="SS_Detail_PG"/>
      <sheetName val="SS_Detail_PG_M"/>
      <sheetName val="MCT_Detail"/>
      <sheetName val="MCT_TrendPMPM_Detail"/>
      <sheetName val="MCT_PG_Detail"/>
      <sheetName val="MCT_LOB_Detail"/>
      <sheetName val="MCP_Detail"/>
      <sheetName val="MCP_TrendPMPM_Detail"/>
      <sheetName val="MCP_PG_Det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H1" t="str">
            <v>MDPNL_ID</v>
          </cell>
        </row>
        <row r="2">
          <cell r="H2" t="str">
            <v>CA0701140001</v>
          </cell>
        </row>
        <row r="3">
          <cell r="H3" t="str">
            <v>CA0701140002</v>
          </cell>
        </row>
        <row r="4">
          <cell r="H4" t="str">
            <v>CA1001130001</v>
          </cell>
        </row>
        <row r="5">
          <cell r="H5" t="str">
            <v>CA1001130002</v>
          </cell>
        </row>
        <row r="6">
          <cell r="H6" t="str">
            <v>CA1001130011</v>
          </cell>
        </row>
        <row r="7">
          <cell r="H7" t="str">
            <v>CA1001130012</v>
          </cell>
        </row>
        <row r="8">
          <cell r="H8" t="str">
            <v>CA1001140001</v>
          </cell>
        </row>
        <row r="9">
          <cell r="H9" t="str">
            <v>CA1001140002</v>
          </cell>
        </row>
        <row r="10">
          <cell r="H10" t="str">
            <v>CA1001140003</v>
          </cell>
        </row>
        <row r="11">
          <cell r="H11" t="str">
            <v>CO0701130001</v>
          </cell>
        </row>
        <row r="12">
          <cell r="H12" t="str">
            <v>CO0701130002</v>
          </cell>
        </row>
        <row r="13">
          <cell r="H13" t="str">
            <v>CO0701130003</v>
          </cell>
        </row>
        <row r="14">
          <cell r="H14" t="str">
            <v>CO0701130004</v>
          </cell>
        </row>
        <row r="15">
          <cell r="H15" t="str">
            <v>CO0701130005</v>
          </cell>
        </row>
        <row r="16">
          <cell r="H16" t="str">
            <v>CO0701140002</v>
          </cell>
        </row>
        <row r="17">
          <cell r="H17" t="str">
            <v>GA0701140001</v>
          </cell>
        </row>
        <row r="18">
          <cell r="H18" t="str">
            <v>IN0701140010</v>
          </cell>
        </row>
        <row r="19">
          <cell r="H19" t="str">
            <v>MA0701140001</v>
          </cell>
        </row>
        <row r="20">
          <cell r="H20" t="str">
            <v>NH0701130001</v>
          </cell>
        </row>
        <row r="21">
          <cell r="H21" t="str">
            <v>NHDMH0701DEFAULT</v>
          </cell>
        </row>
        <row r="22">
          <cell r="H22" t="str">
            <v>NY0701130001</v>
          </cell>
        </row>
        <row r="23">
          <cell r="H23" t="str">
            <v>NY0701130002</v>
          </cell>
        </row>
        <row r="24">
          <cell r="H24" t="str">
            <v>NY0701130003</v>
          </cell>
        </row>
        <row r="25">
          <cell r="H25" t="str">
            <v>NY0701130004</v>
          </cell>
        </row>
        <row r="26">
          <cell r="H26" t="str">
            <v>NY0701130005</v>
          </cell>
        </row>
        <row r="27">
          <cell r="H27" t="str">
            <v>NY0701130006</v>
          </cell>
        </row>
        <row r="28">
          <cell r="H28" t="str">
            <v>NY0701130007</v>
          </cell>
        </row>
        <row r="29">
          <cell r="H29" t="str">
            <v>NY0701130008</v>
          </cell>
        </row>
        <row r="30">
          <cell r="H30" t="str">
            <v>NY0701130009</v>
          </cell>
        </row>
        <row r="31">
          <cell r="H31" t="str">
            <v>NY0701130010</v>
          </cell>
        </row>
        <row r="32">
          <cell r="H32" t="str">
            <v>NY0701130011</v>
          </cell>
        </row>
        <row r="33">
          <cell r="H33" t="str">
            <v>NY0701130012</v>
          </cell>
        </row>
        <row r="34">
          <cell r="H34" t="str">
            <v>NY0701130013</v>
          </cell>
        </row>
        <row r="35">
          <cell r="H35" t="str">
            <v>NY0701130014</v>
          </cell>
        </row>
        <row r="36">
          <cell r="H36" t="str">
            <v>NY0701130015</v>
          </cell>
        </row>
        <row r="37">
          <cell r="H37" t="str">
            <v>(blank)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ew MCT"/>
      <sheetName val="Create MCT"/>
      <sheetName val="PrvGrpLvl"/>
      <sheetName val="Panel"/>
      <sheetName val="PrvGrp"/>
      <sheetName val="PanelLvl"/>
    </sheetNames>
    <sheetDataSet>
      <sheetData sheetId="0" refreshError="1"/>
      <sheetData sheetId="1" refreshError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49"/>
  <sheetViews>
    <sheetView workbookViewId="0">
      <selection activeCell="M21" sqref="M21"/>
    </sheetView>
  </sheetViews>
  <sheetFormatPr defaultRowHeight="15"/>
  <cols>
    <col min="1" max="1" width="16" style="178" customWidth="1"/>
    <col min="2" max="2" width="9.140625" style="178"/>
    <col min="3" max="3" width="18.7109375" style="178" customWidth="1"/>
    <col min="4" max="4" width="1.42578125" style="234" customWidth="1"/>
    <col min="5" max="5" width="9.7109375" bestFit="1" customWidth="1"/>
    <col min="8" max="8" width="9.7109375" bestFit="1" customWidth="1"/>
    <col min="13" max="13" width="9.7109375" bestFit="1" customWidth="1"/>
    <col min="17" max="17" width="9.7109375" bestFit="1" customWidth="1"/>
    <col min="18" max="18" width="9" bestFit="1" customWidth="1"/>
    <col min="19" max="20" width="8.7109375" bestFit="1" customWidth="1"/>
    <col min="21" max="21" width="9.7109375" bestFit="1" customWidth="1"/>
    <col min="22" max="25" width="9.7109375" customWidth="1"/>
    <col min="26" max="26" width="3.28515625" customWidth="1"/>
    <col min="27" max="27" width="11.5703125" style="3" hidden="1" customWidth="1"/>
    <col min="28" max="28" width="16.7109375" bestFit="1" customWidth="1"/>
    <col min="30" max="30" width="9.7109375" bestFit="1" customWidth="1"/>
    <col min="32" max="32" width="12.140625" customWidth="1"/>
    <col min="33" max="33" width="10.85546875" customWidth="1"/>
  </cols>
  <sheetData>
    <row r="1" spans="1:30" ht="31.5">
      <c r="A1" s="359" t="s">
        <v>190</v>
      </c>
    </row>
    <row r="3" spans="1:30">
      <c r="A3" s="360" t="s">
        <v>93</v>
      </c>
      <c r="B3" s="360" t="s">
        <v>57</v>
      </c>
      <c r="C3" s="360" t="s">
        <v>0</v>
      </c>
      <c r="D3" s="325"/>
      <c r="E3" s="502">
        <v>41214</v>
      </c>
      <c r="F3" s="502">
        <v>41365</v>
      </c>
      <c r="G3" s="502">
        <v>41456</v>
      </c>
      <c r="H3" s="502">
        <v>41548</v>
      </c>
      <c r="I3" s="502">
        <v>41640</v>
      </c>
      <c r="J3" s="502">
        <v>41730</v>
      </c>
      <c r="K3" s="502">
        <v>41791</v>
      </c>
      <c r="L3" s="502">
        <v>41821</v>
      </c>
      <c r="M3" s="502">
        <v>41913</v>
      </c>
      <c r="N3" s="502">
        <v>42005</v>
      </c>
      <c r="O3" s="502">
        <v>42095</v>
      </c>
      <c r="P3" s="502">
        <v>42186</v>
      </c>
      <c r="Q3" s="502">
        <v>42339</v>
      </c>
      <c r="R3" s="502">
        <v>42370</v>
      </c>
      <c r="S3" s="502">
        <v>42461</v>
      </c>
      <c r="T3" s="502">
        <v>42552</v>
      </c>
      <c r="U3" s="502">
        <v>42644</v>
      </c>
      <c r="V3" s="502">
        <v>42736</v>
      </c>
      <c r="W3" s="502">
        <v>42826</v>
      </c>
      <c r="X3" s="502">
        <v>42917</v>
      </c>
      <c r="Y3" s="502">
        <v>43009</v>
      </c>
      <c r="Z3" s="4"/>
      <c r="AA3" s="331"/>
    </row>
    <row r="4" spans="1:30">
      <c r="A4" s="205" t="s">
        <v>187</v>
      </c>
      <c r="B4" s="206">
        <v>0</v>
      </c>
      <c r="C4" s="207" t="s">
        <v>183</v>
      </c>
      <c r="E4" s="345">
        <f ca="1">Current!E4-PRIOR!E4</f>
        <v>0</v>
      </c>
      <c r="F4" s="346">
        <f ca="1">Current!F4-PRIOR!F4</f>
        <v>-3194</v>
      </c>
      <c r="G4" s="346">
        <f ca="1">Current!G4-PRIOR!G4</f>
        <v>-3194</v>
      </c>
      <c r="H4" s="346">
        <f ca="1">Current!H4-PRIOR!H4</f>
        <v>-3194</v>
      </c>
      <c r="I4" s="346">
        <f ca="1">Current!I4-PRIOR!I4</f>
        <v>-3194</v>
      </c>
      <c r="J4" s="346">
        <f ca="1">Current!J4-PRIOR!J4</f>
        <v>-3194</v>
      </c>
      <c r="K4" s="346">
        <f ca="1">Current!K4-PRIOR!K4</f>
        <v>-3194</v>
      </c>
      <c r="L4" s="346">
        <f ca="1">Current!L4-PRIOR!L4</f>
        <v>-14294</v>
      </c>
      <c r="M4" s="346">
        <f ca="1">Current!M4-PRIOR!M4</f>
        <v>-14294</v>
      </c>
      <c r="N4" s="346">
        <f ca="1">Current!N4-PRIOR!N4</f>
        <v>-14294</v>
      </c>
      <c r="O4" s="346">
        <f ca="1">Current!O4-PRIOR!O4</f>
        <v>-14294</v>
      </c>
      <c r="P4" s="346">
        <f ca="1">Current!P4-PRIOR!P4</f>
        <v>-19948</v>
      </c>
      <c r="Q4" s="347">
        <f ca="1">Current!Q4-PRIOR!Q4</f>
        <v>-19948</v>
      </c>
      <c r="R4" s="347">
        <f ca="1">Current!R4-PRIOR!R4</f>
        <v>-19948</v>
      </c>
      <c r="S4" s="347">
        <f ca="1">Current!S4-PRIOR!S4</f>
        <v>-19948</v>
      </c>
      <c r="T4" s="347">
        <f ca="1">Current!T4-PRIOR!T4</f>
        <v>-23094</v>
      </c>
      <c r="U4" s="347">
        <f ca="1">Current!U4-PRIOR!U4</f>
        <v>-29609</v>
      </c>
      <c r="V4" s="347">
        <f ca="1">Current!V4-PRIOR!V4</f>
        <v>-29609</v>
      </c>
      <c r="W4" s="347">
        <f ca="1">Current!W4-PRIOR!W4</f>
        <v>-29609</v>
      </c>
      <c r="X4" s="347">
        <f ca="1">Current!X4-PRIOR!X4</f>
        <v>-29609</v>
      </c>
      <c r="Y4" s="347">
        <f ca="1">Current!Y4-PRIOR!Y4</f>
        <v>-29609</v>
      </c>
      <c r="AA4" s="326"/>
      <c r="AB4" s="387"/>
      <c r="AC4" s="2"/>
      <c r="AD4" s="320"/>
    </row>
    <row r="5" spans="1:30">
      <c r="AA5" s="327"/>
      <c r="AC5" s="322"/>
      <c r="AD5" s="323"/>
    </row>
    <row r="6" spans="1:30">
      <c r="A6" s="201">
        <v>41214</v>
      </c>
      <c r="B6" s="202">
        <v>1</v>
      </c>
      <c r="C6" s="203" t="s">
        <v>75</v>
      </c>
      <c r="D6" s="236"/>
      <c r="E6" s="350">
        <f ca="1">Current!E6-PRIOR!E6</f>
        <v>0</v>
      </c>
      <c r="F6" s="351">
        <f ca="1">Current!F6-PRIOR!F6</f>
        <v>0</v>
      </c>
      <c r="G6" s="351">
        <f ca="1">Current!G6-PRIOR!G6</f>
        <v>0</v>
      </c>
      <c r="H6" s="351">
        <f ca="1">Current!H6-PRIOR!H6</f>
        <v>0</v>
      </c>
      <c r="I6" s="351">
        <f ca="1">Current!I6-PRIOR!I6</f>
        <v>0</v>
      </c>
      <c r="J6" s="351">
        <f ca="1">Current!J6-PRIOR!J6</f>
        <v>0</v>
      </c>
      <c r="K6" s="351">
        <f ca="1">Current!K6-PRIOR!K6</f>
        <v>0</v>
      </c>
      <c r="L6" s="351">
        <f ca="1">Current!L6-PRIOR!L6</f>
        <v>0</v>
      </c>
      <c r="M6" s="351">
        <f ca="1">Current!M6-PRIOR!M6</f>
        <v>1374</v>
      </c>
      <c r="N6" s="351">
        <f ca="1">Current!N6-PRIOR!N6</f>
        <v>1374</v>
      </c>
      <c r="O6" s="351">
        <f ca="1">Current!O6-PRIOR!O6</f>
        <v>1374</v>
      </c>
      <c r="P6" s="351">
        <f ca="1">Current!P6-PRIOR!P6</f>
        <v>1374</v>
      </c>
      <c r="Q6" s="352">
        <f ca="1">Current!Q6-PRIOR!Q6</f>
        <v>1374</v>
      </c>
      <c r="R6" s="352">
        <f ca="1">Current!R6-PRIOR!R6</f>
        <v>1374</v>
      </c>
      <c r="S6" s="352">
        <f ca="1">Current!S6-PRIOR!S6</f>
        <v>1374</v>
      </c>
      <c r="T6" s="352">
        <f ca="1">Current!T6-PRIOR!T6</f>
        <v>1374</v>
      </c>
      <c r="U6" s="352">
        <f ca="1">Current!U6-PRIOR!U6</f>
        <v>1374</v>
      </c>
      <c r="V6" s="352">
        <f ca="1">Current!V6-PRIOR!V6</f>
        <v>1374</v>
      </c>
      <c r="W6" s="352">
        <f ca="1">Current!W6-PRIOR!W6</f>
        <v>1374</v>
      </c>
      <c r="X6" s="352">
        <f ca="1">Current!X6-PRIOR!X6</f>
        <v>1374</v>
      </c>
      <c r="Y6" s="352">
        <f ca="1">Current!Y6-PRIOR!Y6</f>
        <v>1374</v>
      </c>
      <c r="Z6" s="4"/>
      <c r="AA6" s="328"/>
      <c r="AC6" s="322"/>
      <c r="AD6" s="367"/>
    </row>
    <row r="7" spans="1:30">
      <c r="A7" s="198">
        <v>41214</v>
      </c>
      <c r="B7" s="199">
        <v>2</v>
      </c>
      <c r="C7" s="204" t="s">
        <v>65</v>
      </c>
      <c r="D7" s="236"/>
      <c r="E7" s="345">
        <f ca="1">Current!E7-PRIOR!E7</f>
        <v>0</v>
      </c>
      <c r="F7" s="346">
        <f ca="1">Current!F7-PRIOR!F7</f>
        <v>0</v>
      </c>
      <c r="G7" s="346">
        <f ca="1">Current!G7-PRIOR!G7</f>
        <v>0</v>
      </c>
      <c r="H7" s="346">
        <f ca="1">Current!H7-PRIOR!H7</f>
        <v>0</v>
      </c>
      <c r="I7" s="346">
        <f ca="1">Current!I7-PRIOR!I7</f>
        <v>0</v>
      </c>
      <c r="J7" s="346">
        <f ca="1">Current!J7-PRIOR!J7</f>
        <v>0</v>
      </c>
      <c r="K7" s="346">
        <f ca="1">Current!K7-PRIOR!K7</f>
        <v>0</v>
      </c>
      <c r="L7" s="346">
        <f ca="1">Current!L7-PRIOR!L7</f>
        <v>0</v>
      </c>
      <c r="M7" s="346">
        <f ca="1">Current!M7-PRIOR!M7</f>
        <v>851</v>
      </c>
      <c r="N7" s="346">
        <f ca="1">Current!N7-PRIOR!N7</f>
        <v>851</v>
      </c>
      <c r="O7" s="346">
        <f ca="1">Current!O7-PRIOR!O7</f>
        <v>851</v>
      </c>
      <c r="P7" s="346">
        <f ca="1">Current!P7-PRIOR!P7</f>
        <v>851</v>
      </c>
      <c r="Q7" s="347">
        <f ca="1">Current!Q7-PRIOR!Q7</f>
        <v>851</v>
      </c>
      <c r="R7" s="347">
        <f ca="1">Current!R7-PRIOR!R7</f>
        <v>851</v>
      </c>
      <c r="S7" s="347">
        <f ca="1">Current!S7-PRIOR!S7</f>
        <v>851</v>
      </c>
      <c r="T7" s="347">
        <f ca="1">Current!T7-PRIOR!T7</f>
        <v>851</v>
      </c>
      <c r="U7" s="347">
        <f ca="1">Current!U7-PRIOR!U7</f>
        <v>851</v>
      </c>
      <c r="V7" s="347">
        <f ca="1">Current!V7-PRIOR!V7</f>
        <v>851</v>
      </c>
      <c r="W7" s="347">
        <f ca="1">Current!W7-PRIOR!W7</f>
        <v>851</v>
      </c>
      <c r="X7" s="347">
        <f ca="1">Current!X7-PRIOR!X7</f>
        <v>851</v>
      </c>
      <c r="Y7" s="347">
        <f ca="1">Current!Y7-PRIOR!Y7</f>
        <v>851</v>
      </c>
      <c r="Z7" s="4"/>
      <c r="AA7" s="329"/>
      <c r="AC7" s="322"/>
      <c r="AD7" s="367"/>
    </row>
    <row r="8" spans="1:30">
      <c r="A8" s="201">
        <v>41456</v>
      </c>
      <c r="B8" s="202">
        <v>3</v>
      </c>
      <c r="C8" s="203" t="s">
        <v>61</v>
      </c>
      <c r="D8" s="236"/>
      <c r="E8" s="350">
        <f ca="1">Current!E8-PRIOR!E8</f>
        <v>0</v>
      </c>
      <c r="F8" s="351">
        <f ca="1">Current!F8-PRIOR!F8</f>
        <v>0</v>
      </c>
      <c r="G8" s="351">
        <f ca="1">Current!G8-PRIOR!G8</f>
        <v>0</v>
      </c>
      <c r="H8" s="351">
        <f ca="1">Current!H8-PRIOR!H8</f>
        <v>0</v>
      </c>
      <c r="I8" s="351">
        <f ca="1">Current!I8-PRIOR!I8</f>
        <v>0</v>
      </c>
      <c r="J8" s="351">
        <f ca="1">Current!J8-PRIOR!J8</f>
        <v>0</v>
      </c>
      <c r="K8" s="351">
        <f ca="1">Current!K8-PRIOR!K8</f>
        <v>0</v>
      </c>
      <c r="L8" s="351">
        <f ca="1">Current!L8-PRIOR!L8</f>
        <v>5315</v>
      </c>
      <c r="M8" s="351">
        <f ca="1">Current!M8-PRIOR!M8</f>
        <v>5315</v>
      </c>
      <c r="N8" s="351">
        <f ca="1">Current!N8-PRIOR!N8</f>
        <v>5315</v>
      </c>
      <c r="O8" s="351">
        <f ca="1">Current!O8-PRIOR!O8</f>
        <v>5315</v>
      </c>
      <c r="P8" s="351">
        <f ca="1">Current!P8-PRIOR!P8</f>
        <v>5315</v>
      </c>
      <c r="Q8" s="352">
        <f ca="1">Current!Q8-PRIOR!Q8</f>
        <v>5315</v>
      </c>
      <c r="R8" s="352">
        <f ca="1">Current!R8-PRIOR!R8</f>
        <v>5315</v>
      </c>
      <c r="S8" s="352">
        <f ca="1">Current!S8-PRIOR!S8</f>
        <v>5315</v>
      </c>
      <c r="T8" s="352">
        <f ca="1">Current!T8-PRIOR!T8</f>
        <v>5315</v>
      </c>
      <c r="U8" s="352">
        <f ca="1">Current!U8-PRIOR!U8</f>
        <v>5315</v>
      </c>
      <c r="V8" s="352">
        <f ca="1">Current!V8-PRIOR!V8</f>
        <v>5315</v>
      </c>
      <c r="W8" s="352">
        <f ca="1">Current!W8-PRIOR!W8</f>
        <v>5315</v>
      </c>
      <c r="X8" s="352">
        <f ca="1">Current!X8-PRIOR!X8</f>
        <v>5315</v>
      </c>
      <c r="Y8" s="352">
        <f ca="1">Current!Y8-PRIOR!Y8</f>
        <v>5315</v>
      </c>
      <c r="Z8" s="4"/>
      <c r="AA8" s="328"/>
      <c r="AC8" s="322"/>
      <c r="AD8" s="367"/>
    </row>
    <row r="9" spans="1:30">
      <c r="A9" s="193">
        <v>41456</v>
      </c>
      <c r="B9" s="194">
        <v>5</v>
      </c>
      <c r="C9" s="195" t="s">
        <v>70</v>
      </c>
      <c r="D9" s="236"/>
      <c r="E9" s="356">
        <f ca="1">Current!E9-PRIOR!E9</f>
        <v>0</v>
      </c>
      <c r="F9" s="357">
        <f ca="1">Current!F9-PRIOR!F9</f>
        <v>0</v>
      </c>
      <c r="G9" s="357">
        <f ca="1">Current!G9-PRIOR!G9</f>
        <v>0</v>
      </c>
      <c r="H9" s="357">
        <f ca="1">Current!H9-PRIOR!H9</f>
        <v>0</v>
      </c>
      <c r="I9" s="357">
        <f ca="1">Current!I9-PRIOR!I9</f>
        <v>0</v>
      </c>
      <c r="J9" s="357">
        <f ca="1">Current!J9-PRIOR!J9</f>
        <v>0</v>
      </c>
      <c r="K9" s="357">
        <f ca="1">Current!K9-PRIOR!K9</f>
        <v>0</v>
      </c>
      <c r="L9" s="357">
        <f ca="1">Current!L9-PRIOR!L9</f>
        <v>1545</v>
      </c>
      <c r="M9" s="357">
        <f ca="1">Current!M9-PRIOR!M9</f>
        <v>1545</v>
      </c>
      <c r="N9" s="357">
        <f ca="1">Current!N9-PRIOR!N9</f>
        <v>1545</v>
      </c>
      <c r="O9" s="357">
        <f ca="1">Current!O9-PRIOR!O9</f>
        <v>1545</v>
      </c>
      <c r="P9" s="357">
        <f ca="1">Current!P9-PRIOR!P9</f>
        <v>1545</v>
      </c>
      <c r="Q9" s="358">
        <f ca="1">Current!Q9-PRIOR!Q9</f>
        <v>1545</v>
      </c>
      <c r="R9" s="358">
        <f ca="1">Current!R9-PRIOR!R9</f>
        <v>1545</v>
      </c>
      <c r="S9" s="358">
        <f ca="1">Current!S9-PRIOR!S9</f>
        <v>1545</v>
      </c>
      <c r="T9" s="358">
        <f ca="1">Current!T9-PRIOR!T9</f>
        <v>1545</v>
      </c>
      <c r="U9" s="358">
        <f ca="1">Current!U9-PRIOR!U9</f>
        <v>1545</v>
      </c>
      <c r="V9" s="358">
        <f ca="1">Current!V9-PRIOR!V9</f>
        <v>1545</v>
      </c>
      <c r="W9" s="358">
        <f ca="1">Current!W9-PRIOR!W9</f>
        <v>1545</v>
      </c>
      <c r="X9" s="358">
        <f ca="1">Current!X9-PRIOR!X9</f>
        <v>1545</v>
      </c>
      <c r="Y9" s="358">
        <f ca="1">Current!Y9-PRIOR!Y9</f>
        <v>1545</v>
      </c>
      <c r="Z9" s="4"/>
      <c r="AA9" s="330"/>
      <c r="AC9" s="321"/>
      <c r="AD9" s="368"/>
    </row>
    <row r="10" spans="1:30">
      <c r="A10" s="193">
        <v>41456</v>
      </c>
      <c r="B10" s="194">
        <v>7</v>
      </c>
      <c r="C10" s="195" t="s">
        <v>68</v>
      </c>
      <c r="D10" s="236"/>
      <c r="E10" s="356">
        <f ca="1">Current!E10-PRIOR!E10</f>
        <v>0</v>
      </c>
      <c r="F10" s="357">
        <f ca="1">Current!F10-PRIOR!F10</f>
        <v>0</v>
      </c>
      <c r="G10" s="357">
        <f ca="1">Current!G10-PRIOR!G10</f>
        <v>0</v>
      </c>
      <c r="H10" s="357">
        <f ca="1">Current!H10-PRIOR!H10</f>
        <v>0</v>
      </c>
      <c r="I10" s="357">
        <f ca="1">Current!I10-PRIOR!I10</f>
        <v>0</v>
      </c>
      <c r="J10" s="357">
        <f ca="1">Current!J10-PRIOR!J10</f>
        <v>0</v>
      </c>
      <c r="K10" s="357">
        <f ca="1">Current!K10-PRIOR!K10</f>
        <v>0</v>
      </c>
      <c r="L10" s="357">
        <f ca="1">Current!L10-PRIOR!L10</f>
        <v>349</v>
      </c>
      <c r="M10" s="357">
        <f ca="1">Current!M10-PRIOR!M10</f>
        <v>349</v>
      </c>
      <c r="N10" s="357">
        <f ca="1">Current!N10-PRIOR!N10</f>
        <v>349</v>
      </c>
      <c r="O10" s="357">
        <f ca="1">Current!O10-PRIOR!O10</f>
        <v>349</v>
      </c>
      <c r="P10" s="357">
        <f ca="1">Current!P10-PRIOR!P10</f>
        <v>349</v>
      </c>
      <c r="Q10" s="358">
        <f ca="1">Current!Q10-PRIOR!Q10</f>
        <v>349</v>
      </c>
      <c r="R10" s="358">
        <f ca="1">Current!R10-PRIOR!R10</f>
        <v>349</v>
      </c>
      <c r="S10" s="358">
        <f ca="1">Current!S10-PRIOR!S10</f>
        <v>349</v>
      </c>
      <c r="T10" s="358">
        <f ca="1">Current!T10-PRIOR!T10</f>
        <v>349</v>
      </c>
      <c r="U10" s="358">
        <f ca="1">Current!U10-PRIOR!U10</f>
        <v>349</v>
      </c>
      <c r="V10" s="358">
        <f ca="1">Current!V10-PRIOR!V10</f>
        <v>349</v>
      </c>
      <c r="W10" s="358">
        <f ca="1">Current!W10-PRIOR!W10</f>
        <v>349</v>
      </c>
      <c r="X10" s="358">
        <f ca="1">Current!X10-PRIOR!X10</f>
        <v>349</v>
      </c>
      <c r="Y10" s="358">
        <f ca="1">Current!Y10-PRIOR!Y10</f>
        <v>349</v>
      </c>
      <c r="Z10" s="4"/>
      <c r="AA10" s="330"/>
      <c r="AC10" s="321"/>
      <c r="AD10" s="368"/>
    </row>
    <row r="11" spans="1:30">
      <c r="A11" s="193">
        <v>41456</v>
      </c>
      <c r="B11" s="194">
        <v>6</v>
      </c>
      <c r="C11" s="195" t="s">
        <v>67</v>
      </c>
      <c r="D11" s="236"/>
      <c r="E11" s="356">
        <f ca="1">Current!E11-PRIOR!E11</f>
        <v>0</v>
      </c>
      <c r="F11" s="357">
        <f ca="1">Current!F11-PRIOR!F11</f>
        <v>0</v>
      </c>
      <c r="G11" s="357">
        <f ca="1">Current!G11-PRIOR!G11</f>
        <v>0</v>
      </c>
      <c r="H11" s="357">
        <f ca="1">Current!H11-PRIOR!H11</f>
        <v>0</v>
      </c>
      <c r="I11" s="357">
        <f ca="1">Current!I11-PRIOR!I11</f>
        <v>0</v>
      </c>
      <c r="J11" s="357">
        <f ca="1">Current!J11-PRIOR!J11</f>
        <v>0</v>
      </c>
      <c r="K11" s="357">
        <f ca="1">Current!K11-PRIOR!K11</f>
        <v>0</v>
      </c>
      <c r="L11" s="357">
        <f ca="1">Current!L11-PRIOR!L11</f>
        <v>648</v>
      </c>
      <c r="M11" s="357">
        <f ca="1">Current!M11-PRIOR!M11</f>
        <v>648</v>
      </c>
      <c r="N11" s="357">
        <f ca="1">Current!N11-PRIOR!N11</f>
        <v>648</v>
      </c>
      <c r="O11" s="357">
        <f ca="1">Current!O11-PRIOR!O11</f>
        <v>648</v>
      </c>
      <c r="P11" s="357">
        <f ca="1">Current!P11-PRIOR!P11</f>
        <v>648</v>
      </c>
      <c r="Q11" s="358">
        <f ca="1">Current!Q11-PRIOR!Q11</f>
        <v>648</v>
      </c>
      <c r="R11" s="358">
        <f ca="1">Current!R11-PRIOR!R11</f>
        <v>648</v>
      </c>
      <c r="S11" s="358">
        <f ca="1">Current!S11-PRIOR!S11</f>
        <v>648</v>
      </c>
      <c r="T11" s="358">
        <f ca="1">Current!T11-PRIOR!T11</f>
        <v>648</v>
      </c>
      <c r="U11" s="358">
        <f ca="1">Current!U11-PRIOR!U11</f>
        <v>648</v>
      </c>
      <c r="V11" s="358">
        <f ca="1">Current!V11-PRIOR!V11</f>
        <v>648</v>
      </c>
      <c r="W11" s="358">
        <f ca="1">Current!W11-PRIOR!W11</f>
        <v>648</v>
      </c>
      <c r="X11" s="358">
        <f ca="1">Current!X11-PRIOR!X11</f>
        <v>648</v>
      </c>
      <c r="Y11" s="358">
        <f ca="1">Current!Y11-PRIOR!Y11</f>
        <v>648</v>
      </c>
      <c r="Z11" s="4"/>
      <c r="AA11" s="330"/>
      <c r="AD11" s="146"/>
    </row>
    <row r="12" spans="1:30">
      <c r="A12" s="193">
        <v>41456</v>
      </c>
      <c r="B12" s="194">
        <v>8</v>
      </c>
      <c r="C12" s="195" t="s">
        <v>66</v>
      </c>
      <c r="D12" s="236"/>
      <c r="E12" s="356">
        <f ca="1">Current!E12-PRIOR!E12</f>
        <v>0</v>
      </c>
      <c r="F12" s="357">
        <f ca="1">Current!F12-PRIOR!F12</f>
        <v>0</v>
      </c>
      <c r="G12" s="357">
        <f ca="1">Current!G12-PRIOR!G12</f>
        <v>0</v>
      </c>
      <c r="H12" s="357">
        <f ca="1">Current!H12-PRIOR!H12</f>
        <v>0</v>
      </c>
      <c r="I12" s="357">
        <f ca="1">Current!I12-PRIOR!I12</f>
        <v>0</v>
      </c>
      <c r="J12" s="357">
        <f ca="1">Current!J12-PRIOR!J12</f>
        <v>0</v>
      </c>
      <c r="K12" s="357">
        <f ca="1">Current!K12-PRIOR!K12</f>
        <v>0</v>
      </c>
      <c r="L12" s="357">
        <f ca="1">Current!L12-PRIOR!L12</f>
        <v>630</v>
      </c>
      <c r="M12" s="357">
        <f ca="1">Current!M12-PRIOR!M12</f>
        <v>630</v>
      </c>
      <c r="N12" s="357">
        <f ca="1">Current!N12-PRIOR!N12</f>
        <v>630</v>
      </c>
      <c r="O12" s="357">
        <f ca="1">Current!O12-PRIOR!O12</f>
        <v>630</v>
      </c>
      <c r="P12" s="357">
        <f ca="1">Current!P12-PRIOR!P12</f>
        <v>630</v>
      </c>
      <c r="Q12" s="358">
        <f ca="1">Current!Q12-PRIOR!Q12</f>
        <v>630</v>
      </c>
      <c r="R12" s="358">
        <f ca="1">Current!R12-PRIOR!R12</f>
        <v>630</v>
      </c>
      <c r="S12" s="358">
        <f ca="1">Current!S12-PRIOR!S12</f>
        <v>630</v>
      </c>
      <c r="T12" s="358">
        <f ca="1">Current!T12-PRIOR!T12</f>
        <v>630</v>
      </c>
      <c r="U12" s="358">
        <f ca="1">Current!U12-PRIOR!U12</f>
        <v>630</v>
      </c>
      <c r="V12" s="358">
        <f ca="1">Current!V12-PRIOR!V12</f>
        <v>630</v>
      </c>
      <c r="W12" s="358">
        <f ca="1">Current!W12-PRIOR!W12</f>
        <v>630</v>
      </c>
      <c r="X12" s="358">
        <f ca="1">Current!X12-PRIOR!X12</f>
        <v>630</v>
      </c>
      <c r="Y12" s="358">
        <f ca="1">Current!Y12-PRIOR!Y12</f>
        <v>630</v>
      </c>
      <c r="Z12" s="4"/>
      <c r="AA12" s="330"/>
      <c r="AD12" s="146"/>
    </row>
    <row r="13" spans="1:30">
      <c r="A13" s="198">
        <v>41456</v>
      </c>
      <c r="B13" s="199">
        <v>9</v>
      </c>
      <c r="C13" s="204" t="s">
        <v>63</v>
      </c>
      <c r="D13" s="236"/>
      <c r="E13" s="345">
        <f ca="1">Current!E13-PRIOR!E13</f>
        <v>0</v>
      </c>
      <c r="F13" s="346">
        <f ca="1">Current!F13-PRIOR!F13</f>
        <v>0</v>
      </c>
      <c r="G13" s="346">
        <f ca="1">Current!G13-PRIOR!G13</f>
        <v>0</v>
      </c>
      <c r="H13" s="346">
        <f ca="1">Current!H13-PRIOR!H13</f>
        <v>0</v>
      </c>
      <c r="I13" s="346">
        <f ca="1">Current!I13-PRIOR!I13</f>
        <v>0</v>
      </c>
      <c r="J13" s="346">
        <f ca="1">Current!J13-PRIOR!J13</f>
        <v>0</v>
      </c>
      <c r="K13" s="346">
        <f ca="1">Current!K13-PRIOR!K13</f>
        <v>0</v>
      </c>
      <c r="L13" s="346">
        <f ca="1">Current!L13-PRIOR!L13</f>
        <v>588</v>
      </c>
      <c r="M13" s="346">
        <f ca="1">Current!M13-PRIOR!M13</f>
        <v>588</v>
      </c>
      <c r="N13" s="346">
        <f ca="1">Current!N13-PRIOR!N13</f>
        <v>588</v>
      </c>
      <c r="O13" s="346">
        <f ca="1">Current!O13-PRIOR!O13</f>
        <v>588</v>
      </c>
      <c r="P13" s="346">
        <f ca="1">Current!P13-PRIOR!P13</f>
        <v>588</v>
      </c>
      <c r="Q13" s="347">
        <f ca="1">Current!Q13-PRIOR!Q13</f>
        <v>588</v>
      </c>
      <c r="R13" s="347">
        <f ca="1">Current!R13-PRIOR!R13</f>
        <v>588</v>
      </c>
      <c r="S13" s="347">
        <f ca="1">Current!S13-PRIOR!S13</f>
        <v>588</v>
      </c>
      <c r="T13" s="347">
        <f ca="1">Current!T13-PRIOR!T13</f>
        <v>588</v>
      </c>
      <c r="U13" s="347">
        <f ca="1">Current!U13-PRIOR!U13</f>
        <v>588</v>
      </c>
      <c r="V13" s="347">
        <f ca="1">Current!V13-PRIOR!V13</f>
        <v>588</v>
      </c>
      <c r="W13" s="347">
        <f ca="1">Current!W13-PRIOR!W13</f>
        <v>588</v>
      </c>
      <c r="X13" s="347">
        <f ca="1">Current!X13-PRIOR!X13</f>
        <v>588</v>
      </c>
      <c r="Y13" s="347">
        <f ca="1">Current!Y13-PRIOR!Y13</f>
        <v>588</v>
      </c>
      <c r="Z13" s="4"/>
      <c r="AA13" s="329"/>
      <c r="AD13" s="146"/>
    </row>
    <row r="14" spans="1:30">
      <c r="A14" s="201">
        <v>41548</v>
      </c>
      <c r="B14" s="202">
        <v>10</v>
      </c>
      <c r="C14" s="203" t="s">
        <v>73</v>
      </c>
      <c r="D14" s="236"/>
      <c r="E14" s="350">
        <f ca="1">Current!E14-PRIOR!E14</f>
        <v>0</v>
      </c>
      <c r="F14" s="351">
        <f ca="1">Current!F14-PRIOR!F14</f>
        <v>0</v>
      </c>
      <c r="G14" s="351">
        <f ca="1">Current!G14-PRIOR!G14</f>
        <v>0</v>
      </c>
      <c r="H14" s="351">
        <f ca="1">Current!H14-PRIOR!H14</f>
        <v>0</v>
      </c>
      <c r="I14" s="351">
        <f ca="1">Current!I14-PRIOR!I14</f>
        <v>0</v>
      </c>
      <c r="J14" s="351">
        <f ca="1">Current!J14-PRIOR!J14</f>
        <v>0</v>
      </c>
      <c r="K14" s="351">
        <f ca="1">Current!K14-PRIOR!K14</f>
        <v>0</v>
      </c>
      <c r="L14" s="351">
        <f ca="1">Current!L14-PRIOR!L14</f>
        <v>0</v>
      </c>
      <c r="M14" s="351">
        <f ca="1">Current!M14-PRIOR!M14</f>
        <v>1929</v>
      </c>
      <c r="N14" s="351">
        <f ca="1">Current!N14-PRIOR!N14</f>
        <v>1929</v>
      </c>
      <c r="O14" s="351">
        <f ca="1">Current!O14-PRIOR!O14</f>
        <v>1929</v>
      </c>
      <c r="P14" s="351">
        <f ca="1">Current!P14-PRIOR!P14</f>
        <v>1929</v>
      </c>
      <c r="Q14" s="352">
        <f ca="1">Current!Q14-PRIOR!Q14</f>
        <v>1929</v>
      </c>
      <c r="R14" s="352">
        <f ca="1">Current!R14-PRIOR!R14</f>
        <v>1929</v>
      </c>
      <c r="S14" s="352">
        <f ca="1">Current!S14-PRIOR!S14</f>
        <v>1929</v>
      </c>
      <c r="T14" s="352">
        <f ca="1">Current!T14-PRIOR!T14</f>
        <v>1929</v>
      </c>
      <c r="U14" s="352">
        <f ca="1">Current!U14-PRIOR!U14</f>
        <v>1929</v>
      </c>
      <c r="V14" s="352">
        <f ca="1">Current!V14-PRIOR!V14</f>
        <v>1929</v>
      </c>
      <c r="W14" s="352">
        <f ca="1">Current!W14-PRIOR!W14</f>
        <v>1929</v>
      </c>
      <c r="X14" s="352">
        <f ca="1">Current!X14-PRIOR!X14</f>
        <v>1929</v>
      </c>
      <c r="Y14" s="352">
        <f ca="1">Current!Y14-PRIOR!Y14</f>
        <v>1929</v>
      </c>
      <c r="Z14" s="4"/>
      <c r="AA14" s="328"/>
      <c r="AD14" s="146"/>
    </row>
    <row r="15" spans="1:30">
      <c r="A15" s="198">
        <v>41548</v>
      </c>
      <c r="B15" s="199">
        <v>11</v>
      </c>
      <c r="C15" s="204" t="s">
        <v>64</v>
      </c>
      <c r="D15" s="236"/>
      <c r="E15" s="345">
        <f ca="1">Current!E15-PRIOR!E15</f>
        <v>0</v>
      </c>
      <c r="F15" s="346">
        <f ca="1">Current!F15-PRIOR!F15</f>
        <v>0</v>
      </c>
      <c r="G15" s="346">
        <f ca="1">Current!G15-PRIOR!G15</f>
        <v>0</v>
      </c>
      <c r="H15" s="346">
        <f ca="1">Current!H15-PRIOR!H15</f>
        <v>0</v>
      </c>
      <c r="I15" s="346">
        <f ca="1">Current!I15-PRIOR!I15</f>
        <v>0</v>
      </c>
      <c r="J15" s="346">
        <f ca="1">Current!J15-PRIOR!J15</f>
        <v>0</v>
      </c>
      <c r="K15" s="346">
        <f ca="1">Current!K15-PRIOR!K15</f>
        <v>0</v>
      </c>
      <c r="L15" s="346">
        <f ca="1">Current!L15-PRIOR!L15</f>
        <v>0</v>
      </c>
      <c r="M15" s="346">
        <f ca="1">Current!M15-PRIOR!M15</f>
        <v>1811</v>
      </c>
      <c r="N15" s="346">
        <f ca="1">Current!N15-PRIOR!N15</f>
        <v>1811</v>
      </c>
      <c r="O15" s="346">
        <f ca="1">Current!O15-PRIOR!O15</f>
        <v>1811</v>
      </c>
      <c r="P15" s="346">
        <f ca="1">Current!P15-PRIOR!P15</f>
        <v>1811</v>
      </c>
      <c r="Q15" s="347">
        <f ca="1">Current!Q15-PRIOR!Q15</f>
        <v>1811</v>
      </c>
      <c r="R15" s="347">
        <f ca="1">Current!R15-PRIOR!R15</f>
        <v>1811</v>
      </c>
      <c r="S15" s="347">
        <f ca="1">Current!S15-PRIOR!S15</f>
        <v>1811</v>
      </c>
      <c r="T15" s="347">
        <f ca="1">Current!T15-PRIOR!T15</f>
        <v>1811</v>
      </c>
      <c r="U15" s="347">
        <f ca="1">Current!U15-PRIOR!U15</f>
        <v>1811</v>
      </c>
      <c r="V15" s="347">
        <f ca="1">Current!V15-PRIOR!V15</f>
        <v>1811</v>
      </c>
      <c r="W15" s="347">
        <f ca="1">Current!W15-PRIOR!W15</f>
        <v>1811</v>
      </c>
      <c r="X15" s="347">
        <f ca="1">Current!X15-PRIOR!X15</f>
        <v>1811</v>
      </c>
      <c r="Y15" s="347">
        <f ca="1">Current!Y15-PRIOR!Y15</f>
        <v>1811</v>
      </c>
      <c r="Z15" s="4"/>
      <c r="AA15" s="329"/>
      <c r="AD15" s="146"/>
    </row>
    <row r="16" spans="1:30">
      <c r="A16" s="205">
        <v>41640</v>
      </c>
      <c r="B16" s="206">
        <v>12</v>
      </c>
      <c r="C16" s="207" t="s">
        <v>71</v>
      </c>
      <c r="D16" s="236"/>
      <c r="E16" s="353">
        <f ca="1">Current!E16-PRIOR!E16</f>
        <v>0</v>
      </c>
      <c r="F16" s="354">
        <f ca="1">Current!F16-PRIOR!F16</f>
        <v>0</v>
      </c>
      <c r="G16" s="354">
        <f ca="1">Current!G16-PRIOR!G16</f>
        <v>0</v>
      </c>
      <c r="H16" s="354">
        <f ca="1">Current!H16-PRIOR!H16</f>
        <v>0</v>
      </c>
      <c r="I16" s="354">
        <f ca="1">Current!I16-PRIOR!I16</f>
        <v>0</v>
      </c>
      <c r="J16" s="354">
        <f ca="1">Current!J16-PRIOR!J16</f>
        <v>0</v>
      </c>
      <c r="K16" s="354">
        <f ca="1">Current!K16-PRIOR!K16</f>
        <v>0</v>
      </c>
      <c r="L16" s="354">
        <f ca="1">Current!L16-PRIOR!L16</f>
        <v>0</v>
      </c>
      <c r="M16" s="354">
        <f ca="1">Current!M16-PRIOR!M16</f>
        <v>0</v>
      </c>
      <c r="N16" s="354">
        <f ca="1">Current!N16-PRIOR!N16</f>
        <v>272</v>
      </c>
      <c r="O16" s="354">
        <f ca="1">Current!O16-PRIOR!O16</f>
        <v>272</v>
      </c>
      <c r="P16" s="354">
        <f ca="1">Current!P16-PRIOR!P16</f>
        <v>272</v>
      </c>
      <c r="Q16" s="355">
        <f ca="1">Current!Q16-PRIOR!Q16</f>
        <v>272</v>
      </c>
      <c r="R16" s="355">
        <f ca="1">Current!R16-PRIOR!R16</f>
        <v>272</v>
      </c>
      <c r="S16" s="355">
        <f ca="1">Current!S16-PRIOR!S16</f>
        <v>272</v>
      </c>
      <c r="T16" s="355">
        <f ca="1">Current!T16-PRIOR!T16</f>
        <v>272</v>
      </c>
      <c r="U16" s="355">
        <f ca="1">Current!U16-PRIOR!U16</f>
        <v>272</v>
      </c>
      <c r="V16" s="355">
        <f ca="1">Current!V16-PRIOR!V16</f>
        <v>272</v>
      </c>
      <c r="W16" s="355">
        <f ca="1">Current!W16-PRIOR!W16</f>
        <v>272</v>
      </c>
      <c r="X16" s="355">
        <f ca="1">Current!X16-PRIOR!X16</f>
        <v>272</v>
      </c>
      <c r="Y16" s="355">
        <f ca="1">Current!Y16-PRIOR!Y16</f>
        <v>272</v>
      </c>
      <c r="Z16" s="4"/>
      <c r="AA16" s="326"/>
      <c r="AD16" s="146"/>
    </row>
    <row r="17" spans="1:30">
      <c r="A17" s="201">
        <v>41730</v>
      </c>
      <c r="B17" s="202">
        <v>13</v>
      </c>
      <c r="C17" s="203" t="s">
        <v>72</v>
      </c>
      <c r="D17" s="236"/>
      <c r="E17" s="350">
        <f ca="1">Current!E17-PRIOR!E17</f>
        <v>0</v>
      </c>
      <c r="F17" s="351">
        <f ca="1">Current!F17-PRIOR!F17</f>
        <v>0</v>
      </c>
      <c r="G17" s="351">
        <f ca="1">Current!G17-PRIOR!G17</f>
        <v>0</v>
      </c>
      <c r="H17" s="351">
        <f ca="1">Current!H17-PRIOR!H17</f>
        <v>0</v>
      </c>
      <c r="I17" s="351">
        <f ca="1">Current!I17-PRIOR!I17</f>
        <v>0</v>
      </c>
      <c r="J17" s="351">
        <f ca="1">Current!J17-PRIOR!J17</f>
        <v>0</v>
      </c>
      <c r="K17" s="351">
        <f ca="1">Current!K17-PRIOR!K17</f>
        <v>0</v>
      </c>
      <c r="L17" s="351">
        <f ca="1">Current!L17-PRIOR!L17</f>
        <v>0</v>
      </c>
      <c r="M17" s="351">
        <f ca="1">Current!M17-PRIOR!M17</f>
        <v>0</v>
      </c>
      <c r="N17" s="351">
        <f ca="1">Current!N17-PRIOR!N17</f>
        <v>0</v>
      </c>
      <c r="O17" s="351">
        <f ca="1">Current!O17-PRIOR!O17</f>
        <v>1718</v>
      </c>
      <c r="P17" s="351">
        <f ca="1">Current!P17-PRIOR!P17</f>
        <v>1718</v>
      </c>
      <c r="Q17" s="352">
        <f ca="1">Current!Q17-PRIOR!Q17</f>
        <v>1718</v>
      </c>
      <c r="R17" s="352">
        <f ca="1">Current!R17-PRIOR!R17</f>
        <v>1718</v>
      </c>
      <c r="S17" s="352">
        <f ca="1">Current!S17-PRIOR!S17</f>
        <v>1718</v>
      </c>
      <c r="T17" s="352">
        <f ca="1">Current!T17-PRIOR!T17</f>
        <v>1718</v>
      </c>
      <c r="U17" s="352">
        <f ca="1">Current!U17-PRIOR!U17</f>
        <v>1718</v>
      </c>
      <c r="V17" s="352">
        <f ca="1">Current!V17-PRIOR!V17</f>
        <v>1718</v>
      </c>
      <c r="W17" s="352">
        <f ca="1">Current!W17-PRIOR!W17</f>
        <v>1718</v>
      </c>
      <c r="X17" s="352">
        <f ca="1">Current!X17-PRIOR!X17</f>
        <v>1718</v>
      </c>
      <c r="Y17" s="352">
        <f ca="1">Current!Y17-PRIOR!Y17</f>
        <v>1718</v>
      </c>
      <c r="Z17" s="4"/>
      <c r="AA17" s="328"/>
      <c r="AD17" s="146"/>
    </row>
    <row r="18" spans="1:30">
      <c r="A18" s="198">
        <v>41730</v>
      </c>
      <c r="B18" s="199">
        <v>14</v>
      </c>
      <c r="C18" s="204" t="s">
        <v>69</v>
      </c>
      <c r="D18" s="236"/>
      <c r="E18" s="345">
        <f ca="1">Current!E18-PRIOR!E18</f>
        <v>0</v>
      </c>
      <c r="F18" s="346">
        <f ca="1">Current!F18-PRIOR!F18</f>
        <v>0</v>
      </c>
      <c r="G18" s="346">
        <f ca="1">Current!G18-PRIOR!G18</f>
        <v>0</v>
      </c>
      <c r="H18" s="346">
        <f ca="1">Current!H18-PRIOR!H18</f>
        <v>0</v>
      </c>
      <c r="I18" s="346">
        <f ca="1">Current!I18-PRIOR!I18</f>
        <v>0</v>
      </c>
      <c r="J18" s="346">
        <f ca="1">Current!J18-PRIOR!J18</f>
        <v>0</v>
      </c>
      <c r="K18" s="346">
        <f ca="1">Current!K18-PRIOR!K18</f>
        <v>0</v>
      </c>
      <c r="L18" s="346">
        <f ca="1">Current!L18-PRIOR!L18</f>
        <v>0</v>
      </c>
      <c r="M18" s="346">
        <f ca="1">Current!M18-PRIOR!M18</f>
        <v>0</v>
      </c>
      <c r="N18" s="346">
        <f ca="1">Current!N18-PRIOR!N18</f>
        <v>0</v>
      </c>
      <c r="O18" s="346">
        <f ca="1">Current!O18-PRIOR!O18</f>
        <v>94</v>
      </c>
      <c r="P18" s="346">
        <f ca="1">Current!P18-PRIOR!P18</f>
        <v>94</v>
      </c>
      <c r="Q18" s="347">
        <f ca="1">Current!Q18-PRIOR!Q18</f>
        <v>94</v>
      </c>
      <c r="R18" s="347">
        <f ca="1">Current!R18-PRIOR!R18</f>
        <v>94</v>
      </c>
      <c r="S18" s="347">
        <f ca="1">Current!S18-PRIOR!S18</f>
        <v>94</v>
      </c>
      <c r="T18" s="347">
        <f ca="1">Current!T18-PRIOR!T18</f>
        <v>94</v>
      </c>
      <c r="U18" s="347">
        <f ca="1">Current!U18-PRIOR!U18</f>
        <v>94</v>
      </c>
      <c r="V18" s="347">
        <f ca="1">Current!V18-PRIOR!V18</f>
        <v>94</v>
      </c>
      <c r="W18" s="347">
        <f ca="1">Current!W18-PRIOR!W18</f>
        <v>94</v>
      </c>
      <c r="X18" s="347">
        <f ca="1">Current!X18-PRIOR!X18</f>
        <v>94</v>
      </c>
      <c r="Y18" s="347">
        <f ca="1">Current!Y18-PRIOR!Y18</f>
        <v>94</v>
      </c>
      <c r="Z18" s="4"/>
      <c r="AA18" s="329"/>
      <c r="AD18" s="146"/>
    </row>
    <row r="19" spans="1:30">
      <c r="A19" s="193">
        <v>41821</v>
      </c>
      <c r="B19" s="194">
        <v>15</v>
      </c>
      <c r="C19" s="203" t="s">
        <v>76</v>
      </c>
      <c r="D19" s="236"/>
      <c r="E19" s="350">
        <f ca="1">Current!E19-PRIOR!E19</f>
        <v>0</v>
      </c>
      <c r="F19" s="351">
        <f ca="1">Current!F19-PRIOR!F19</f>
        <v>0</v>
      </c>
      <c r="G19" s="351">
        <f ca="1">Current!G19-PRIOR!G19</f>
        <v>0</v>
      </c>
      <c r="H19" s="351">
        <f ca="1">Current!H19-PRIOR!H19</f>
        <v>0</v>
      </c>
      <c r="I19" s="351">
        <f ca="1">Current!I19-PRIOR!I19</f>
        <v>0</v>
      </c>
      <c r="J19" s="351">
        <f ca="1">Current!J19-PRIOR!J19</f>
        <v>0</v>
      </c>
      <c r="K19" s="351">
        <f ca="1">Current!K19-PRIOR!K19</f>
        <v>0</v>
      </c>
      <c r="L19" s="351">
        <f ca="1">Current!L19-PRIOR!L19</f>
        <v>657</v>
      </c>
      <c r="M19" s="351">
        <f ca="1">Current!M19-PRIOR!M19</f>
        <v>657</v>
      </c>
      <c r="N19" s="351">
        <f ca="1">Current!N19-PRIOR!N19</f>
        <v>657</v>
      </c>
      <c r="O19" s="351">
        <f ca="1">Current!O19-PRIOR!O19</f>
        <v>657</v>
      </c>
      <c r="P19" s="351">
        <f ca="1">Current!P19-PRIOR!P19</f>
        <v>657</v>
      </c>
      <c r="Q19" s="352">
        <f ca="1">Current!Q19-PRIOR!Q19</f>
        <v>657</v>
      </c>
      <c r="R19" s="352">
        <f ca="1">Current!R19-PRIOR!R19</f>
        <v>657</v>
      </c>
      <c r="S19" s="352">
        <f ca="1">Current!S19-PRIOR!S19</f>
        <v>657</v>
      </c>
      <c r="T19" s="352">
        <f ca="1">Current!T19-PRIOR!T19</f>
        <v>657</v>
      </c>
      <c r="U19" s="352">
        <f ca="1">Current!U19-PRIOR!U19</f>
        <v>657</v>
      </c>
      <c r="V19" s="352">
        <f ca="1">Current!V19-PRIOR!V19</f>
        <v>657</v>
      </c>
      <c r="W19" s="352">
        <f ca="1">Current!W19-PRIOR!W19</f>
        <v>657</v>
      </c>
      <c r="X19" s="352">
        <f ca="1">Current!X19-PRIOR!X19</f>
        <v>657</v>
      </c>
      <c r="Y19" s="352">
        <f ca="1">Current!Y19-PRIOR!Y19</f>
        <v>657</v>
      </c>
      <c r="Z19" s="4"/>
      <c r="AA19" s="328"/>
      <c r="AD19" s="146"/>
    </row>
    <row r="20" spans="1:30">
      <c r="A20" s="193">
        <v>41821</v>
      </c>
      <c r="B20" s="194">
        <v>16</v>
      </c>
      <c r="C20" s="195" t="s">
        <v>62</v>
      </c>
      <c r="D20" s="236"/>
      <c r="E20" s="356">
        <f ca="1">Current!E20-PRIOR!E20</f>
        <v>0</v>
      </c>
      <c r="F20" s="357">
        <f ca="1">Current!F20-PRIOR!F20</f>
        <v>0</v>
      </c>
      <c r="G20" s="357">
        <f ca="1">Current!G20-PRIOR!G20</f>
        <v>0</v>
      </c>
      <c r="H20" s="357">
        <f ca="1">Current!H20-PRIOR!H20</f>
        <v>0</v>
      </c>
      <c r="I20" s="357">
        <f ca="1">Current!I20-PRIOR!I20</f>
        <v>0</v>
      </c>
      <c r="J20" s="357">
        <f ca="1">Current!J20-PRIOR!J20</f>
        <v>0</v>
      </c>
      <c r="K20" s="357">
        <f ca="1">Current!K20-PRIOR!K20</f>
        <v>0</v>
      </c>
      <c r="L20" s="357">
        <f ca="1">Current!L20-PRIOR!L20</f>
        <v>1768</v>
      </c>
      <c r="M20" s="357">
        <f ca="1">Current!M20-PRIOR!M20</f>
        <v>1768</v>
      </c>
      <c r="N20" s="357">
        <f ca="1">Current!N20-PRIOR!N20</f>
        <v>1768</v>
      </c>
      <c r="O20" s="357">
        <f ca="1">Current!O20-PRIOR!O20</f>
        <v>1768</v>
      </c>
      <c r="P20" s="357">
        <f ca="1">Current!P20-PRIOR!P20</f>
        <v>1768</v>
      </c>
      <c r="Q20" s="358">
        <f ca="1">Current!Q20-PRIOR!Q20</f>
        <v>1768</v>
      </c>
      <c r="R20" s="358">
        <f ca="1">Current!R20-PRIOR!R20</f>
        <v>1768</v>
      </c>
      <c r="S20" s="358">
        <f ca="1">Current!S20-PRIOR!S20</f>
        <v>1768</v>
      </c>
      <c r="T20" s="358">
        <f ca="1">Current!T20-PRIOR!T20</f>
        <v>1768</v>
      </c>
      <c r="U20" s="358">
        <f ca="1">Current!U20-PRIOR!U20</f>
        <v>1768</v>
      </c>
      <c r="V20" s="358">
        <f ca="1">Current!V20-PRIOR!V20</f>
        <v>1768</v>
      </c>
      <c r="W20" s="358">
        <f ca="1">Current!W20-PRIOR!W20</f>
        <v>1768</v>
      </c>
      <c r="X20" s="358">
        <f ca="1">Current!X20-PRIOR!X20</f>
        <v>1768</v>
      </c>
      <c r="Y20" s="358">
        <f ca="1">Current!Y20-PRIOR!Y20</f>
        <v>1768</v>
      </c>
      <c r="Z20" s="4"/>
      <c r="AA20" s="330"/>
      <c r="AD20" s="146"/>
    </row>
    <row r="21" spans="1:30">
      <c r="A21" s="201">
        <v>41913</v>
      </c>
      <c r="B21" s="202">
        <v>4</v>
      </c>
      <c r="C21" s="203" t="s">
        <v>74</v>
      </c>
      <c r="D21" s="236"/>
      <c r="E21" s="350">
        <f ca="1">Current!E21-PRIOR!E21</f>
        <v>0</v>
      </c>
      <c r="F21" s="351">
        <f ca="1">Current!F21-PRIOR!F21</f>
        <v>0</v>
      </c>
      <c r="G21" s="351">
        <f ca="1">Current!G21-PRIOR!G21</f>
        <v>0</v>
      </c>
      <c r="H21" s="351">
        <f ca="1">Current!H21-PRIOR!H21</f>
        <v>0</v>
      </c>
      <c r="I21" s="351">
        <f ca="1">Current!I21-PRIOR!I21</f>
        <v>0</v>
      </c>
      <c r="J21" s="351">
        <f ca="1">Current!J21-PRIOR!J21</f>
        <v>0</v>
      </c>
      <c r="K21" s="351">
        <f ca="1">Current!K21-PRIOR!K21</f>
        <v>0</v>
      </c>
      <c r="L21" s="351">
        <f ca="1">Current!L21-PRIOR!L21</f>
        <v>0</v>
      </c>
      <c r="M21" s="351">
        <f ca="1">Current!M21-PRIOR!M21</f>
        <v>0</v>
      </c>
      <c r="N21" s="351">
        <f ca="1">Current!N21-PRIOR!N21</f>
        <v>1344</v>
      </c>
      <c r="O21" s="351">
        <f ca="1">Current!O21-PRIOR!O21</f>
        <v>1344</v>
      </c>
      <c r="P21" s="351">
        <f ca="1">Current!P21-PRIOR!P21</f>
        <v>1344</v>
      </c>
      <c r="Q21" s="352">
        <f ca="1">Current!Q21-PRIOR!Q21</f>
        <v>1344</v>
      </c>
      <c r="R21" s="352">
        <f ca="1">Current!R21-PRIOR!R21</f>
        <v>1344</v>
      </c>
      <c r="S21" s="352">
        <f ca="1">Current!S21-PRIOR!S21</f>
        <v>1344</v>
      </c>
      <c r="T21" s="352">
        <f ca="1">Current!T21-PRIOR!T21</f>
        <v>1344</v>
      </c>
      <c r="U21" s="352">
        <f ca="1">Current!U21-PRIOR!U21</f>
        <v>1344</v>
      </c>
      <c r="V21" s="352">
        <f ca="1">Current!V21-PRIOR!V21</f>
        <v>1344</v>
      </c>
      <c r="W21" s="352">
        <f ca="1">Current!W21-PRIOR!W21</f>
        <v>1344</v>
      </c>
      <c r="X21" s="352">
        <f ca="1">Current!X21-PRIOR!X21</f>
        <v>1344</v>
      </c>
      <c r="Y21" s="352">
        <f ca="1">Current!Y21-PRIOR!Y21</f>
        <v>1344</v>
      </c>
      <c r="Z21" s="4"/>
      <c r="AA21" s="329"/>
      <c r="AD21" s="146"/>
    </row>
    <row r="22" spans="1:30">
      <c r="A22" s="193">
        <v>41913</v>
      </c>
      <c r="B22" s="194">
        <v>17</v>
      </c>
      <c r="C22" s="195" t="s">
        <v>104</v>
      </c>
      <c r="D22" s="236"/>
      <c r="E22" s="356">
        <f ca="1">Current!E22-PRIOR!E22</f>
        <v>0</v>
      </c>
      <c r="F22" s="357">
        <f ca="1">Current!F22-PRIOR!F22</f>
        <v>0</v>
      </c>
      <c r="G22" s="357">
        <f ca="1">Current!G22-PRIOR!G22</f>
        <v>0</v>
      </c>
      <c r="H22" s="357">
        <f ca="1">Current!H22-PRIOR!H22</f>
        <v>0</v>
      </c>
      <c r="I22" s="357">
        <f ca="1">Current!I22-PRIOR!I22</f>
        <v>0</v>
      </c>
      <c r="J22" s="357">
        <f ca="1">Current!J22-PRIOR!J22</f>
        <v>0</v>
      </c>
      <c r="K22" s="357">
        <f ca="1">Current!K22-PRIOR!K22</f>
        <v>0</v>
      </c>
      <c r="L22" s="357">
        <f ca="1">Current!L22-PRIOR!L22</f>
        <v>0</v>
      </c>
      <c r="M22" s="357">
        <f ca="1">Current!M22-PRIOR!M22</f>
        <v>3778</v>
      </c>
      <c r="N22" s="357">
        <f ca="1">Current!N22-PRIOR!N22</f>
        <v>3778</v>
      </c>
      <c r="O22" s="357">
        <f ca="1">Current!O22-PRIOR!O22</f>
        <v>3778</v>
      </c>
      <c r="P22" s="357">
        <f ca="1">Current!P22-PRIOR!P22</f>
        <v>3778</v>
      </c>
      <c r="Q22" s="358">
        <f ca="1">Current!Q22-PRIOR!Q22</f>
        <v>3778</v>
      </c>
      <c r="R22" s="358">
        <f ca="1">Current!R22-PRIOR!R22</f>
        <v>3778</v>
      </c>
      <c r="S22" s="358">
        <f ca="1">Current!S22-PRIOR!S22</f>
        <v>3778</v>
      </c>
      <c r="T22" s="358">
        <f ca="1">Current!T22-PRIOR!T22</f>
        <v>3778</v>
      </c>
      <c r="U22" s="358">
        <f ca="1">Current!U22-PRIOR!U22</f>
        <v>3778</v>
      </c>
      <c r="V22" s="358">
        <f ca="1">Current!V22-PRIOR!V22</f>
        <v>3778</v>
      </c>
      <c r="W22" s="358">
        <f ca="1">Current!W22-PRIOR!W22</f>
        <v>3778</v>
      </c>
      <c r="X22" s="358">
        <f ca="1">Current!X22-PRIOR!X22</f>
        <v>3778</v>
      </c>
      <c r="Y22" s="358">
        <f ca="1">Current!Y22-PRIOR!Y22</f>
        <v>3778</v>
      </c>
      <c r="Z22" s="4"/>
      <c r="AA22" s="328"/>
      <c r="AD22" s="146"/>
    </row>
    <row r="23" spans="1:30">
      <c r="A23" s="193">
        <v>41913</v>
      </c>
      <c r="B23" s="194">
        <v>19</v>
      </c>
      <c r="C23" s="197" t="s">
        <v>59</v>
      </c>
      <c r="D23" s="236"/>
      <c r="E23" s="356">
        <f ca="1">Current!E23-PRIOR!E23</f>
        <v>0</v>
      </c>
      <c r="F23" s="357">
        <f ca="1">Current!F23-PRIOR!F23</f>
        <v>0</v>
      </c>
      <c r="G23" s="357">
        <f ca="1">Current!G23-PRIOR!G23</f>
        <v>0</v>
      </c>
      <c r="H23" s="357">
        <f ca="1">Current!H23-PRIOR!H23</f>
        <v>0</v>
      </c>
      <c r="I23" s="357">
        <f ca="1">Current!I23-PRIOR!I23</f>
        <v>0</v>
      </c>
      <c r="J23" s="357">
        <f ca="1">Current!J23-PRIOR!J23</f>
        <v>0</v>
      </c>
      <c r="K23" s="357">
        <f ca="1">Current!K23-PRIOR!K23</f>
        <v>0</v>
      </c>
      <c r="L23" s="357">
        <f ca="1">Current!L23-PRIOR!L23</f>
        <v>0</v>
      </c>
      <c r="M23" s="357">
        <f ca="1">Current!M23-PRIOR!M23</f>
        <v>2365</v>
      </c>
      <c r="N23" s="357">
        <f ca="1">Current!N23-PRIOR!N23</f>
        <v>2365</v>
      </c>
      <c r="O23" s="357">
        <f ca="1">Current!O23-PRIOR!O23</f>
        <v>2365</v>
      </c>
      <c r="P23" s="357">
        <f ca="1">Current!P23-PRIOR!P23</f>
        <v>2365</v>
      </c>
      <c r="Q23" s="358">
        <f ca="1">Current!Q23-PRIOR!Q23</f>
        <v>2365</v>
      </c>
      <c r="R23" s="358">
        <f ca="1">Current!R23-PRIOR!R23</f>
        <v>2365</v>
      </c>
      <c r="S23" s="358">
        <f ca="1">Current!S23-PRIOR!S23</f>
        <v>2365</v>
      </c>
      <c r="T23" s="358">
        <f ca="1">Current!T23-PRIOR!T23</f>
        <v>2365</v>
      </c>
      <c r="U23" s="358">
        <f ca="1">Current!U23-PRIOR!U23</f>
        <v>2365</v>
      </c>
      <c r="V23" s="358">
        <f ca="1">Current!V23-PRIOR!V23</f>
        <v>2365</v>
      </c>
      <c r="W23" s="358">
        <f ca="1">Current!W23-PRIOR!W23</f>
        <v>2365</v>
      </c>
      <c r="X23" s="358">
        <f ca="1">Current!X23-PRIOR!X23</f>
        <v>2365</v>
      </c>
      <c r="Y23" s="358">
        <f ca="1">Current!Y23-PRIOR!Y23</f>
        <v>2365</v>
      </c>
      <c r="Z23" s="4"/>
      <c r="AA23" s="330"/>
      <c r="AD23" s="146"/>
    </row>
    <row r="24" spans="1:30">
      <c r="A24" s="198">
        <v>42005</v>
      </c>
      <c r="B24" s="194">
        <v>27</v>
      </c>
      <c r="C24" s="200" t="s">
        <v>105</v>
      </c>
      <c r="D24" s="235"/>
      <c r="E24" s="345">
        <f ca="1">Current!E25-PRIOR!E24</f>
        <v>0</v>
      </c>
      <c r="F24" s="346">
        <f ca="1">Current!F25-PRIOR!F24</f>
        <v>0</v>
      </c>
      <c r="G24" s="346">
        <f ca="1">Current!G25-PRIOR!G24</f>
        <v>0</v>
      </c>
      <c r="H24" s="346">
        <f ca="1">Current!H25-PRIOR!H24</f>
        <v>0</v>
      </c>
      <c r="I24" s="346">
        <f ca="1">Current!I25-PRIOR!I24</f>
        <v>0</v>
      </c>
      <c r="J24" s="346">
        <f ca="1">Current!J25-PRIOR!J24</f>
        <v>0</v>
      </c>
      <c r="K24" s="346">
        <f ca="1">Current!K25-PRIOR!K24</f>
        <v>0</v>
      </c>
      <c r="L24" s="346">
        <f ca="1">Current!L25-PRIOR!L24</f>
        <v>0</v>
      </c>
      <c r="M24" s="346">
        <f ca="1">Current!M25-PRIOR!M24</f>
        <v>0</v>
      </c>
      <c r="N24" s="346">
        <f ca="1">Current!N25-PRIOR!N24</f>
        <v>-13152</v>
      </c>
      <c r="O24" s="346">
        <f ca="1">Current!O25-PRIOR!O24</f>
        <v>-13152</v>
      </c>
      <c r="P24" s="346">
        <f ca="1">Current!P25-PRIOR!P24</f>
        <v>-13152</v>
      </c>
      <c r="Q24" s="347">
        <f ca="1">Current!Q25-PRIOR!Q24</f>
        <v>-13152</v>
      </c>
      <c r="R24" s="347">
        <f ca="1">Current!R25-PRIOR!R24</f>
        <v>-13152</v>
      </c>
      <c r="S24" s="347">
        <f ca="1">Current!S25-PRIOR!S24</f>
        <v>-13152</v>
      </c>
      <c r="T24" s="347">
        <f ca="1">Current!T25-PRIOR!T24</f>
        <v>-13152</v>
      </c>
      <c r="U24" s="347">
        <f ca="1">Current!U25-PRIOR!U24</f>
        <v>-13152</v>
      </c>
      <c r="V24" s="347">
        <f ca="1">Current!V25-PRIOR!V24</f>
        <v>-13152</v>
      </c>
      <c r="W24" s="347">
        <f ca="1">Current!W25-PRIOR!W24</f>
        <v>-13152</v>
      </c>
      <c r="X24" s="347">
        <f ca="1">Current!X25-PRIOR!X24</f>
        <v>-13152</v>
      </c>
      <c r="Y24" s="347">
        <f ca="1">Current!Y25-PRIOR!Y24</f>
        <v>-13152</v>
      </c>
      <c r="Z24" s="4"/>
      <c r="AA24" s="330"/>
    </row>
    <row r="25" spans="1:30">
      <c r="A25" s="369">
        <v>42095</v>
      </c>
      <c r="B25" s="206">
        <v>21</v>
      </c>
      <c r="C25" s="395" t="s">
        <v>58</v>
      </c>
      <c r="D25" s="396"/>
      <c r="E25" s="353">
        <f ca="1">Current!E26-PRIOR!E25</f>
        <v>0</v>
      </c>
      <c r="F25" s="354">
        <f ca="1">Current!F26-PRIOR!F25</f>
        <v>0</v>
      </c>
      <c r="G25" s="354">
        <f ca="1">Current!G26-PRIOR!G25</f>
        <v>0</v>
      </c>
      <c r="H25" s="354">
        <f ca="1">Current!H26-PRIOR!H25</f>
        <v>0</v>
      </c>
      <c r="I25" s="354">
        <f ca="1">Current!I26-PRIOR!I25</f>
        <v>0</v>
      </c>
      <c r="J25" s="354">
        <f ca="1">Current!J26-PRIOR!J25</f>
        <v>0</v>
      </c>
      <c r="K25" s="354">
        <f ca="1">Current!K26-PRIOR!K25</f>
        <v>0</v>
      </c>
      <c r="L25" s="354">
        <f ca="1">Current!L26-PRIOR!L25</f>
        <v>0</v>
      </c>
      <c r="M25" s="354">
        <f ca="1">Current!M26-PRIOR!M25</f>
        <v>0</v>
      </c>
      <c r="N25" s="354">
        <f>Current!N26-PRIOR!N25</f>
        <v>0</v>
      </c>
      <c r="O25" s="354">
        <f ca="1">Current!O26-PRIOR!O25</f>
        <v>1363</v>
      </c>
      <c r="P25" s="354">
        <f ca="1">Current!P26-PRIOR!P25</f>
        <v>1363</v>
      </c>
      <c r="Q25" s="355">
        <f ca="1">Current!Q26-PRIOR!Q25</f>
        <v>1363</v>
      </c>
      <c r="R25" s="355">
        <f ca="1">Current!R26-PRIOR!R25</f>
        <v>1363</v>
      </c>
      <c r="S25" s="355">
        <f ca="1">Current!S26-PRIOR!S25</f>
        <v>1363</v>
      </c>
      <c r="T25" s="355">
        <f ca="1">Current!T26-PRIOR!T25</f>
        <v>1363</v>
      </c>
      <c r="U25" s="355">
        <f ca="1">Current!U26-PRIOR!U25</f>
        <v>1363</v>
      </c>
      <c r="V25" s="355">
        <f ca="1">Current!V26-PRIOR!V25</f>
        <v>1363</v>
      </c>
      <c r="W25" s="355">
        <f ca="1">Current!W26-PRIOR!W25</f>
        <v>1363</v>
      </c>
      <c r="X25" s="355">
        <f ca="1">Current!X26-PRIOR!X25</f>
        <v>1363</v>
      </c>
      <c r="Y25" s="355">
        <f ca="1">Current!Y26-PRIOR!Y25</f>
        <v>1363</v>
      </c>
      <c r="Z25" s="4"/>
      <c r="AA25" s="330"/>
    </row>
    <row r="26" spans="1:30">
      <c r="A26" s="201">
        <v>42186</v>
      </c>
      <c r="B26" s="455">
        <v>27</v>
      </c>
      <c r="C26" s="418" t="s">
        <v>224</v>
      </c>
      <c r="D26" s="238"/>
      <c r="E26" s="350">
        <f ca="1">Current!E27-PRIOR!E26</f>
        <v>0</v>
      </c>
      <c r="F26" s="351">
        <f ca="1">Current!F27-PRIOR!F26</f>
        <v>0</v>
      </c>
      <c r="G26" s="351">
        <f ca="1">Current!G27-PRIOR!G26</f>
        <v>0</v>
      </c>
      <c r="H26" s="351">
        <f ca="1">Current!H27-PRIOR!H26</f>
        <v>0</v>
      </c>
      <c r="I26" s="351">
        <f ca="1">Current!I27-PRIOR!I26</f>
        <v>0</v>
      </c>
      <c r="J26" s="351">
        <f ca="1">Current!J27-PRIOR!J26</f>
        <v>0</v>
      </c>
      <c r="K26" s="351">
        <f ca="1">Current!K27-PRIOR!K26</f>
        <v>0</v>
      </c>
      <c r="L26" s="351">
        <f ca="1">Current!L27-PRIOR!L26</f>
        <v>0</v>
      </c>
      <c r="M26" s="351">
        <f ca="1">Current!M27-PRIOR!M26</f>
        <v>0</v>
      </c>
      <c r="N26" s="351">
        <f ca="1">Current!N27-PRIOR!N26</f>
        <v>0</v>
      </c>
      <c r="O26" s="351">
        <f ca="1">Current!O27-PRIOR!O26</f>
        <v>0</v>
      </c>
      <c r="P26" s="351">
        <f ca="1">Current!P27-PRIOR!P26</f>
        <v>0</v>
      </c>
      <c r="Q26" s="352">
        <f ca="1">Current!Q27-PRIOR!Q26</f>
        <v>0</v>
      </c>
      <c r="R26" s="352">
        <f ca="1">Current!R27-PRIOR!R26</f>
        <v>-3347</v>
      </c>
      <c r="S26" s="352">
        <f ca="1">Current!S27-PRIOR!S26</f>
        <v>-3347</v>
      </c>
      <c r="T26" s="352">
        <f ca="1">Current!T27-PRIOR!T26</f>
        <v>-3347</v>
      </c>
      <c r="U26" s="352">
        <f ca="1">Current!U27-PRIOR!U26</f>
        <v>-3347</v>
      </c>
      <c r="V26" s="352">
        <f ca="1">Current!V27-PRIOR!V26</f>
        <v>-3347</v>
      </c>
      <c r="W26" s="352">
        <f ca="1">Current!W27-PRIOR!W26</f>
        <v>-3347</v>
      </c>
      <c r="X26" s="352">
        <f ca="1">Current!X27-PRIOR!X26</f>
        <v>-3347</v>
      </c>
      <c r="Y26" s="352">
        <f ca="1">Current!Y27-PRIOR!Y26</f>
        <v>-3347</v>
      </c>
      <c r="Z26" s="4"/>
      <c r="AA26" s="330"/>
      <c r="AC26" s="419"/>
    </row>
    <row r="27" spans="1:30">
      <c r="A27" s="198">
        <v>42278</v>
      </c>
      <c r="B27" s="456">
        <v>23</v>
      </c>
      <c r="C27" s="394" t="s">
        <v>101</v>
      </c>
      <c r="D27" s="235"/>
      <c r="E27" s="345">
        <f ca="1">Current!E28-PRIOR!E27</f>
        <v>0</v>
      </c>
      <c r="F27" s="346">
        <f ca="1">Current!F28-PRIOR!F27</f>
        <v>0</v>
      </c>
      <c r="G27" s="346">
        <f ca="1">Current!G28-PRIOR!G27</f>
        <v>0</v>
      </c>
      <c r="H27" s="346">
        <f ca="1">Current!H28-PRIOR!H27</f>
        <v>0</v>
      </c>
      <c r="I27" s="346">
        <f ca="1">Current!I28-PRIOR!I27</f>
        <v>0</v>
      </c>
      <c r="J27" s="346">
        <f ca="1">Current!J28-PRIOR!J27</f>
        <v>0</v>
      </c>
      <c r="K27" s="346">
        <f ca="1">Current!K28-PRIOR!K27</f>
        <v>0</v>
      </c>
      <c r="L27" s="346">
        <f ca="1">Current!L28-PRIOR!L27</f>
        <v>0</v>
      </c>
      <c r="M27" s="346">
        <f ca="1">Current!M28-PRIOR!M27</f>
        <v>0</v>
      </c>
      <c r="N27" s="346">
        <f ca="1">Current!N28-PRIOR!N27</f>
        <v>0</v>
      </c>
      <c r="O27" s="346">
        <f>Current!O28-PRIOR!O27</f>
        <v>0</v>
      </c>
      <c r="P27" s="346">
        <f ca="1">Current!P28-PRIOR!P27</f>
        <v>0</v>
      </c>
      <c r="Q27" s="347">
        <f ca="1">Current!Q28-PRIOR!Q27</f>
        <v>0</v>
      </c>
      <c r="R27" s="347">
        <f ca="1">Current!R28-PRIOR!R27</f>
        <v>470</v>
      </c>
      <c r="S27" s="347">
        <f ca="1">Current!S28-PRIOR!S27</f>
        <v>470</v>
      </c>
      <c r="T27" s="347">
        <f ca="1">Current!T28-PRIOR!T27</f>
        <v>470</v>
      </c>
      <c r="U27" s="347">
        <f ca="1">Current!U28-PRIOR!U27</f>
        <v>470</v>
      </c>
      <c r="V27" s="347">
        <f ca="1">Current!V28-PRIOR!V27</f>
        <v>470</v>
      </c>
      <c r="W27" s="347">
        <f ca="1">Current!W28-PRIOR!W27</f>
        <v>470</v>
      </c>
      <c r="X27" s="347">
        <f ca="1">Current!X28-PRIOR!X27</f>
        <v>470</v>
      </c>
      <c r="Y27" s="347">
        <f ca="1">Current!Y28-PRIOR!Y27</f>
        <v>470</v>
      </c>
      <c r="Z27" s="4"/>
      <c r="AA27" s="330"/>
      <c r="AC27" s="419"/>
    </row>
    <row r="28" spans="1:30">
      <c r="A28" s="457">
        <v>42736</v>
      </c>
      <c r="B28" s="458">
        <v>22</v>
      </c>
      <c r="C28" s="459" t="s">
        <v>355</v>
      </c>
      <c r="D28" s="493"/>
      <c r="E28" s="461">
        <f ca="1">Current!E29-PRIOR!E28</f>
        <v>0</v>
      </c>
      <c r="F28" s="462">
        <f ca="1">Current!F29-PRIOR!F28</f>
        <v>0</v>
      </c>
      <c r="G28" s="462">
        <f ca="1">Current!G29-PRIOR!G28</f>
        <v>0</v>
      </c>
      <c r="H28" s="462">
        <f ca="1">Current!H29-PRIOR!H28</f>
        <v>0</v>
      </c>
      <c r="I28" s="462">
        <f ca="1">Current!I29-PRIOR!I28</f>
        <v>0</v>
      </c>
      <c r="J28" s="462">
        <f ca="1">Current!J29-PRIOR!J28</f>
        <v>0</v>
      </c>
      <c r="K28" s="462">
        <f ca="1">Current!K29-PRIOR!K28</f>
        <v>0</v>
      </c>
      <c r="L28" s="462">
        <f ca="1">Current!L29-PRIOR!L28</f>
        <v>0</v>
      </c>
      <c r="M28" s="462">
        <f ca="1">Current!M29-PRIOR!M28</f>
        <v>0</v>
      </c>
      <c r="N28" s="462">
        <f ca="1">Current!N29-PRIOR!N28</f>
        <v>0</v>
      </c>
      <c r="O28" s="462">
        <f ca="1">Current!O29-PRIOR!O28</f>
        <v>0</v>
      </c>
      <c r="P28" s="462">
        <f ca="1">Current!P29-PRIOR!P28</f>
        <v>0</v>
      </c>
      <c r="Q28" s="463">
        <f ca="1">Current!Q29-PRIOR!Q28</f>
        <v>0</v>
      </c>
      <c r="R28" s="463">
        <f ca="1">Current!R29-PRIOR!R28</f>
        <v>0</v>
      </c>
      <c r="S28" s="463">
        <f ca="1">Current!S29-PRIOR!S28</f>
        <v>0</v>
      </c>
      <c r="T28" s="463">
        <f ca="1">Current!T29-PRIOR!T28</f>
        <v>0</v>
      </c>
      <c r="U28" s="463">
        <f ca="1">Current!U29-PRIOR!U28</f>
        <v>0</v>
      </c>
      <c r="V28" s="463">
        <f ca="1">Current!V29-PRIOR!V28</f>
        <v>-11288</v>
      </c>
      <c r="W28" s="463">
        <f ca="1">Current!W29-PRIOR!W28</f>
        <v>-11288</v>
      </c>
      <c r="X28" s="463">
        <f ca="1">Current!X29-PRIOR!X28</f>
        <v>-11288</v>
      </c>
      <c r="Y28" s="463">
        <f ca="1">Current!Y29-PRIOR!Y28</f>
        <v>704</v>
      </c>
      <c r="Z28" s="4"/>
      <c r="AA28" s="330"/>
    </row>
    <row r="29" spans="1:30">
      <c r="A29" s="487">
        <v>42736</v>
      </c>
      <c r="B29" s="488">
        <v>22</v>
      </c>
      <c r="C29" s="489" t="s">
        <v>356</v>
      </c>
      <c r="D29" s="460"/>
      <c r="E29" s="490">
        <f ca="1">Current!E30-PRIOR!E29</f>
        <v>0</v>
      </c>
      <c r="F29" s="491">
        <f ca="1">Current!F30-PRIOR!F29</f>
        <v>0</v>
      </c>
      <c r="G29" s="491">
        <f ca="1">Current!G30-PRIOR!G29</f>
        <v>0</v>
      </c>
      <c r="H29" s="491">
        <f ca="1">Current!H30-PRIOR!H29</f>
        <v>0</v>
      </c>
      <c r="I29" s="491">
        <f ca="1">Current!I30-PRIOR!I29</f>
        <v>0</v>
      </c>
      <c r="J29" s="491">
        <f ca="1">Current!J30-PRIOR!J29</f>
        <v>0</v>
      </c>
      <c r="K29" s="491">
        <f ca="1">Current!K30-PRIOR!K29</f>
        <v>0</v>
      </c>
      <c r="L29" s="491">
        <f ca="1">Current!L30-PRIOR!L29</f>
        <v>0</v>
      </c>
      <c r="M29" s="491">
        <f ca="1">Current!M30-PRIOR!M29</f>
        <v>0</v>
      </c>
      <c r="N29" s="491">
        <f ca="1">Current!N30-PRIOR!N29</f>
        <v>0</v>
      </c>
      <c r="O29" s="491">
        <f ca="1">Current!O30-PRIOR!O29</f>
        <v>0</v>
      </c>
      <c r="P29" s="491">
        <f ca="1">Current!P30-PRIOR!P29</f>
        <v>0</v>
      </c>
      <c r="Q29" s="492">
        <f ca="1">Current!Q30-PRIOR!Q29</f>
        <v>0</v>
      </c>
      <c r="R29" s="492">
        <f ca="1">Current!R30-PRIOR!R29</f>
        <v>0</v>
      </c>
      <c r="S29" s="492">
        <f ca="1">Current!S30-PRIOR!S29</f>
        <v>0</v>
      </c>
      <c r="T29" s="492">
        <f ca="1">Current!T30-PRIOR!T29</f>
        <v>0</v>
      </c>
      <c r="U29" s="492">
        <f ca="1">Current!U30-PRIOR!U29</f>
        <v>0</v>
      </c>
      <c r="V29" s="492">
        <f ca="1">Current!V30-PRIOR!V29</f>
        <v>-6730</v>
      </c>
      <c r="W29" s="492">
        <f ca="1">Current!W30-PRIOR!W29</f>
        <v>-6730</v>
      </c>
      <c r="X29" s="492">
        <f ca="1">Current!X30-PRIOR!X29</f>
        <v>-6730</v>
      </c>
      <c r="Y29" s="492">
        <f ca="1">Current!Y30-PRIOR!Y29</f>
        <v>304</v>
      </c>
      <c r="Z29" s="4"/>
      <c r="AA29" s="330"/>
    </row>
    <row r="30" spans="1:30" s="501" customFormat="1">
      <c r="A30" s="494">
        <v>42736</v>
      </c>
      <c r="B30" s="495">
        <v>30</v>
      </c>
      <c r="C30" s="496" t="s">
        <v>352</v>
      </c>
      <c r="D30" s="460"/>
      <c r="E30" s="497">
        <f ca="1">Current!E31-PRIOR!E30</f>
        <v>0</v>
      </c>
      <c r="F30" s="498">
        <f ca="1">Current!F31-PRIOR!F30</f>
        <v>0</v>
      </c>
      <c r="G30" s="498">
        <f ca="1">Current!G31-PRIOR!G30</f>
        <v>0</v>
      </c>
      <c r="H30" s="498">
        <f ca="1">Current!H31-PRIOR!H30</f>
        <v>0</v>
      </c>
      <c r="I30" s="498">
        <f ca="1">Current!I31-PRIOR!I30</f>
        <v>0</v>
      </c>
      <c r="J30" s="498">
        <f ca="1">Current!J31-PRIOR!J30</f>
        <v>0</v>
      </c>
      <c r="K30" s="498">
        <f ca="1">Current!K31-PRIOR!K30</f>
        <v>0</v>
      </c>
      <c r="L30" s="498">
        <f ca="1">Current!L31-PRIOR!L30</f>
        <v>0</v>
      </c>
      <c r="M30" s="498">
        <f ca="1">Current!M31-PRIOR!M30</f>
        <v>0</v>
      </c>
      <c r="N30" s="498">
        <f ca="1">Current!N31-PRIOR!N30</f>
        <v>0</v>
      </c>
      <c r="O30" s="498">
        <f ca="1">Current!O31-PRIOR!O30</f>
        <v>0</v>
      </c>
      <c r="P30" s="498">
        <f ca="1">Current!P31-PRIOR!P30</f>
        <v>0</v>
      </c>
      <c r="Q30" s="499">
        <f ca="1">Current!Q31-PRIOR!Q30</f>
        <v>0</v>
      </c>
      <c r="R30" s="499">
        <f ca="1">Current!R31-PRIOR!R30</f>
        <v>0</v>
      </c>
      <c r="S30" s="499">
        <f ca="1">Current!S31-PRIOR!S30</f>
        <v>0</v>
      </c>
      <c r="T30" s="499">
        <f ca="1">Current!T31-PRIOR!T30</f>
        <v>0</v>
      </c>
      <c r="U30" s="499">
        <f ca="1">Current!U31-PRIOR!U30</f>
        <v>0</v>
      </c>
      <c r="V30" s="499">
        <f ca="1">Current!V31-PRIOR!V30</f>
        <v>0</v>
      </c>
      <c r="W30" s="499">
        <f ca="1">Current!W31-PRIOR!W30</f>
        <v>0</v>
      </c>
      <c r="X30" s="499">
        <f ca="1">Current!X31-PRIOR!X30</f>
        <v>0</v>
      </c>
      <c r="Y30" s="499">
        <f ca="1">Current!Y31-PRIOR!Y30</f>
        <v>0</v>
      </c>
      <c r="Z30" s="14"/>
      <c r="AA30" s="500"/>
    </row>
    <row r="31" spans="1:30">
      <c r="A31" s="453">
        <v>42552</v>
      </c>
      <c r="B31" s="408">
        <v>24</v>
      </c>
      <c r="C31" s="409" t="s">
        <v>106</v>
      </c>
      <c r="D31" s="404"/>
      <c r="E31" s="410">
        <f ca="1">Current!E32-PRIOR!E31</f>
        <v>0</v>
      </c>
      <c r="F31" s="411">
        <f ca="1">Current!F32-PRIOR!F31</f>
        <v>0</v>
      </c>
      <c r="G31" s="411">
        <f ca="1">Current!G32-PRIOR!G31</f>
        <v>0</v>
      </c>
      <c r="H31" s="411">
        <f ca="1">Current!H32-PRIOR!H31</f>
        <v>0</v>
      </c>
      <c r="I31" s="411">
        <f ca="1">Current!I32-PRIOR!I31</f>
        <v>0</v>
      </c>
      <c r="J31" s="411">
        <f ca="1">Current!J32-PRIOR!J31</f>
        <v>0</v>
      </c>
      <c r="K31" s="411">
        <f ca="1">Current!K32-PRIOR!K31</f>
        <v>0</v>
      </c>
      <c r="L31" s="411">
        <f ca="1">Current!L32-PRIOR!L31</f>
        <v>0</v>
      </c>
      <c r="M31" s="411">
        <f ca="1">Current!M32-PRIOR!M31</f>
        <v>0</v>
      </c>
      <c r="N31" s="411">
        <f ca="1">Current!N32-PRIOR!N31</f>
        <v>0</v>
      </c>
      <c r="O31" s="411">
        <f>Current!O32-PRIOR!O31</f>
        <v>0</v>
      </c>
      <c r="P31" s="411">
        <f ca="1">Current!P32-PRIOR!P31</f>
        <v>0</v>
      </c>
      <c r="Q31" s="412">
        <f ca="1">Current!Q32-PRIOR!Q31</f>
        <v>0</v>
      </c>
      <c r="R31" s="412">
        <f ca="1">Current!R32-PRIOR!R31</f>
        <v>0</v>
      </c>
      <c r="S31" s="412">
        <f ca="1">Current!S32-PRIOR!S31</f>
        <v>0</v>
      </c>
      <c r="T31" s="412">
        <f ca="1">Current!T32-PRIOR!T31</f>
        <v>0</v>
      </c>
      <c r="U31" s="412">
        <f ca="1">Current!U32-PRIOR!U31</f>
        <v>0</v>
      </c>
      <c r="V31" s="412">
        <f ca="1">Current!V32-PRIOR!V31</f>
        <v>0</v>
      </c>
      <c r="W31" s="412">
        <f ca="1">Current!W32-PRIOR!W31</f>
        <v>0</v>
      </c>
      <c r="X31" s="412">
        <f ca="1">Current!X32-PRIOR!X31</f>
        <v>0</v>
      </c>
      <c r="Y31" s="412">
        <f ca="1">Current!Y32-PRIOR!Y31</f>
        <v>0</v>
      </c>
      <c r="Z31" s="4"/>
      <c r="AA31" s="330"/>
    </row>
    <row r="32" spans="1:30">
      <c r="A32" s="453">
        <v>42552</v>
      </c>
      <c r="B32" s="408">
        <v>25</v>
      </c>
      <c r="C32" s="409" t="s">
        <v>107</v>
      </c>
      <c r="D32" s="404"/>
      <c r="E32" s="410">
        <f ca="1">Current!E33-PRIOR!E32</f>
        <v>0</v>
      </c>
      <c r="F32" s="411">
        <f ca="1">Current!F33-PRIOR!F32</f>
        <v>0</v>
      </c>
      <c r="G32" s="411">
        <f ca="1">Current!G33-PRIOR!G32</f>
        <v>0</v>
      </c>
      <c r="H32" s="411">
        <f ca="1">Current!H33-PRIOR!H32</f>
        <v>0</v>
      </c>
      <c r="I32" s="411">
        <f ca="1">Current!I33-PRIOR!I32</f>
        <v>0</v>
      </c>
      <c r="J32" s="411">
        <f ca="1">Current!J33-PRIOR!J32</f>
        <v>0</v>
      </c>
      <c r="K32" s="411">
        <f ca="1">Current!K33-PRIOR!K32</f>
        <v>0</v>
      </c>
      <c r="L32" s="411">
        <f ca="1">Current!L33-PRIOR!L32</f>
        <v>0</v>
      </c>
      <c r="M32" s="411">
        <f ca="1">Current!M33-PRIOR!M32</f>
        <v>0</v>
      </c>
      <c r="N32" s="411">
        <f ca="1">Current!N33-PRIOR!N32</f>
        <v>0</v>
      </c>
      <c r="O32" s="411">
        <f>Current!O33-PRIOR!O32</f>
        <v>0</v>
      </c>
      <c r="P32" s="411">
        <f ca="1">Current!P33-PRIOR!P32</f>
        <v>0</v>
      </c>
      <c r="Q32" s="412">
        <f ca="1">Current!Q33-PRIOR!Q32</f>
        <v>0</v>
      </c>
      <c r="R32" s="412">
        <f ca="1">Current!R33-PRIOR!R32</f>
        <v>0</v>
      </c>
      <c r="S32" s="412">
        <f ca="1">Current!S33-PRIOR!S32</f>
        <v>0</v>
      </c>
      <c r="T32" s="412">
        <f ca="1">Current!T33-PRIOR!T32</f>
        <v>0</v>
      </c>
      <c r="U32" s="412">
        <f ca="1">Current!U33-PRIOR!U32</f>
        <v>0</v>
      </c>
      <c r="V32" s="412">
        <f ca="1">Current!V33-PRIOR!V32</f>
        <v>0</v>
      </c>
      <c r="W32" s="412">
        <f ca="1">Current!W33-PRIOR!W32</f>
        <v>0</v>
      </c>
      <c r="X32" s="412">
        <f ca="1">Current!X33-PRIOR!X32</f>
        <v>0</v>
      </c>
      <c r="Y32" s="412">
        <f ca="1">Current!Y33-PRIOR!Y32</f>
        <v>0</v>
      </c>
      <c r="Z32" s="4"/>
      <c r="AA32" s="330"/>
    </row>
    <row r="33" spans="1:28">
      <c r="A33" s="453"/>
      <c r="B33" s="402">
        <v>23</v>
      </c>
      <c r="C33" s="403" t="s">
        <v>91</v>
      </c>
      <c r="D33" s="404"/>
      <c r="E33" s="410">
        <f ca="1">Current!E34-PRIOR!E33</f>
        <v>0</v>
      </c>
      <c r="F33" s="411">
        <f ca="1">Current!F34-PRIOR!F33</f>
        <v>0</v>
      </c>
      <c r="G33" s="411">
        <f ca="1">Current!G34-PRIOR!G33</f>
        <v>0</v>
      </c>
      <c r="H33" s="411">
        <f ca="1">Current!H34-PRIOR!H33</f>
        <v>0</v>
      </c>
      <c r="I33" s="411">
        <f ca="1">Current!I34-PRIOR!I33</f>
        <v>0</v>
      </c>
      <c r="J33" s="411">
        <f ca="1">Current!J34-PRIOR!J33</f>
        <v>0</v>
      </c>
      <c r="K33" s="411">
        <f ca="1">Current!K34-PRIOR!K33</f>
        <v>0</v>
      </c>
      <c r="L33" s="411">
        <f ca="1">Current!L34-PRIOR!L33</f>
        <v>0</v>
      </c>
      <c r="M33" s="411">
        <f ca="1">Current!M34-PRIOR!M33</f>
        <v>0</v>
      </c>
      <c r="N33" s="411">
        <f ca="1">Current!N34-PRIOR!N33</f>
        <v>0</v>
      </c>
      <c r="O33" s="411">
        <f>Current!O34-PRIOR!O33</f>
        <v>0</v>
      </c>
      <c r="P33" s="411">
        <f ca="1">Current!P34-PRIOR!P33</f>
        <v>0</v>
      </c>
      <c r="Q33" s="412">
        <f ca="1">Current!Q34-PRIOR!Q33</f>
        <v>0</v>
      </c>
      <c r="R33" s="412">
        <f ca="1">Current!R34-PRIOR!R33</f>
        <v>0</v>
      </c>
      <c r="S33" s="412">
        <f ca="1">Current!S34-PRIOR!S33</f>
        <v>0</v>
      </c>
      <c r="T33" s="412">
        <f ca="1">Current!T34-PRIOR!T33</f>
        <v>0</v>
      </c>
      <c r="U33" s="412">
        <f ca="1">Current!U34-PRIOR!U33</f>
        <v>0</v>
      </c>
      <c r="V33" s="412">
        <f ca="1">Current!V34-PRIOR!V33</f>
        <v>0</v>
      </c>
      <c r="W33" s="412">
        <f ca="1">Current!W34-PRIOR!W33</f>
        <v>0</v>
      </c>
      <c r="X33" s="412">
        <f ca="1">Current!X34-PRIOR!X33</f>
        <v>0</v>
      </c>
      <c r="Y33" s="412">
        <f ca="1">Current!Y34-PRIOR!Y33</f>
        <v>0</v>
      </c>
      <c r="Z33" s="4"/>
      <c r="AA33" s="330"/>
    </row>
    <row r="34" spans="1:28">
      <c r="A34" s="454">
        <v>42552</v>
      </c>
      <c r="B34" s="402">
        <v>26</v>
      </c>
      <c r="C34" s="403" t="s">
        <v>60</v>
      </c>
      <c r="D34" s="404"/>
      <c r="E34" s="405">
        <f ca="1">Current!E35-PRIOR!E34</f>
        <v>0</v>
      </c>
      <c r="F34" s="406">
        <f ca="1">Current!F35-PRIOR!F34</f>
        <v>0</v>
      </c>
      <c r="G34" s="406">
        <f ca="1">Current!G35-PRIOR!G34</f>
        <v>0</v>
      </c>
      <c r="H34" s="406">
        <f ca="1">Current!H35-PRIOR!H34</f>
        <v>0</v>
      </c>
      <c r="I34" s="406">
        <f ca="1">Current!I35-PRIOR!I34</f>
        <v>0</v>
      </c>
      <c r="J34" s="406">
        <f ca="1">Current!J35-PRIOR!J34</f>
        <v>0</v>
      </c>
      <c r="K34" s="406">
        <f ca="1">Current!K35-PRIOR!K34</f>
        <v>0</v>
      </c>
      <c r="L34" s="406">
        <f ca="1">Current!L35-PRIOR!L34</f>
        <v>0</v>
      </c>
      <c r="M34" s="406">
        <f ca="1">Current!M35-PRIOR!M34</f>
        <v>0</v>
      </c>
      <c r="N34" s="406">
        <f>Current!N35-PRIOR!N34</f>
        <v>0</v>
      </c>
      <c r="O34" s="406">
        <f>Current!O35-PRIOR!O34</f>
        <v>0</v>
      </c>
      <c r="P34" s="406">
        <f ca="1">Current!P35-PRIOR!P34</f>
        <v>0</v>
      </c>
      <c r="Q34" s="407">
        <f ca="1">Current!Q35-PRIOR!Q34</f>
        <v>0</v>
      </c>
      <c r="R34" s="407">
        <f ca="1">Current!R35-PRIOR!R34</f>
        <v>0</v>
      </c>
      <c r="S34" s="407">
        <f ca="1">Current!S35-PRIOR!S34</f>
        <v>0</v>
      </c>
      <c r="T34" s="407">
        <f ca="1">Current!T35-PRIOR!T34</f>
        <v>0</v>
      </c>
      <c r="U34" s="407">
        <f ca="1">Current!U35-PRIOR!U34</f>
        <v>0</v>
      </c>
      <c r="V34" s="407">
        <f ca="1">Current!V35-PRIOR!V34</f>
        <v>0</v>
      </c>
      <c r="W34" s="407">
        <f ca="1">Current!W35-PRIOR!W34</f>
        <v>0</v>
      </c>
      <c r="X34" s="407">
        <f ca="1">Current!X35-PRIOR!X34</f>
        <v>0</v>
      </c>
      <c r="Y34" s="407">
        <f ca="1">Current!Y35-PRIOR!Y34</f>
        <v>0</v>
      </c>
      <c r="Z34" s="4"/>
      <c r="AA34" s="329"/>
    </row>
    <row r="35" spans="1:28">
      <c r="U35" s="2"/>
      <c r="V35" s="2"/>
      <c r="W35" s="2"/>
      <c r="X35" s="2"/>
      <c r="Y35" s="2"/>
    </row>
    <row r="36" spans="1:28">
      <c r="A36"/>
      <c r="B36"/>
      <c r="C36"/>
      <c r="D36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452"/>
      <c r="S36" s="452"/>
      <c r="T36" s="452"/>
      <c r="U36" s="452"/>
      <c r="V36" s="452"/>
      <c r="W36" s="452"/>
      <c r="X36" s="452"/>
      <c r="Y36" s="452"/>
      <c r="AB36" s="436"/>
    </row>
    <row r="37" spans="1:28">
      <c r="L37" s="236"/>
      <c r="R37" s="452"/>
      <c r="S37" s="452"/>
      <c r="T37" s="452"/>
      <c r="U37" s="452"/>
      <c r="V37" s="452"/>
      <c r="W37" s="452"/>
      <c r="X37" s="452"/>
      <c r="Y37" s="452"/>
      <c r="AA37"/>
    </row>
    <row r="43" spans="1:28">
      <c r="A43" s="390"/>
      <c r="B43" s="390"/>
      <c r="C43" s="390"/>
      <c r="D43" s="390"/>
      <c r="E43" s="390"/>
      <c r="F43" s="390"/>
      <c r="G43" s="390"/>
      <c r="H43" s="390"/>
      <c r="I43" s="390"/>
      <c r="J43" s="390"/>
      <c r="K43" s="390"/>
      <c r="L43" s="390"/>
      <c r="M43" s="390"/>
      <c r="N43" s="390"/>
      <c r="O43" s="390"/>
      <c r="P43" s="390"/>
      <c r="Q43" s="390"/>
      <c r="R43" s="390"/>
      <c r="S43" s="390"/>
      <c r="T43" s="390"/>
      <c r="U43" s="390"/>
      <c r="V43" s="390"/>
      <c r="W43" s="390"/>
      <c r="X43" s="390"/>
      <c r="Y43" s="390"/>
    </row>
    <row r="44" spans="1:28">
      <c r="A44" s="236"/>
      <c r="B44" s="393"/>
      <c r="C44" s="239"/>
      <c r="D44" s="236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3"/>
      <c r="U44" s="233"/>
      <c r="V44" s="233"/>
      <c r="W44" s="233"/>
      <c r="X44" s="233"/>
      <c r="Y44" s="233"/>
    </row>
    <row r="45" spans="1:28">
      <c r="A45" s="236"/>
      <c r="B45" s="393"/>
      <c r="C45" s="239"/>
      <c r="D45" s="236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3"/>
    </row>
    <row r="46" spans="1:28">
      <c r="A46" s="236"/>
      <c r="B46" s="393"/>
      <c r="C46" s="239"/>
      <c r="D46" s="236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3"/>
    </row>
    <row r="47" spans="1:28">
      <c r="A47" s="236"/>
      <c r="B47" s="393"/>
      <c r="C47" s="239"/>
      <c r="D47" s="236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</row>
    <row r="48" spans="1:28">
      <c r="A48" s="236"/>
      <c r="B48" s="393"/>
      <c r="C48" s="239"/>
      <c r="D48" s="236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  <c r="AA48"/>
    </row>
    <row r="49" spans="1:27">
      <c r="A49" s="390"/>
      <c r="B49" s="390"/>
      <c r="C49" s="390"/>
      <c r="D49" s="390"/>
      <c r="E49" s="390"/>
      <c r="F49" s="390"/>
      <c r="G49" s="390"/>
      <c r="H49" s="390"/>
      <c r="I49" s="390"/>
      <c r="J49" s="390"/>
      <c r="K49" s="390"/>
      <c r="L49" s="390"/>
      <c r="M49" s="390"/>
      <c r="N49" s="390"/>
      <c r="O49" s="390"/>
      <c r="P49" s="390"/>
      <c r="Q49" s="390"/>
      <c r="R49" s="390"/>
      <c r="S49" s="390"/>
      <c r="T49" s="390"/>
      <c r="U49" s="390"/>
      <c r="V49" s="390"/>
      <c r="W49" s="390"/>
      <c r="X49" s="390"/>
      <c r="Y49" s="390"/>
      <c r="AA4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49"/>
  <sheetViews>
    <sheetView topLeftCell="A16" workbookViewId="0">
      <selection activeCell="M21" sqref="M21"/>
    </sheetView>
  </sheetViews>
  <sheetFormatPr defaultRowHeight="15"/>
  <cols>
    <col min="1" max="1" width="16" style="178" customWidth="1"/>
    <col min="2" max="2" width="9.140625" style="178"/>
    <col min="3" max="3" width="18.7109375" style="178" customWidth="1"/>
    <col min="4" max="4" width="1.42578125" style="234" customWidth="1"/>
    <col min="5" max="5" width="9.7109375" bestFit="1" customWidth="1"/>
    <col min="8" max="8" width="9.7109375" bestFit="1" customWidth="1"/>
    <col min="13" max="13" width="9.7109375" bestFit="1" customWidth="1"/>
    <col min="17" max="17" width="9.7109375" bestFit="1" customWidth="1"/>
    <col min="18" max="18" width="9" bestFit="1" customWidth="1"/>
    <col min="19" max="20" width="8.7109375" bestFit="1" customWidth="1"/>
    <col min="21" max="21" width="9.7109375" bestFit="1" customWidth="1"/>
    <col min="22" max="25" width="9.7109375" customWidth="1"/>
    <col min="26" max="26" width="3.28515625" customWidth="1"/>
    <col min="27" max="27" width="11.5703125" style="3" hidden="1" customWidth="1"/>
    <col min="28" max="28" width="16.7109375" bestFit="1" customWidth="1"/>
    <col min="30" max="30" width="9.7109375" bestFit="1" customWidth="1"/>
    <col min="32" max="32" width="12.140625" customWidth="1"/>
    <col min="33" max="33" width="10.85546875" customWidth="1"/>
  </cols>
  <sheetData>
    <row r="1" spans="1:30" ht="31.5">
      <c r="A1" s="359" t="s">
        <v>190</v>
      </c>
    </row>
    <row r="3" spans="1:30">
      <c r="A3" s="360" t="s">
        <v>93</v>
      </c>
      <c r="B3" s="360" t="s">
        <v>57</v>
      </c>
      <c r="C3" s="360" t="s">
        <v>0</v>
      </c>
      <c r="D3" s="325"/>
      <c r="E3" s="502">
        <v>41214</v>
      </c>
      <c r="F3" s="502">
        <v>41365</v>
      </c>
      <c r="G3" s="502">
        <v>41456</v>
      </c>
      <c r="H3" s="502">
        <v>41548</v>
      </c>
      <c r="I3" s="502">
        <v>41640</v>
      </c>
      <c r="J3" s="502">
        <v>41730</v>
      </c>
      <c r="K3" s="502">
        <v>41791</v>
      </c>
      <c r="L3" s="502">
        <v>41821</v>
      </c>
      <c r="M3" s="502">
        <v>41913</v>
      </c>
      <c r="N3" s="502">
        <v>42005</v>
      </c>
      <c r="O3" s="502">
        <v>42095</v>
      </c>
      <c r="P3" s="502">
        <v>42186</v>
      </c>
      <c r="Q3" s="502">
        <v>42278</v>
      </c>
      <c r="R3" s="502">
        <v>42370</v>
      </c>
      <c r="S3" s="502">
        <v>42461</v>
      </c>
      <c r="T3" s="502">
        <v>42552</v>
      </c>
      <c r="U3" s="502">
        <v>42644</v>
      </c>
      <c r="V3" s="502">
        <v>42736</v>
      </c>
      <c r="W3" s="502">
        <v>42826</v>
      </c>
      <c r="X3" s="502">
        <v>42917</v>
      </c>
      <c r="Y3" s="502">
        <v>43009</v>
      </c>
      <c r="Z3" s="4"/>
      <c r="AA3" s="331" t="s">
        <v>184</v>
      </c>
    </row>
    <row r="4" spans="1:30">
      <c r="A4" s="205" t="s">
        <v>187</v>
      </c>
      <c r="B4" s="206">
        <v>0</v>
      </c>
      <c r="C4" s="207" t="s">
        <v>183</v>
      </c>
      <c r="E4" s="345">
        <v>0</v>
      </c>
      <c r="F4" s="346">
        <v>13609</v>
      </c>
      <c r="G4" s="346">
        <v>13609</v>
      </c>
      <c r="H4" s="346">
        <v>13609</v>
      </c>
      <c r="I4" s="346">
        <v>13609</v>
      </c>
      <c r="J4" s="346">
        <v>13609</v>
      </c>
      <c r="K4" s="346">
        <v>13609</v>
      </c>
      <c r="L4" s="346">
        <v>44063</v>
      </c>
      <c r="M4" s="346">
        <v>44063</v>
      </c>
      <c r="N4" s="346">
        <v>44063</v>
      </c>
      <c r="O4" s="346">
        <v>44063</v>
      </c>
      <c r="P4" s="346">
        <v>61664</v>
      </c>
      <c r="Q4" s="347">
        <v>61664</v>
      </c>
      <c r="R4" s="347">
        <v>61664</v>
      </c>
      <c r="S4" s="347">
        <v>61664</v>
      </c>
      <c r="T4" s="347">
        <v>67548</v>
      </c>
      <c r="U4" s="347">
        <v>67548</v>
      </c>
      <c r="V4" s="347">
        <v>67548</v>
      </c>
      <c r="W4" s="347">
        <v>67548</v>
      </c>
      <c r="X4" s="347">
        <v>67548</v>
      </c>
      <c r="Y4" s="347">
        <v>67548</v>
      </c>
      <c r="AA4" s="326"/>
      <c r="AB4" s="387"/>
      <c r="AC4" s="2"/>
      <c r="AD4" s="320"/>
    </row>
    <row r="5" spans="1:30">
      <c r="AA5" s="327"/>
      <c r="AC5" s="322"/>
      <c r="AD5" s="323"/>
    </row>
    <row r="6" spans="1:30">
      <c r="A6" s="201">
        <v>41214</v>
      </c>
      <c r="B6" s="202">
        <v>1</v>
      </c>
      <c r="C6" s="203" t="s">
        <v>75</v>
      </c>
      <c r="D6" s="236"/>
      <c r="E6" s="350">
        <v>2940</v>
      </c>
      <c r="F6" s="351">
        <v>2940</v>
      </c>
      <c r="G6" s="351">
        <v>2940</v>
      </c>
      <c r="H6" s="351">
        <v>2940</v>
      </c>
      <c r="I6" s="351">
        <v>2940</v>
      </c>
      <c r="J6" s="351">
        <v>2940</v>
      </c>
      <c r="K6" s="351">
        <v>2940</v>
      </c>
      <c r="L6" s="351">
        <v>5302</v>
      </c>
      <c r="M6" s="351">
        <v>15670</v>
      </c>
      <c r="N6" s="351">
        <v>15670</v>
      </c>
      <c r="O6" s="351">
        <v>15670</v>
      </c>
      <c r="P6" s="351">
        <v>15670</v>
      </c>
      <c r="Q6" s="352">
        <v>15670</v>
      </c>
      <c r="R6" s="352">
        <v>15670</v>
      </c>
      <c r="S6" s="352">
        <v>15670</v>
      </c>
      <c r="T6" s="352">
        <v>15670</v>
      </c>
      <c r="U6" s="352">
        <v>15670</v>
      </c>
      <c r="V6" s="352">
        <v>15670</v>
      </c>
      <c r="W6" s="352">
        <v>15670</v>
      </c>
      <c r="X6" s="352">
        <v>15670</v>
      </c>
      <c r="Y6" s="352">
        <v>15670</v>
      </c>
      <c r="Z6" s="4"/>
      <c r="AA6" s="328">
        <v>0.15</v>
      </c>
      <c r="AC6" s="322"/>
      <c r="AD6" s="367"/>
    </row>
    <row r="7" spans="1:30">
      <c r="A7" s="198">
        <v>41214</v>
      </c>
      <c r="B7" s="199">
        <v>2</v>
      </c>
      <c r="C7" s="204" t="s">
        <v>65</v>
      </c>
      <c r="D7" s="236"/>
      <c r="E7" s="345">
        <v>2899</v>
      </c>
      <c r="F7" s="346">
        <v>2899</v>
      </c>
      <c r="G7" s="346">
        <v>2899</v>
      </c>
      <c r="H7" s="346">
        <v>2899</v>
      </c>
      <c r="I7" s="346">
        <v>2899</v>
      </c>
      <c r="J7" s="346">
        <v>2899</v>
      </c>
      <c r="K7" s="346">
        <v>2899</v>
      </c>
      <c r="L7" s="346">
        <v>2899</v>
      </c>
      <c r="M7" s="346">
        <v>12700</v>
      </c>
      <c r="N7" s="346">
        <v>12700</v>
      </c>
      <c r="O7" s="346">
        <v>12700</v>
      </c>
      <c r="P7" s="346">
        <v>12700</v>
      </c>
      <c r="Q7" s="347">
        <v>12700</v>
      </c>
      <c r="R7" s="347">
        <v>12700</v>
      </c>
      <c r="S7" s="347">
        <v>12700</v>
      </c>
      <c r="T7" s="347">
        <v>12700</v>
      </c>
      <c r="U7" s="347">
        <v>12700</v>
      </c>
      <c r="V7" s="347">
        <v>12700</v>
      </c>
      <c r="W7" s="347">
        <v>12700</v>
      </c>
      <c r="X7" s="347">
        <v>12700</v>
      </c>
      <c r="Y7" s="347">
        <v>12700</v>
      </c>
      <c r="Z7" s="4"/>
      <c r="AA7" s="329">
        <v>0.15</v>
      </c>
      <c r="AC7" s="322"/>
      <c r="AD7" s="367"/>
    </row>
    <row r="8" spans="1:30">
      <c r="A8" s="201">
        <v>41456</v>
      </c>
      <c r="B8" s="202">
        <v>3</v>
      </c>
      <c r="C8" s="203" t="s">
        <v>61</v>
      </c>
      <c r="D8" s="236"/>
      <c r="E8" s="350">
        <v>0</v>
      </c>
      <c r="F8" s="351">
        <v>0</v>
      </c>
      <c r="G8" s="351">
        <v>29722</v>
      </c>
      <c r="H8" s="351">
        <v>29722</v>
      </c>
      <c r="I8" s="351">
        <v>29722</v>
      </c>
      <c r="J8" s="351">
        <v>29722</v>
      </c>
      <c r="K8" s="351">
        <v>29722</v>
      </c>
      <c r="L8" s="351">
        <v>94660</v>
      </c>
      <c r="M8" s="351">
        <v>94660</v>
      </c>
      <c r="N8" s="351">
        <v>94660</v>
      </c>
      <c r="O8" s="351">
        <v>94660</v>
      </c>
      <c r="P8" s="351">
        <v>94660</v>
      </c>
      <c r="Q8" s="352">
        <v>94660</v>
      </c>
      <c r="R8" s="352">
        <v>94660</v>
      </c>
      <c r="S8" s="352">
        <v>94660</v>
      </c>
      <c r="T8" s="352">
        <v>94660</v>
      </c>
      <c r="U8" s="352">
        <v>94660</v>
      </c>
      <c r="V8" s="352">
        <v>94660</v>
      </c>
      <c r="W8" s="352">
        <v>94660</v>
      </c>
      <c r="X8" s="352">
        <v>94660</v>
      </c>
      <c r="Y8" s="352">
        <v>94660</v>
      </c>
      <c r="Z8" s="4"/>
      <c r="AA8" s="328"/>
      <c r="AC8" s="322"/>
      <c r="AD8" s="367"/>
    </row>
    <row r="9" spans="1:30">
      <c r="A9" s="193">
        <v>41456</v>
      </c>
      <c r="B9" s="194">
        <v>5</v>
      </c>
      <c r="C9" s="195" t="s">
        <v>70</v>
      </c>
      <c r="D9" s="236"/>
      <c r="E9" s="356">
        <v>0</v>
      </c>
      <c r="F9" s="357">
        <v>0</v>
      </c>
      <c r="G9" s="357">
        <v>10059</v>
      </c>
      <c r="H9" s="357">
        <v>10059</v>
      </c>
      <c r="I9" s="357">
        <v>10059</v>
      </c>
      <c r="J9" s="357">
        <v>10059</v>
      </c>
      <c r="K9" s="357">
        <v>10059</v>
      </c>
      <c r="L9" s="357">
        <v>42503</v>
      </c>
      <c r="M9" s="357">
        <v>42503</v>
      </c>
      <c r="N9" s="357">
        <v>42503</v>
      </c>
      <c r="O9" s="357">
        <v>42503</v>
      </c>
      <c r="P9" s="357">
        <v>42503</v>
      </c>
      <c r="Q9" s="358">
        <v>42503</v>
      </c>
      <c r="R9" s="358">
        <v>42503</v>
      </c>
      <c r="S9" s="358">
        <v>42503</v>
      </c>
      <c r="T9" s="358">
        <v>42503</v>
      </c>
      <c r="U9" s="358">
        <v>42503</v>
      </c>
      <c r="V9" s="358">
        <v>42503</v>
      </c>
      <c r="W9" s="358">
        <v>42503</v>
      </c>
      <c r="X9" s="358">
        <v>42503</v>
      </c>
      <c r="Y9" s="358">
        <v>42503</v>
      </c>
      <c r="Z9" s="4"/>
      <c r="AA9" s="330"/>
      <c r="AC9" s="321"/>
      <c r="AD9" s="368"/>
    </row>
    <row r="10" spans="1:30">
      <c r="A10" s="193">
        <v>41456</v>
      </c>
      <c r="B10" s="194">
        <v>7</v>
      </c>
      <c r="C10" s="195" t="s">
        <v>68</v>
      </c>
      <c r="D10" s="236"/>
      <c r="E10" s="356">
        <v>0</v>
      </c>
      <c r="F10" s="357">
        <v>0</v>
      </c>
      <c r="G10" s="357">
        <v>5151</v>
      </c>
      <c r="H10" s="357">
        <v>5151</v>
      </c>
      <c r="I10" s="357">
        <v>5151</v>
      </c>
      <c r="J10" s="357">
        <v>5151</v>
      </c>
      <c r="K10" s="357">
        <v>5151</v>
      </c>
      <c r="L10" s="357">
        <v>15741</v>
      </c>
      <c r="M10" s="357">
        <v>15741</v>
      </c>
      <c r="N10" s="357">
        <v>15741</v>
      </c>
      <c r="O10" s="357">
        <v>15741</v>
      </c>
      <c r="P10" s="357">
        <v>15741</v>
      </c>
      <c r="Q10" s="358">
        <v>15741</v>
      </c>
      <c r="R10" s="358">
        <v>15741</v>
      </c>
      <c r="S10" s="358">
        <v>15741</v>
      </c>
      <c r="T10" s="358">
        <v>15741</v>
      </c>
      <c r="U10" s="358">
        <v>15741</v>
      </c>
      <c r="V10" s="358">
        <v>15741</v>
      </c>
      <c r="W10" s="358">
        <v>15741</v>
      </c>
      <c r="X10" s="358">
        <v>15741</v>
      </c>
      <c r="Y10" s="358">
        <v>15741</v>
      </c>
      <c r="Z10" s="4"/>
      <c r="AA10" s="330"/>
      <c r="AC10" s="321"/>
      <c r="AD10" s="368"/>
    </row>
    <row r="11" spans="1:30">
      <c r="A11" s="193">
        <v>41456</v>
      </c>
      <c r="B11" s="194">
        <v>6</v>
      </c>
      <c r="C11" s="195" t="s">
        <v>67</v>
      </c>
      <c r="D11" s="236"/>
      <c r="E11" s="356">
        <v>0</v>
      </c>
      <c r="F11" s="357">
        <v>0</v>
      </c>
      <c r="G11" s="357">
        <v>5896</v>
      </c>
      <c r="H11" s="357">
        <v>5896</v>
      </c>
      <c r="I11" s="357">
        <v>5896</v>
      </c>
      <c r="J11" s="357">
        <v>5896</v>
      </c>
      <c r="K11" s="357">
        <v>5896</v>
      </c>
      <c r="L11" s="357">
        <v>12807</v>
      </c>
      <c r="M11" s="357">
        <v>12807</v>
      </c>
      <c r="N11" s="357">
        <v>12807</v>
      </c>
      <c r="O11" s="357">
        <v>12807</v>
      </c>
      <c r="P11" s="357">
        <v>12807</v>
      </c>
      <c r="Q11" s="358">
        <v>12807</v>
      </c>
      <c r="R11" s="358">
        <v>12807</v>
      </c>
      <c r="S11" s="358">
        <v>12807</v>
      </c>
      <c r="T11" s="358">
        <v>12807</v>
      </c>
      <c r="U11" s="358">
        <v>12807</v>
      </c>
      <c r="V11" s="358">
        <v>12807</v>
      </c>
      <c r="W11" s="358">
        <v>12807</v>
      </c>
      <c r="X11" s="358">
        <v>12807</v>
      </c>
      <c r="Y11" s="358">
        <v>12807</v>
      </c>
      <c r="Z11" s="4"/>
      <c r="AA11" s="330"/>
      <c r="AD11" s="146"/>
    </row>
    <row r="12" spans="1:30">
      <c r="A12" s="193">
        <v>41456</v>
      </c>
      <c r="B12" s="194">
        <v>8</v>
      </c>
      <c r="C12" s="195" t="s">
        <v>66</v>
      </c>
      <c r="D12" s="236"/>
      <c r="E12" s="356">
        <v>0</v>
      </c>
      <c r="F12" s="357">
        <v>0</v>
      </c>
      <c r="G12" s="357">
        <v>5851</v>
      </c>
      <c r="H12" s="357">
        <v>5851</v>
      </c>
      <c r="I12" s="357">
        <v>5851</v>
      </c>
      <c r="J12" s="357">
        <v>5851</v>
      </c>
      <c r="K12" s="357">
        <v>5851</v>
      </c>
      <c r="L12" s="357">
        <v>14913</v>
      </c>
      <c r="M12" s="357">
        <v>14913</v>
      </c>
      <c r="N12" s="357">
        <v>14913</v>
      </c>
      <c r="O12" s="357">
        <v>14913</v>
      </c>
      <c r="P12" s="357">
        <v>14913</v>
      </c>
      <c r="Q12" s="358">
        <v>14913</v>
      </c>
      <c r="R12" s="358">
        <v>14913</v>
      </c>
      <c r="S12" s="358">
        <v>14913</v>
      </c>
      <c r="T12" s="358">
        <v>14913</v>
      </c>
      <c r="U12" s="358">
        <v>14913</v>
      </c>
      <c r="V12" s="358">
        <v>14913</v>
      </c>
      <c r="W12" s="358">
        <v>14913</v>
      </c>
      <c r="X12" s="358">
        <v>14913</v>
      </c>
      <c r="Y12" s="358">
        <v>14913</v>
      </c>
      <c r="Z12" s="4"/>
      <c r="AA12" s="330"/>
      <c r="AD12" s="146"/>
    </row>
    <row r="13" spans="1:30">
      <c r="A13" s="198">
        <v>41456</v>
      </c>
      <c r="B13" s="199">
        <v>9</v>
      </c>
      <c r="C13" s="204" t="s">
        <v>63</v>
      </c>
      <c r="D13" s="236"/>
      <c r="E13" s="345">
        <v>0</v>
      </c>
      <c r="F13" s="346">
        <v>0</v>
      </c>
      <c r="G13" s="346">
        <v>3899</v>
      </c>
      <c r="H13" s="346">
        <v>3899</v>
      </c>
      <c r="I13" s="346">
        <v>3899</v>
      </c>
      <c r="J13" s="346">
        <v>3899</v>
      </c>
      <c r="K13" s="346">
        <v>3899</v>
      </c>
      <c r="L13" s="346">
        <v>9762</v>
      </c>
      <c r="M13" s="346">
        <v>9762</v>
      </c>
      <c r="N13" s="346">
        <v>9762</v>
      </c>
      <c r="O13" s="346">
        <v>9762</v>
      </c>
      <c r="P13" s="346">
        <v>9762</v>
      </c>
      <c r="Q13" s="347">
        <v>9762</v>
      </c>
      <c r="R13" s="347">
        <v>9762</v>
      </c>
      <c r="S13" s="347">
        <v>9762</v>
      </c>
      <c r="T13" s="347">
        <v>9762</v>
      </c>
      <c r="U13" s="347">
        <v>9762</v>
      </c>
      <c r="V13" s="347">
        <v>9762</v>
      </c>
      <c r="W13" s="347">
        <v>9762</v>
      </c>
      <c r="X13" s="347">
        <v>9762</v>
      </c>
      <c r="Y13" s="347">
        <v>9762</v>
      </c>
      <c r="Z13" s="4"/>
      <c r="AA13" s="329"/>
      <c r="AD13" s="146"/>
    </row>
    <row r="14" spans="1:30">
      <c r="A14" s="201">
        <v>41548</v>
      </c>
      <c r="B14" s="202">
        <v>10</v>
      </c>
      <c r="C14" s="203" t="s">
        <v>73</v>
      </c>
      <c r="D14" s="236"/>
      <c r="E14" s="350">
        <v>0</v>
      </c>
      <c r="F14" s="351">
        <v>0</v>
      </c>
      <c r="G14" s="351">
        <v>0</v>
      </c>
      <c r="H14" s="351">
        <v>5308</v>
      </c>
      <c r="I14" s="351">
        <v>5308</v>
      </c>
      <c r="J14" s="351">
        <v>5308</v>
      </c>
      <c r="K14" s="351">
        <v>5308</v>
      </c>
      <c r="L14" s="351">
        <v>5308</v>
      </c>
      <c r="M14" s="351">
        <v>13451</v>
      </c>
      <c r="N14" s="351">
        <v>13451</v>
      </c>
      <c r="O14" s="351">
        <v>13451</v>
      </c>
      <c r="P14" s="351">
        <v>13451</v>
      </c>
      <c r="Q14" s="352">
        <v>13451</v>
      </c>
      <c r="R14" s="352">
        <v>13451</v>
      </c>
      <c r="S14" s="352">
        <v>13451</v>
      </c>
      <c r="T14" s="352">
        <v>13451</v>
      </c>
      <c r="U14" s="352">
        <v>13451</v>
      </c>
      <c r="V14" s="352">
        <v>13451</v>
      </c>
      <c r="W14" s="352">
        <v>13451</v>
      </c>
      <c r="X14" s="352">
        <v>13451</v>
      </c>
      <c r="Y14" s="352">
        <v>13451</v>
      </c>
      <c r="Z14" s="4"/>
      <c r="AA14" s="328">
        <v>0.15</v>
      </c>
      <c r="AD14" s="146"/>
    </row>
    <row r="15" spans="1:30">
      <c r="A15" s="198">
        <v>41548</v>
      </c>
      <c r="B15" s="199">
        <v>11</v>
      </c>
      <c r="C15" s="204" t="s">
        <v>64</v>
      </c>
      <c r="D15" s="236"/>
      <c r="E15" s="345">
        <v>0</v>
      </c>
      <c r="F15" s="346">
        <v>0</v>
      </c>
      <c r="G15" s="346">
        <v>0</v>
      </c>
      <c r="H15" s="346">
        <v>16132</v>
      </c>
      <c r="I15" s="346">
        <v>16132</v>
      </c>
      <c r="J15" s="346">
        <v>16132</v>
      </c>
      <c r="K15" s="346">
        <v>16132</v>
      </c>
      <c r="L15" s="346">
        <v>16132</v>
      </c>
      <c r="M15" s="346">
        <v>32352</v>
      </c>
      <c r="N15" s="346">
        <v>32352</v>
      </c>
      <c r="O15" s="346">
        <v>32352</v>
      </c>
      <c r="P15" s="346">
        <v>32352</v>
      </c>
      <c r="Q15" s="347">
        <v>32352</v>
      </c>
      <c r="R15" s="347">
        <v>32352</v>
      </c>
      <c r="S15" s="347">
        <v>32352</v>
      </c>
      <c r="T15" s="347">
        <v>32352</v>
      </c>
      <c r="U15" s="347">
        <v>32352</v>
      </c>
      <c r="V15" s="347">
        <v>32352</v>
      </c>
      <c r="W15" s="347">
        <v>32352</v>
      </c>
      <c r="X15" s="347">
        <v>32352</v>
      </c>
      <c r="Y15" s="347">
        <v>32352</v>
      </c>
      <c r="Z15" s="4"/>
      <c r="AA15" s="329">
        <v>0.15</v>
      </c>
      <c r="AD15" s="146"/>
    </row>
    <row r="16" spans="1:30">
      <c r="A16" s="205">
        <v>41640</v>
      </c>
      <c r="B16" s="206">
        <v>12</v>
      </c>
      <c r="C16" s="207" t="s">
        <v>71</v>
      </c>
      <c r="D16" s="236"/>
      <c r="E16" s="353">
        <v>0</v>
      </c>
      <c r="F16" s="354">
        <v>0</v>
      </c>
      <c r="G16" s="354">
        <v>0</v>
      </c>
      <c r="H16" s="354">
        <v>0</v>
      </c>
      <c r="I16" s="354">
        <v>6782</v>
      </c>
      <c r="J16" s="354">
        <v>6782</v>
      </c>
      <c r="K16" s="354">
        <v>6782</v>
      </c>
      <c r="L16" s="354">
        <v>6782</v>
      </c>
      <c r="M16" s="354">
        <v>6782</v>
      </c>
      <c r="N16" s="354">
        <v>15161</v>
      </c>
      <c r="O16" s="354">
        <v>15161</v>
      </c>
      <c r="P16" s="354">
        <v>15161</v>
      </c>
      <c r="Q16" s="355">
        <v>15161</v>
      </c>
      <c r="R16" s="355">
        <v>15161</v>
      </c>
      <c r="S16" s="355">
        <v>15161</v>
      </c>
      <c r="T16" s="355">
        <v>15161</v>
      </c>
      <c r="U16" s="355">
        <v>15161</v>
      </c>
      <c r="V16" s="355">
        <v>15161</v>
      </c>
      <c r="W16" s="355">
        <v>15161</v>
      </c>
      <c r="X16" s="355">
        <v>15161</v>
      </c>
      <c r="Y16" s="355">
        <v>15161</v>
      </c>
      <c r="Z16" s="4"/>
      <c r="AA16" s="326">
        <v>0.02</v>
      </c>
      <c r="AD16" s="146"/>
    </row>
    <row r="17" spans="1:30">
      <c r="A17" s="201">
        <v>41730</v>
      </c>
      <c r="B17" s="202">
        <v>13</v>
      </c>
      <c r="C17" s="203" t="s">
        <v>72</v>
      </c>
      <c r="D17" s="236"/>
      <c r="E17" s="350">
        <v>0</v>
      </c>
      <c r="F17" s="351">
        <v>0</v>
      </c>
      <c r="G17" s="351">
        <v>0</v>
      </c>
      <c r="H17" s="351">
        <v>0</v>
      </c>
      <c r="I17" s="351">
        <v>0</v>
      </c>
      <c r="J17" s="351">
        <v>11691</v>
      </c>
      <c r="K17" s="351">
        <v>11691</v>
      </c>
      <c r="L17" s="351">
        <v>11691</v>
      </c>
      <c r="M17" s="351">
        <v>11691</v>
      </c>
      <c r="N17" s="351">
        <v>11691</v>
      </c>
      <c r="O17" s="351">
        <v>32199</v>
      </c>
      <c r="P17" s="351">
        <v>32199</v>
      </c>
      <c r="Q17" s="352">
        <v>32199</v>
      </c>
      <c r="R17" s="352">
        <v>32199</v>
      </c>
      <c r="S17" s="352">
        <v>32199</v>
      </c>
      <c r="T17" s="352">
        <v>32199</v>
      </c>
      <c r="U17" s="352">
        <v>32199</v>
      </c>
      <c r="V17" s="352">
        <v>32199</v>
      </c>
      <c r="W17" s="352">
        <v>32199</v>
      </c>
      <c r="X17" s="352">
        <v>32199</v>
      </c>
      <c r="Y17" s="352">
        <v>32199</v>
      </c>
      <c r="Z17" s="4"/>
      <c r="AA17" s="328">
        <v>0.02</v>
      </c>
      <c r="AD17" s="146"/>
    </row>
    <row r="18" spans="1:30">
      <c r="A18" s="198">
        <v>41730</v>
      </c>
      <c r="B18" s="199">
        <v>14</v>
      </c>
      <c r="C18" s="204" t="s">
        <v>69</v>
      </c>
      <c r="D18" s="236"/>
      <c r="E18" s="345">
        <v>0</v>
      </c>
      <c r="F18" s="346">
        <v>0</v>
      </c>
      <c r="G18" s="346">
        <v>0</v>
      </c>
      <c r="H18" s="346">
        <v>0</v>
      </c>
      <c r="I18" s="346">
        <v>0</v>
      </c>
      <c r="J18" s="346">
        <v>14767</v>
      </c>
      <c r="K18" s="346">
        <v>14767</v>
      </c>
      <c r="L18" s="346">
        <v>14767</v>
      </c>
      <c r="M18" s="346">
        <v>14767</v>
      </c>
      <c r="N18" s="346">
        <v>14767</v>
      </c>
      <c r="O18" s="346">
        <v>35194</v>
      </c>
      <c r="P18" s="346">
        <v>35194</v>
      </c>
      <c r="Q18" s="347">
        <v>35194</v>
      </c>
      <c r="R18" s="347">
        <v>35194</v>
      </c>
      <c r="S18" s="347">
        <v>35194</v>
      </c>
      <c r="T18" s="347">
        <v>35194</v>
      </c>
      <c r="U18" s="347">
        <v>35194</v>
      </c>
      <c r="V18" s="347">
        <v>35194</v>
      </c>
      <c r="W18" s="347">
        <v>35194</v>
      </c>
      <c r="X18" s="347">
        <v>35194</v>
      </c>
      <c r="Y18" s="347">
        <v>35194</v>
      </c>
      <c r="Z18" s="4"/>
      <c r="AA18" s="329">
        <v>0.02</v>
      </c>
      <c r="AD18" s="146"/>
    </row>
    <row r="19" spans="1:30">
      <c r="A19" s="193">
        <v>41821</v>
      </c>
      <c r="B19" s="194">
        <v>15</v>
      </c>
      <c r="C19" s="203" t="s">
        <v>76</v>
      </c>
      <c r="D19" s="236"/>
      <c r="E19" s="350">
        <v>0</v>
      </c>
      <c r="F19" s="351">
        <v>0</v>
      </c>
      <c r="G19" s="351">
        <v>0</v>
      </c>
      <c r="H19" s="351">
        <v>0</v>
      </c>
      <c r="I19" s="351">
        <v>0</v>
      </c>
      <c r="J19" s="351">
        <v>0</v>
      </c>
      <c r="K19" s="351">
        <v>0</v>
      </c>
      <c r="L19" s="351">
        <v>27966</v>
      </c>
      <c r="M19" s="351">
        <v>27966</v>
      </c>
      <c r="N19" s="351">
        <v>27966</v>
      </c>
      <c r="O19" s="351">
        <v>27966</v>
      </c>
      <c r="P19" s="351">
        <v>27966</v>
      </c>
      <c r="Q19" s="352">
        <v>27966</v>
      </c>
      <c r="R19" s="352">
        <v>27966</v>
      </c>
      <c r="S19" s="352">
        <v>27966</v>
      </c>
      <c r="T19" s="352">
        <v>27966</v>
      </c>
      <c r="U19" s="352">
        <v>27966</v>
      </c>
      <c r="V19" s="352">
        <v>27966</v>
      </c>
      <c r="W19" s="352">
        <v>27966</v>
      </c>
      <c r="X19" s="352">
        <v>27966</v>
      </c>
      <c r="Y19" s="352">
        <v>27966</v>
      </c>
      <c r="Z19" s="4"/>
      <c r="AA19" s="328"/>
      <c r="AD19" s="146"/>
    </row>
    <row r="20" spans="1:30">
      <c r="A20" s="193">
        <v>41821</v>
      </c>
      <c r="B20" s="194">
        <v>16</v>
      </c>
      <c r="C20" s="195" t="s">
        <v>62</v>
      </c>
      <c r="D20" s="236"/>
      <c r="E20" s="356">
        <v>0</v>
      </c>
      <c r="F20" s="357">
        <v>0</v>
      </c>
      <c r="G20" s="357">
        <v>0</v>
      </c>
      <c r="H20" s="357">
        <v>0</v>
      </c>
      <c r="I20" s="357">
        <v>0</v>
      </c>
      <c r="J20" s="357">
        <v>0</v>
      </c>
      <c r="K20" s="357">
        <v>0</v>
      </c>
      <c r="L20" s="357">
        <v>21611</v>
      </c>
      <c r="M20" s="357">
        <v>21611</v>
      </c>
      <c r="N20" s="357">
        <v>21611</v>
      </c>
      <c r="O20" s="357">
        <v>21611</v>
      </c>
      <c r="P20" s="357">
        <v>21611</v>
      </c>
      <c r="Q20" s="358">
        <v>21611</v>
      </c>
      <c r="R20" s="358">
        <v>21611</v>
      </c>
      <c r="S20" s="358">
        <v>21611</v>
      </c>
      <c r="T20" s="358">
        <v>21611</v>
      </c>
      <c r="U20" s="358">
        <v>21611</v>
      </c>
      <c r="V20" s="358">
        <v>21611</v>
      </c>
      <c r="W20" s="358">
        <v>21611</v>
      </c>
      <c r="X20" s="358">
        <v>21611</v>
      </c>
      <c r="Y20" s="358">
        <v>21611</v>
      </c>
      <c r="Z20" s="4"/>
      <c r="AA20" s="330"/>
      <c r="AD20" s="146"/>
    </row>
    <row r="21" spans="1:30">
      <c r="A21" s="201">
        <v>42005</v>
      </c>
      <c r="B21" s="202">
        <v>4</v>
      </c>
      <c r="C21" s="203" t="s">
        <v>74</v>
      </c>
      <c r="D21" s="236"/>
      <c r="E21" s="350">
        <v>0</v>
      </c>
      <c r="F21" s="351">
        <v>0</v>
      </c>
      <c r="G21" s="351">
        <v>0</v>
      </c>
      <c r="H21" s="351">
        <v>0</v>
      </c>
      <c r="I21" s="351">
        <v>0</v>
      </c>
      <c r="J21" s="351">
        <v>0</v>
      </c>
      <c r="K21" s="351">
        <v>0</v>
      </c>
      <c r="L21" s="351">
        <v>0</v>
      </c>
      <c r="M21" s="351">
        <v>0</v>
      </c>
      <c r="N21" s="351">
        <v>31965</v>
      </c>
      <c r="O21" s="351">
        <v>31965</v>
      </c>
      <c r="P21" s="351">
        <v>31965</v>
      </c>
      <c r="Q21" s="352">
        <v>31965</v>
      </c>
      <c r="R21" s="352">
        <v>31965</v>
      </c>
      <c r="S21" s="352">
        <v>31965</v>
      </c>
      <c r="T21" s="352">
        <v>31965</v>
      </c>
      <c r="U21" s="352">
        <v>31965</v>
      </c>
      <c r="V21" s="352">
        <v>31965</v>
      </c>
      <c r="W21" s="352">
        <v>31965</v>
      </c>
      <c r="X21" s="352">
        <v>31965</v>
      </c>
      <c r="Y21" s="352">
        <v>31965</v>
      </c>
      <c r="Z21" s="4"/>
      <c r="AA21" s="329"/>
      <c r="AD21" s="146"/>
    </row>
    <row r="22" spans="1:30">
      <c r="A22" s="193">
        <v>41913</v>
      </c>
      <c r="B22" s="194">
        <v>17</v>
      </c>
      <c r="C22" s="195" t="s">
        <v>104</v>
      </c>
      <c r="D22" s="236"/>
      <c r="E22" s="356">
        <v>0</v>
      </c>
      <c r="F22" s="357">
        <v>0</v>
      </c>
      <c r="G22" s="357">
        <v>0</v>
      </c>
      <c r="H22" s="357">
        <v>0</v>
      </c>
      <c r="I22" s="357">
        <v>0</v>
      </c>
      <c r="J22" s="357">
        <v>0</v>
      </c>
      <c r="K22" s="357">
        <v>0</v>
      </c>
      <c r="L22" s="357">
        <v>0</v>
      </c>
      <c r="M22" s="357">
        <v>97313</v>
      </c>
      <c r="N22" s="357">
        <v>97313</v>
      </c>
      <c r="O22" s="357">
        <v>97313</v>
      </c>
      <c r="P22" s="357">
        <v>97313</v>
      </c>
      <c r="Q22" s="358">
        <v>97313</v>
      </c>
      <c r="R22" s="358">
        <v>97313</v>
      </c>
      <c r="S22" s="358">
        <v>97313</v>
      </c>
      <c r="T22" s="358">
        <v>97313</v>
      </c>
      <c r="U22" s="358">
        <v>97313</v>
      </c>
      <c r="V22" s="358">
        <v>97313</v>
      </c>
      <c r="W22" s="358">
        <v>97313</v>
      </c>
      <c r="X22" s="358">
        <v>97313</v>
      </c>
      <c r="Y22" s="358">
        <v>97313</v>
      </c>
      <c r="Z22" s="4"/>
      <c r="AA22" s="328">
        <v>0.15</v>
      </c>
      <c r="AD22" s="146"/>
    </row>
    <row r="23" spans="1:30">
      <c r="A23" s="193">
        <v>41913</v>
      </c>
      <c r="B23" s="194">
        <v>18</v>
      </c>
      <c r="C23" s="197" t="s">
        <v>59</v>
      </c>
      <c r="D23" s="236"/>
      <c r="E23" s="356">
        <v>0</v>
      </c>
      <c r="F23" s="357">
        <v>0</v>
      </c>
      <c r="G23" s="357">
        <v>0</v>
      </c>
      <c r="H23" s="357">
        <v>0</v>
      </c>
      <c r="I23" s="357">
        <v>0</v>
      </c>
      <c r="J23" s="357">
        <v>0</v>
      </c>
      <c r="K23" s="357">
        <v>0</v>
      </c>
      <c r="L23" s="357">
        <v>0</v>
      </c>
      <c r="M23" s="357">
        <v>52433</v>
      </c>
      <c r="N23" s="357">
        <v>52433</v>
      </c>
      <c r="O23" s="357">
        <v>52433</v>
      </c>
      <c r="P23" s="357">
        <v>52433</v>
      </c>
      <c r="Q23" s="358">
        <v>52433</v>
      </c>
      <c r="R23" s="358">
        <v>52433</v>
      </c>
      <c r="S23" s="358">
        <v>52433</v>
      </c>
      <c r="T23" s="358">
        <v>52433</v>
      </c>
      <c r="U23" s="358">
        <v>52433</v>
      </c>
      <c r="V23" s="358">
        <v>52433</v>
      </c>
      <c r="W23" s="358">
        <v>52433</v>
      </c>
      <c r="X23" s="358">
        <v>52433</v>
      </c>
      <c r="Y23" s="358">
        <v>52433</v>
      </c>
      <c r="Z23" s="4"/>
      <c r="AA23" s="330">
        <v>0.15</v>
      </c>
      <c r="AD23" s="146"/>
    </row>
    <row r="24" spans="1:30">
      <c r="A24" s="198">
        <v>42005</v>
      </c>
      <c r="B24" s="194">
        <v>20</v>
      </c>
      <c r="C24" s="200" t="s">
        <v>105</v>
      </c>
      <c r="D24" s="235"/>
      <c r="E24" s="345">
        <v>0</v>
      </c>
      <c r="F24" s="346">
        <v>0</v>
      </c>
      <c r="G24" s="346">
        <v>0</v>
      </c>
      <c r="H24" s="346">
        <v>0</v>
      </c>
      <c r="I24" s="346">
        <v>0</v>
      </c>
      <c r="J24" s="346">
        <v>0</v>
      </c>
      <c r="K24" s="346">
        <v>0</v>
      </c>
      <c r="L24" s="346">
        <v>0</v>
      </c>
      <c r="M24" s="346">
        <v>0</v>
      </c>
      <c r="N24" s="346">
        <v>49727</v>
      </c>
      <c r="O24" s="346">
        <v>49727</v>
      </c>
      <c r="P24" s="346">
        <v>49727</v>
      </c>
      <c r="Q24" s="347">
        <v>49727</v>
      </c>
      <c r="R24" s="347">
        <v>49727</v>
      </c>
      <c r="S24" s="347">
        <v>49727</v>
      </c>
      <c r="T24" s="347">
        <v>49727</v>
      </c>
      <c r="U24" s="347">
        <v>49727</v>
      </c>
      <c r="V24" s="347">
        <v>49727</v>
      </c>
      <c r="W24" s="347">
        <v>49727</v>
      </c>
      <c r="X24" s="347">
        <v>49727</v>
      </c>
      <c r="Y24" s="347">
        <v>49727</v>
      </c>
      <c r="Z24" s="4"/>
      <c r="AA24" s="330">
        <v>0.15</v>
      </c>
    </row>
    <row r="25" spans="1:30">
      <c r="A25" s="369">
        <v>42095</v>
      </c>
      <c r="B25" s="206">
        <v>21</v>
      </c>
      <c r="C25" s="395" t="s">
        <v>58</v>
      </c>
      <c r="D25" s="396"/>
      <c r="E25" s="353">
        <v>0</v>
      </c>
      <c r="F25" s="354">
        <v>0</v>
      </c>
      <c r="G25" s="354">
        <v>0</v>
      </c>
      <c r="H25" s="354">
        <v>0</v>
      </c>
      <c r="I25" s="354">
        <v>0</v>
      </c>
      <c r="J25" s="354">
        <v>0</v>
      </c>
      <c r="K25" s="354">
        <v>0</v>
      </c>
      <c r="L25" s="354">
        <v>0</v>
      </c>
      <c r="M25" s="354">
        <v>0</v>
      </c>
      <c r="N25" s="354">
        <v>0</v>
      </c>
      <c r="O25" s="354">
        <v>30851</v>
      </c>
      <c r="P25" s="354">
        <v>30851</v>
      </c>
      <c r="Q25" s="355">
        <v>30851</v>
      </c>
      <c r="R25" s="355">
        <v>30851</v>
      </c>
      <c r="S25" s="355">
        <v>30851</v>
      </c>
      <c r="T25" s="355">
        <v>30851</v>
      </c>
      <c r="U25" s="355">
        <v>30851</v>
      </c>
      <c r="V25" s="355">
        <v>30851</v>
      </c>
      <c r="W25" s="355">
        <v>30851</v>
      </c>
      <c r="X25" s="355">
        <v>30851</v>
      </c>
      <c r="Y25" s="355">
        <v>30851</v>
      </c>
      <c r="Z25" s="4"/>
      <c r="AA25" s="330">
        <v>0.15</v>
      </c>
    </row>
    <row r="26" spans="1:30">
      <c r="A26" s="201">
        <v>42370</v>
      </c>
      <c r="B26" s="455">
        <v>27</v>
      </c>
      <c r="C26" s="418" t="s">
        <v>224</v>
      </c>
      <c r="D26" s="238"/>
      <c r="E26" s="350">
        <v>0</v>
      </c>
      <c r="F26" s="351">
        <v>0</v>
      </c>
      <c r="G26" s="351">
        <v>0</v>
      </c>
      <c r="H26" s="351">
        <v>0</v>
      </c>
      <c r="I26" s="351">
        <v>0</v>
      </c>
      <c r="J26" s="351">
        <v>0</v>
      </c>
      <c r="K26" s="351">
        <v>0</v>
      </c>
      <c r="L26" s="351">
        <v>0</v>
      </c>
      <c r="M26" s="351">
        <v>0</v>
      </c>
      <c r="N26" s="351">
        <v>0</v>
      </c>
      <c r="O26" s="351">
        <v>0</v>
      </c>
      <c r="P26" s="351">
        <v>0</v>
      </c>
      <c r="Q26" s="352">
        <v>0</v>
      </c>
      <c r="R26" s="352">
        <v>27968</v>
      </c>
      <c r="S26" s="352">
        <v>27968</v>
      </c>
      <c r="T26" s="352">
        <v>27968</v>
      </c>
      <c r="U26" s="352">
        <v>27968</v>
      </c>
      <c r="V26" s="352">
        <v>27968</v>
      </c>
      <c r="W26" s="352">
        <v>27968</v>
      </c>
      <c r="X26" s="352">
        <v>27968</v>
      </c>
      <c r="Y26" s="352">
        <v>27968</v>
      </c>
      <c r="Z26" s="4"/>
      <c r="AA26" s="330">
        <v>0.15</v>
      </c>
      <c r="AC26" s="419"/>
    </row>
    <row r="27" spans="1:30">
      <c r="A27" s="198">
        <v>42370</v>
      </c>
      <c r="B27" s="456">
        <v>23</v>
      </c>
      <c r="C27" s="394" t="s">
        <v>101</v>
      </c>
      <c r="D27" s="235"/>
      <c r="E27" s="345">
        <v>0</v>
      </c>
      <c r="F27" s="346">
        <v>0</v>
      </c>
      <c r="G27" s="346">
        <v>0</v>
      </c>
      <c r="H27" s="346">
        <v>0</v>
      </c>
      <c r="I27" s="346">
        <v>0</v>
      </c>
      <c r="J27" s="346">
        <v>0</v>
      </c>
      <c r="K27" s="346">
        <v>0</v>
      </c>
      <c r="L27" s="346">
        <v>0</v>
      </c>
      <c r="M27" s="346">
        <v>0</v>
      </c>
      <c r="N27" s="346">
        <v>0</v>
      </c>
      <c r="O27" s="346">
        <v>0</v>
      </c>
      <c r="P27" s="346">
        <v>0</v>
      </c>
      <c r="Q27" s="347">
        <v>0</v>
      </c>
      <c r="R27" s="347">
        <v>16377</v>
      </c>
      <c r="S27" s="347">
        <v>16377</v>
      </c>
      <c r="T27" s="347">
        <v>16377</v>
      </c>
      <c r="U27" s="347">
        <v>16377</v>
      </c>
      <c r="V27" s="347">
        <v>16377</v>
      </c>
      <c r="W27" s="347">
        <v>16377</v>
      </c>
      <c r="X27" s="347">
        <v>16377</v>
      </c>
      <c r="Y27" s="347">
        <v>16377</v>
      </c>
      <c r="Z27" s="4"/>
      <c r="AA27" s="330">
        <v>0.15</v>
      </c>
      <c r="AC27" s="419"/>
    </row>
    <row r="28" spans="1:30">
      <c r="A28" s="457">
        <v>42736</v>
      </c>
      <c r="B28" s="458">
        <v>22</v>
      </c>
      <c r="C28" s="459" t="s">
        <v>355</v>
      </c>
      <c r="D28" s="493"/>
      <c r="E28" s="461">
        <v>0</v>
      </c>
      <c r="F28" s="462">
        <v>0</v>
      </c>
      <c r="G28" s="462">
        <v>0</v>
      </c>
      <c r="H28" s="462">
        <v>0</v>
      </c>
      <c r="I28" s="462">
        <v>0</v>
      </c>
      <c r="J28" s="462">
        <v>0</v>
      </c>
      <c r="K28" s="462">
        <v>0</v>
      </c>
      <c r="L28" s="462">
        <v>0</v>
      </c>
      <c r="M28" s="462">
        <v>0</v>
      </c>
      <c r="N28" s="462">
        <v>0</v>
      </c>
      <c r="O28" s="462">
        <v>0</v>
      </c>
      <c r="P28" s="462">
        <v>0</v>
      </c>
      <c r="Q28" s="463">
        <v>0</v>
      </c>
      <c r="R28" s="463">
        <v>0</v>
      </c>
      <c r="S28" s="463">
        <v>0</v>
      </c>
      <c r="T28" s="463">
        <v>0</v>
      </c>
      <c r="U28" s="463">
        <v>0</v>
      </c>
      <c r="V28" s="463">
        <v>11288</v>
      </c>
      <c r="W28" s="463">
        <v>11288</v>
      </c>
      <c r="X28" s="463">
        <v>11288</v>
      </c>
      <c r="Y28" s="463">
        <v>11288</v>
      </c>
      <c r="Z28" s="4"/>
      <c r="AA28" s="330"/>
    </row>
    <row r="29" spans="1:30">
      <c r="A29" s="487">
        <v>42736</v>
      </c>
      <c r="B29" s="488">
        <v>22</v>
      </c>
      <c r="C29" s="489" t="s">
        <v>356</v>
      </c>
      <c r="D29" s="460"/>
      <c r="E29" s="490">
        <v>0</v>
      </c>
      <c r="F29" s="491">
        <v>0</v>
      </c>
      <c r="G29" s="491">
        <v>0</v>
      </c>
      <c r="H29" s="491">
        <v>0</v>
      </c>
      <c r="I29" s="491">
        <v>0</v>
      </c>
      <c r="J29" s="491">
        <v>0</v>
      </c>
      <c r="K29" s="491">
        <v>0</v>
      </c>
      <c r="L29" s="491">
        <v>0</v>
      </c>
      <c r="M29" s="491">
        <v>0</v>
      </c>
      <c r="N29" s="491">
        <v>0</v>
      </c>
      <c r="O29" s="491">
        <v>0</v>
      </c>
      <c r="P29" s="491">
        <v>0</v>
      </c>
      <c r="Q29" s="492">
        <v>0</v>
      </c>
      <c r="R29" s="492">
        <v>0</v>
      </c>
      <c r="S29" s="492">
        <v>0</v>
      </c>
      <c r="T29" s="492">
        <v>0</v>
      </c>
      <c r="U29" s="492">
        <v>0</v>
      </c>
      <c r="V29" s="492">
        <v>6730</v>
      </c>
      <c r="W29" s="492">
        <v>6730</v>
      </c>
      <c r="X29" s="492">
        <v>6730</v>
      </c>
      <c r="Y29" s="492">
        <v>6730</v>
      </c>
      <c r="Z29" s="4"/>
      <c r="AA29" s="330"/>
    </row>
    <row r="30" spans="1:30" s="501" customFormat="1">
      <c r="A30" s="494">
        <v>42736</v>
      </c>
      <c r="B30" s="495">
        <v>30</v>
      </c>
      <c r="C30" s="496" t="s">
        <v>352</v>
      </c>
      <c r="D30" s="460"/>
      <c r="E30" s="497">
        <v>0</v>
      </c>
      <c r="F30" s="498">
        <v>0</v>
      </c>
      <c r="G30" s="498">
        <v>0</v>
      </c>
      <c r="H30" s="498">
        <v>0</v>
      </c>
      <c r="I30" s="498">
        <v>0</v>
      </c>
      <c r="J30" s="498">
        <v>0</v>
      </c>
      <c r="K30" s="498">
        <v>0</v>
      </c>
      <c r="L30" s="498">
        <v>0</v>
      </c>
      <c r="M30" s="498">
        <v>0</v>
      </c>
      <c r="N30" s="498">
        <v>0</v>
      </c>
      <c r="O30" s="498">
        <v>0</v>
      </c>
      <c r="P30" s="498">
        <v>0</v>
      </c>
      <c r="Q30" s="499">
        <v>0</v>
      </c>
      <c r="R30" s="499">
        <v>0</v>
      </c>
      <c r="S30" s="499">
        <v>0</v>
      </c>
      <c r="T30" s="499">
        <v>0</v>
      </c>
      <c r="U30" s="499">
        <v>0</v>
      </c>
      <c r="V30" s="499">
        <v>0</v>
      </c>
      <c r="W30" s="499">
        <v>0</v>
      </c>
      <c r="X30" s="499">
        <v>0</v>
      </c>
      <c r="Y30" s="499">
        <v>0</v>
      </c>
      <c r="Z30" s="14"/>
      <c r="AA30" s="500"/>
    </row>
    <row r="31" spans="1:30">
      <c r="A31" s="453">
        <v>42552</v>
      </c>
      <c r="B31" s="408">
        <v>24</v>
      </c>
      <c r="C31" s="409" t="s">
        <v>106</v>
      </c>
      <c r="D31" s="404"/>
      <c r="E31" s="410">
        <v>0</v>
      </c>
      <c r="F31" s="411">
        <v>0</v>
      </c>
      <c r="G31" s="411">
        <v>0</v>
      </c>
      <c r="H31" s="411">
        <v>0</v>
      </c>
      <c r="I31" s="411">
        <v>0</v>
      </c>
      <c r="J31" s="411">
        <v>0</v>
      </c>
      <c r="K31" s="411">
        <v>0</v>
      </c>
      <c r="L31" s="411">
        <v>0</v>
      </c>
      <c r="M31" s="411">
        <v>0</v>
      </c>
      <c r="N31" s="411">
        <v>0</v>
      </c>
      <c r="O31" s="411">
        <v>0</v>
      </c>
      <c r="P31" s="411">
        <v>0</v>
      </c>
      <c r="Q31" s="412">
        <v>0</v>
      </c>
      <c r="R31" s="412">
        <v>0</v>
      </c>
      <c r="S31" s="412">
        <v>0</v>
      </c>
      <c r="T31" s="412">
        <v>0</v>
      </c>
      <c r="U31" s="412">
        <v>0</v>
      </c>
      <c r="V31" s="412">
        <v>0</v>
      </c>
      <c r="W31" s="412">
        <v>0</v>
      </c>
      <c r="X31" s="412">
        <v>0</v>
      </c>
      <c r="Y31" s="412">
        <v>0</v>
      </c>
      <c r="Z31" s="4"/>
      <c r="AA31" s="330">
        <v>0.15</v>
      </c>
    </row>
    <row r="32" spans="1:30">
      <c r="A32" s="453">
        <v>42552</v>
      </c>
      <c r="B32" s="408">
        <v>25</v>
      </c>
      <c r="C32" s="409" t="s">
        <v>107</v>
      </c>
      <c r="D32" s="404"/>
      <c r="E32" s="410">
        <v>0</v>
      </c>
      <c r="F32" s="411">
        <v>0</v>
      </c>
      <c r="G32" s="411">
        <v>0</v>
      </c>
      <c r="H32" s="411">
        <v>0</v>
      </c>
      <c r="I32" s="411">
        <v>0</v>
      </c>
      <c r="J32" s="411">
        <v>0</v>
      </c>
      <c r="K32" s="411">
        <v>0</v>
      </c>
      <c r="L32" s="411">
        <v>0</v>
      </c>
      <c r="M32" s="411">
        <v>0</v>
      </c>
      <c r="N32" s="411">
        <v>0</v>
      </c>
      <c r="O32" s="411">
        <v>0</v>
      </c>
      <c r="P32" s="411">
        <v>0</v>
      </c>
      <c r="Q32" s="412">
        <v>0</v>
      </c>
      <c r="R32" s="412">
        <v>0</v>
      </c>
      <c r="S32" s="412">
        <v>0</v>
      </c>
      <c r="T32" s="412">
        <v>0</v>
      </c>
      <c r="U32" s="412">
        <v>0</v>
      </c>
      <c r="V32" s="412">
        <v>0</v>
      </c>
      <c r="W32" s="412">
        <v>0</v>
      </c>
      <c r="X32" s="412">
        <v>0</v>
      </c>
      <c r="Y32" s="412">
        <v>0</v>
      </c>
      <c r="Z32" s="4"/>
      <c r="AA32" s="330">
        <v>0.15</v>
      </c>
    </row>
    <row r="33" spans="1:28">
      <c r="A33" s="453"/>
      <c r="B33" s="402">
        <v>23</v>
      </c>
      <c r="C33" s="403" t="s">
        <v>91</v>
      </c>
      <c r="D33" s="404"/>
      <c r="E33" s="410">
        <v>0</v>
      </c>
      <c r="F33" s="411">
        <v>0</v>
      </c>
      <c r="G33" s="411">
        <v>0</v>
      </c>
      <c r="H33" s="411">
        <v>0</v>
      </c>
      <c r="I33" s="411">
        <v>0</v>
      </c>
      <c r="J33" s="411">
        <v>0</v>
      </c>
      <c r="K33" s="411">
        <v>0</v>
      </c>
      <c r="L33" s="411">
        <v>0</v>
      </c>
      <c r="M33" s="411">
        <v>0</v>
      </c>
      <c r="N33" s="411">
        <v>0</v>
      </c>
      <c r="O33" s="411">
        <v>0</v>
      </c>
      <c r="P33" s="411">
        <v>0</v>
      </c>
      <c r="Q33" s="412">
        <v>0</v>
      </c>
      <c r="R33" s="412">
        <v>0</v>
      </c>
      <c r="S33" s="412">
        <v>0</v>
      </c>
      <c r="T33" s="412">
        <v>0</v>
      </c>
      <c r="U33" s="412">
        <v>0</v>
      </c>
      <c r="V33" s="412">
        <v>0</v>
      </c>
      <c r="W33" s="412">
        <v>0</v>
      </c>
      <c r="X33" s="412">
        <v>0</v>
      </c>
      <c r="Y33" s="412">
        <v>0</v>
      </c>
      <c r="Z33" s="4"/>
      <c r="AA33" s="330"/>
    </row>
    <row r="34" spans="1:28">
      <c r="A34" s="454">
        <v>42552</v>
      </c>
      <c r="B34" s="402">
        <v>26</v>
      </c>
      <c r="C34" s="403" t="s">
        <v>60</v>
      </c>
      <c r="D34" s="404"/>
      <c r="E34" s="405">
        <v>0</v>
      </c>
      <c r="F34" s="406">
        <v>0</v>
      </c>
      <c r="G34" s="406">
        <v>0</v>
      </c>
      <c r="H34" s="406">
        <v>0</v>
      </c>
      <c r="I34" s="406">
        <v>0</v>
      </c>
      <c r="J34" s="406">
        <v>0</v>
      </c>
      <c r="K34" s="406">
        <v>0</v>
      </c>
      <c r="L34" s="406">
        <v>0</v>
      </c>
      <c r="M34" s="406">
        <v>0</v>
      </c>
      <c r="N34" s="406">
        <v>0</v>
      </c>
      <c r="O34" s="406">
        <v>0</v>
      </c>
      <c r="P34" s="406">
        <v>0</v>
      </c>
      <c r="Q34" s="407">
        <v>0</v>
      </c>
      <c r="R34" s="407">
        <v>0</v>
      </c>
      <c r="S34" s="407">
        <v>0</v>
      </c>
      <c r="T34" s="407">
        <v>0</v>
      </c>
      <c r="U34" s="407">
        <v>0</v>
      </c>
      <c r="V34" s="407">
        <v>0</v>
      </c>
      <c r="W34" s="407">
        <v>0</v>
      </c>
      <c r="X34" s="407">
        <v>0</v>
      </c>
      <c r="Y34" s="407">
        <v>0</v>
      </c>
      <c r="Z34" s="4"/>
      <c r="AA34" s="329">
        <v>0.15</v>
      </c>
    </row>
    <row r="35" spans="1:28">
      <c r="U35" s="2"/>
      <c r="V35" s="2"/>
      <c r="W35" s="2"/>
      <c r="X35" s="2"/>
      <c r="Y35" s="2"/>
    </row>
    <row r="36" spans="1:28">
      <c r="A36"/>
      <c r="B36"/>
      <c r="C36"/>
      <c r="D36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452"/>
      <c r="S36" s="452"/>
      <c r="T36" s="452"/>
      <c r="U36" s="452"/>
      <c r="V36" s="452"/>
      <c r="W36" s="452"/>
      <c r="X36" s="452"/>
      <c r="Y36" s="452"/>
      <c r="AB36" s="436"/>
    </row>
    <row r="37" spans="1:28">
      <c r="L37" s="236"/>
      <c r="R37" s="452"/>
      <c r="S37" s="452"/>
      <c r="T37" s="452"/>
      <c r="U37" s="452"/>
      <c r="V37" s="452"/>
      <c r="W37" s="452"/>
      <c r="X37" s="452"/>
      <c r="Y37" s="452"/>
      <c r="AA37"/>
    </row>
    <row r="43" spans="1:28">
      <c r="A43" s="390"/>
      <c r="B43" s="390"/>
      <c r="C43" s="390"/>
      <c r="D43" s="390"/>
      <c r="E43" s="390"/>
      <c r="F43" s="390"/>
      <c r="G43" s="390"/>
      <c r="H43" s="390"/>
      <c r="I43" s="390"/>
      <c r="J43" s="390"/>
      <c r="K43" s="390"/>
      <c r="L43" s="390"/>
      <c r="M43" s="390"/>
      <c r="N43" s="390"/>
      <c r="O43" s="390"/>
      <c r="P43" s="390"/>
      <c r="Q43" s="390"/>
      <c r="R43" s="390"/>
      <c r="S43" s="390"/>
      <c r="T43" s="390"/>
      <c r="U43" s="390"/>
      <c r="V43" s="390"/>
      <c r="W43" s="390"/>
      <c r="X43" s="390"/>
      <c r="Y43" s="390"/>
    </row>
    <row r="44" spans="1:28">
      <c r="A44" s="236"/>
      <c r="B44" s="393"/>
      <c r="C44" s="239"/>
      <c r="D44" s="236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3"/>
      <c r="U44" s="233"/>
      <c r="V44" s="233"/>
      <c r="W44" s="233"/>
      <c r="X44" s="233"/>
      <c r="Y44" s="233"/>
    </row>
    <row r="45" spans="1:28">
      <c r="A45" s="236"/>
      <c r="B45" s="393"/>
      <c r="C45" s="239"/>
      <c r="D45" s="236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3"/>
    </row>
    <row r="46" spans="1:28">
      <c r="A46" s="236"/>
      <c r="B46" s="393"/>
      <c r="C46" s="239"/>
      <c r="D46" s="236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3"/>
    </row>
    <row r="47" spans="1:28">
      <c r="A47" s="236"/>
      <c r="B47" s="393"/>
      <c r="C47" s="239"/>
      <c r="D47" s="236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</row>
    <row r="48" spans="1:28">
      <c r="A48" s="236"/>
      <c r="B48" s="393"/>
      <c r="C48" s="239"/>
      <c r="D48" s="236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  <c r="AA48"/>
    </row>
    <row r="49" spans="1:27">
      <c r="A49" s="390"/>
      <c r="B49" s="390"/>
      <c r="C49" s="390"/>
      <c r="D49" s="390"/>
      <c r="E49" s="390"/>
      <c r="F49" s="390"/>
      <c r="G49" s="390"/>
      <c r="H49" s="390"/>
      <c r="I49" s="390"/>
      <c r="J49" s="390"/>
      <c r="K49" s="390"/>
      <c r="L49" s="390"/>
      <c r="M49" s="390"/>
      <c r="N49" s="390"/>
      <c r="O49" s="390"/>
      <c r="P49" s="390"/>
      <c r="Q49" s="390"/>
      <c r="R49" s="390"/>
      <c r="S49" s="390"/>
      <c r="T49" s="390"/>
      <c r="U49" s="390"/>
      <c r="V49" s="390"/>
      <c r="W49" s="390"/>
      <c r="X49" s="390"/>
      <c r="Y49" s="390"/>
      <c r="AA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92D050"/>
  </sheetPr>
  <dimension ref="A1:AD50"/>
  <sheetViews>
    <sheetView showGridLines="0" topLeftCell="G1" zoomScaleNormal="100" workbookViewId="0">
      <selection activeCell="AC34" sqref="AC34:AC35"/>
    </sheetView>
  </sheetViews>
  <sheetFormatPr defaultRowHeight="15"/>
  <cols>
    <col min="1" max="1" width="16" style="178" customWidth="1"/>
    <col min="2" max="2" width="9.140625" style="178"/>
    <col min="3" max="3" width="18.7109375" style="178" customWidth="1"/>
    <col min="4" max="4" width="1.42578125" style="234" customWidth="1"/>
    <col min="5" max="5" width="9.7109375" bestFit="1" customWidth="1"/>
    <col min="8" max="8" width="9.7109375" bestFit="1" customWidth="1"/>
    <col min="13" max="13" width="9.7109375" bestFit="1" customWidth="1"/>
    <col min="17" max="17" width="9.7109375" bestFit="1" customWidth="1"/>
    <col min="18" max="18" width="9" bestFit="1" customWidth="1"/>
    <col min="19" max="20" width="8.7109375" bestFit="1" customWidth="1"/>
    <col min="21" max="21" width="9.7109375" bestFit="1" customWidth="1"/>
    <col min="22" max="25" width="9.7109375" customWidth="1"/>
    <col min="26" max="26" width="3.28515625" customWidth="1"/>
    <col min="27" max="27" width="11.5703125" style="3" hidden="1" customWidth="1"/>
    <col min="28" max="28" width="16.7109375" bestFit="1" customWidth="1"/>
    <col min="30" max="30" width="9.7109375" bestFit="1" customWidth="1"/>
    <col min="32" max="32" width="12.140625" customWidth="1"/>
    <col min="33" max="33" width="10.85546875" customWidth="1"/>
  </cols>
  <sheetData>
    <row r="1" spans="1:30" ht="31.5">
      <c r="A1" s="359" t="s">
        <v>190</v>
      </c>
    </row>
    <row r="3" spans="1:30">
      <c r="A3" s="360" t="s">
        <v>93</v>
      </c>
      <c r="B3" s="360" t="s">
        <v>57</v>
      </c>
      <c r="C3" s="360" t="s">
        <v>0</v>
      </c>
      <c r="D3" s="325"/>
      <c r="E3" s="502">
        <v>41214</v>
      </c>
      <c r="F3" s="502">
        <v>41365</v>
      </c>
      <c r="G3" s="502">
        <v>41456</v>
      </c>
      <c r="H3" s="502">
        <v>41548</v>
      </c>
      <c r="I3" s="502">
        <v>41640</v>
      </c>
      <c r="J3" s="502">
        <v>41730</v>
      </c>
      <c r="K3" s="502">
        <v>41791</v>
      </c>
      <c r="L3" s="502">
        <v>41821</v>
      </c>
      <c r="M3" s="502">
        <v>41913</v>
      </c>
      <c r="N3" s="502">
        <v>42005</v>
      </c>
      <c r="O3" s="502">
        <v>42095</v>
      </c>
      <c r="P3" s="502">
        <v>42186</v>
      </c>
      <c r="Q3" s="502">
        <v>42278</v>
      </c>
      <c r="R3" s="502">
        <v>42370</v>
      </c>
      <c r="S3" s="502">
        <v>42461</v>
      </c>
      <c r="T3" s="502">
        <v>42552</v>
      </c>
      <c r="U3" s="502">
        <v>42644</v>
      </c>
      <c r="V3" s="502">
        <v>42736</v>
      </c>
      <c r="W3" s="502">
        <v>42826</v>
      </c>
      <c r="X3" s="502">
        <v>42917</v>
      </c>
      <c r="Y3" s="502">
        <v>43009</v>
      </c>
      <c r="Z3" s="4"/>
      <c r="AA3" s="331" t="s">
        <v>184</v>
      </c>
    </row>
    <row r="4" spans="1:30">
      <c r="A4" s="205" t="s">
        <v>187</v>
      </c>
      <c r="B4" s="206">
        <v>0</v>
      </c>
      <c r="C4" s="207" t="s">
        <v>183</v>
      </c>
      <c r="E4" s="345">
        <f t="array" aca="1" ref="E4" ca="1">SUM(IF((E$3=AGGREGATE!$F$125:$V$125),AGGREGATE!$F$159:$V$159))</f>
        <v>0</v>
      </c>
      <c r="F4" s="346">
        <f t="array" aca="1" ref="F4" ca="1">SUM(IF((F$3=AGGREGATE!$F$125:$V$125),AGGREGATE!$F$159:$V$159))</f>
        <v>10415</v>
      </c>
      <c r="G4" s="346">
        <f t="array" aca="1" ref="G4" ca="1">SUM(IF((G$3=AGGREGATE!$F$125:$V$125),AGGREGATE!$F$159:$V$159))</f>
        <v>10415</v>
      </c>
      <c r="H4" s="346">
        <f t="array" aca="1" ref="H4" ca="1">SUM(IF((H$3=AGGREGATE!$F$125:$V$125),AGGREGATE!$F$159:$V$159))</f>
        <v>10415</v>
      </c>
      <c r="I4" s="346">
        <f t="array" aca="1" ref="I4" ca="1">SUM(IF((I$3=AGGREGATE!$F$125:$V$125),AGGREGATE!$F$159:$V$159))</f>
        <v>10415</v>
      </c>
      <c r="J4" s="346">
        <f t="array" aca="1" ref="J4" ca="1">SUM(IF((J$3=AGGREGATE!$F$125:$V$125),AGGREGATE!$F$159:$V$159))</f>
        <v>10415</v>
      </c>
      <c r="K4" s="346">
        <f t="array" aca="1" ref="K4" ca="1">SUM(IF((K$3=AGGREGATE!$F$125:$V$125),AGGREGATE!$F$159:$V$159))</f>
        <v>10415</v>
      </c>
      <c r="L4" s="346">
        <f t="array" aca="1" ref="L4" ca="1">SUM(IF((L$3=AGGREGATE!$F$125:$V$125),AGGREGATE!$F$159:$V$159))</f>
        <v>29769</v>
      </c>
      <c r="M4" s="346">
        <f t="array" aca="1" ref="M4" ca="1">SUM(IF((M$3=AGGREGATE!$F$125:$V$125),AGGREGATE!$F$159:$V$159))</f>
        <v>29769</v>
      </c>
      <c r="N4" s="346">
        <f t="array" aca="1" ref="N4" ca="1">SUM(IF((N$3=AGGREGATE!$F$125:$V$125),AGGREGATE!$F$159:$V$159))</f>
        <v>29769</v>
      </c>
      <c r="O4" s="346">
        <f t="array" aca="1" ref="O4" ca="1">SUM(IF((O$3=AGGREGATE!$F$125:$V$125),AGGREGATE!$F$159:$V$159))</f>
        <v>29769</v>
      </c>
      <c r="P4" s="346">
        <f t="array" aca="1" ref="P4" ca="1">SUM(IF((P$3=AGGREGATE!$F$125:$V$125),AGGREGATE!$F$159:$V$159))</f>
        <v>41716</v>
      </c>
      <c r="Q4" s="347">
        <f t="array" aca="1" ref="Q4" ca="1">SUM(IF((Q$3=AGGREGATE!$F$125:$V$125),AGGREGATE!$F$159:$V$159))</f>
        <v>41716</v>
      </c>
      <c r="R4" s="347">
        <f t="array" aca="1" ref="R4" ca="1">SUM(IF((R$3=AGGREGATE!$F$125:$W$125),AGGREGATE!$F$159:$W$159))</f>
        <v>41716</v>
      </c>
      <c r="S4" s="347">
        <f t="array" aca="1" ref="S4" ca="1">SUM(IF((S$3=AGGREGATE!$F$125:$AA$125),AGGREGATE!$F$159:$AA$159))</f>
        <v>41716</v>
      </c>
      <c r="T4" s="347">
        <f t="array" aca="1" ref="T4" ca="1">SUM(IF((T$3=AGGREGATE!$F$125:$AA$125),AGGREGATE!$F$159:$AA$159))</f>
        <v>44454</v>
      </c>
      <c r="U4" s="347">
        <f t="array" aca="1" ref="U4" ca="1">SUM(IF((U$3=AGGREGATE!$F$125:$AA$125),AGGREGATE!$F$159:$AA$159))</f>
        <v>37939</v>
      </c>
      <c r="V4" s="347">
        <f t="array" aca="1" ref="V4" ca="1">SUM(IF((V$3=AGGREGATE!$F$125:$BB$125),AGGREGATE!$F$159:$BB$159))</f>
        <v>37939</v>
      </c>
      <c r="W4" s="347">
        <f t="array" aca="1" ref="W4" ca="1">SUM(IF((W$3=AGGREGATE!$F$125:$BB$125),AGGREGATE!$F$159:$BB$159))</f>
        <v>37939</v>
      </c>
      <c r="X4" s="347">
        <f t="array" aca="1" ref="X4" ca="1">SUM(IF((X$3=AGGREGATE!$F$125:$BB$125),AGGREGATE!$F$159:$BB$159))</f>
        <v>37939</v>
      </c>
      <c r="Y4" s="347">
        <f t="array" aca="1" ref="Y4" ca="1">SUM(IF((Y$3=AGGREGATE!$F$125:$BB$125),AGGREGATE!$F$159:$BB$159))</f>
        <v>37939</v>
      </c>
      <c r="AA4" s="326"/>
      <c r="AB4" s="387">
        <f ca="1">Current!Y4</f>
        <v>37939</v>
      </c>
      <c r="AC4" s="2">
        <f ca="1">Y4-AB4</f>
        <v>0</v>
      </c>
      <c r="AD4" s="320"/>
    </row>
    <row r="5" spans="1:30">
      <c r="AA5" s="327"/>
      <c r="AB5" s="387">
        <f>Current!Y5</f>
        <v>0</v>
      </c>
      <c r="AC5" s="2">
        <f t="shared" ref="AC5:AC30" si="0">Y5-AB5</f>
        <v>0</v>
      </c>
      <c r="AD5" s="323"/>
    </row>
    <row r="6" spans="1:30">
      <c r="A6" s="201">
        <v>41214</v>
      </c>
      <c r="B6" s="202">
        <v>1</v>
      </c>
      <c r="C6" s="203" t="s">
        <v>75</v>
      </c>
      <c r="D6" s="236"/>
      <c r="E6" s="350">
        <f t="shared" ref="E6:E23" ca="1" si="1">INDIRECT("'"&amp;$C6&amp;"'!F23")+INDIRECT("'"&amp;$C6&amp;"'!V23")+INDIRECT("'"&amp;$C6&amp;"'!AL23")+INDIRECT("'"&amp;$C6&amp;"'!BR23")+INDIRECT("'"&amp;$C6&amp;"'!CH23")</f>
        <v>2940</v>
      </c>
      <c r="F6" s="351">
        <f t="shared" ref="F6:F23" ca="1" si="2">INDIRECT("'"&amp;$C6&amp;"'!F28")+INDIRECT("'"&amp;$C6&amp;"'!V28")+INDIRECT("'"&amp;$C6&amp;"'!AL28")+INDIRECT("'"&amp;$C6&amp;"'!BR28")+INDIRECT("'"&amp;$C6&amp;"'!CH28")</f>
        <v>2940</v>
      </c>
      <c r="G6" s="351">
        <f t="shared" ref="G6:G34" ca="1" si="3">INDIRECT("'"&amp;$C6&amp;"'!F31")+INDIRECT("'"&amp;$C6&amp;"'!V31")+INDIRECT("'"&amp;$C6&amp;"'!AL31")+INDIRECT("'"&amp;$C6&amp;"'!BR31")+INDIRECT("'"&amp;$C6&amp;"'!CH31")</f>
        <v>2940</v>
      </c>
      <c r="H6" s="351">
        <f t="shared" ref="H6:H34" ca="1" si="4">INDIRECT("'"&amp;$C6&amp;"'!F34")+INDIRECT("'"&amp;$C6&amp;"'!V34")+INDIRECT("'"&amp;$C6&amp;"'!AL34")+INDIRECT("'"&amp;$C6&amp;"'!BR34")+INDIRECT("'"&amp;$C6&amp;"'!CH34")</f>
        <v>2940</v>
      </c>
      <c r="I6" s="351">
        <f t="shared" ref="I6:I26" ca="1" si="5">INDIRECT("'"&amp;$C6&amp;"'!F37")+INDIRECT("'"&amp;$C6&amp;"'!V37")+INDIRECT("'"&amp;$C6&amp;"'!AL37")+INDIRECT("'"&amp;$C6&amp;"'!BR37")+INDIRECT("'"&amp;$C6&amp;"'!CH37")</f>
        <v>2940</v>
      </c>
      <c r="J6" s="351">
        <f t="shared" ref="J6:J26" ca="1" si="6">INDIRECT("'"&amp;$C6&amp;"'!F40")+INDIRECT("'"&amp;$C6&amp;"'!V40")+INDIRECT("'"&amp;$C6&amp;"'!AL40")+INDIRECT("'"&amp;$C6&amp;"'!BR40")+INDIRECT("'"&amp;$C6&amp;"'!CH40")</f>
        <v>2940</v>
      </c>
      <c r="K6" s="351">
        <f t="shared" ref="K6:K34" ca="1" si="7">INDIRECT("'"&amp;$C6&amp;"'!F42")+INDIRECT("'"&amp;$C6&amp;"'!V42")+INDIRECT("'"&amp;$C6&amp;"'!AL42")+INDIRECT("'"&amp;$C6&amp;"'!BR42")+INDIRECT("'"&amp;$C6&amp;"'!CH42")</f>
        <v>2940</v>
      </c>
      <c r="L6" s="351">
        <f t="shared" ref="L6:L34" ca="1" si="8">INDIRECT("'"&amp;$C6&amp;"'!F43")+INDIRECT("'"&amp;$C6&amp;"'!V43")+INDIRECT("'"&amp;$C6&amp;"'!AL43")+INDIRECT("'"&amp;$C6&amp;"'!BR43")+INDIRECT("'"&amp;$C6&amp;"'!CH43")</f>
        <v>5302</v>
      </c>
      <c r="M6" s="351">
        <f t="shared" ref="M6:M34" ca="1" si="9">INDIRECT("'"&amp;$C6&amp;"'!F46")+INDIRECT("'"&amp;$C6&amp;"'!V46")+INDIRECT("'"&amp;$C6&amp;"'!AL46")+INDIRECT("'"&amp;$C6&amp;"'!BR46")+INDIRECT("'"&amp;$C6&amp;"'!CH46")</f>
        <v>17044</v>
      </c>
      <c r="N6" s="351">
        <f t="shared" ref="N6:N25" ca="1" si="10">INDIRECT("'"&amp;$C6&amp;"'!F49")+INDIRECT("'"&amp;$C6&amp;"'!V49")+INDIRECT("'"&amp;$C6&amp;"'!AL49")+INDIRECT("'"&amp;$C6&amp;"'!BR49")+INDIRECT("'"&amp;$C6&amp;"'!CH49")</f>
        <v>17044</v>
      </c>
      <c r="O6" s="351">
        <f t="shared" ref="O6:O26" ca="1" si="11">INDIRECT("'"&amp;$C6&amp;"'!F52")+INDIRECT("'"&amp;$C6&amp;"'!V52")+INDIRECT("'"&amp;$C6&amp;"'!AL52")+INDIRECT("'"&amp;$C6&amp;"'!BR52")+INDIRECT("'"&amp;$C6&amp;"'!CH52")</f>
        <v>17044</v>
      </c>
      <c r="P6" s="351">
        <f t="shared" ref="P6:P34" ca="1" si="12">INDIRECT("'"&amp;$C6&amp;"'!F55")+INDIRECT("'"&amp;$C6&amp;"'!V55")+INDIRECT("'"&amp;$C6&amp;"'!AL55")+INDIRECT("'"&amp;$C6&amp;"'!BR55")+INDIRECT("'"&amp;$C6&amp;"'!CH55")</f>
        <v>17044</v>
      </c>
      <c r="Q6" s="352">
        <f t="shared" ref="Q6:Q35" ca="1" si="13">INDIRECT("'"&amp;$C6&amp;"'!F58")+INDIRECT("'"&amp;$C6&amp;"'!V58")+INDIRECT("'"&amp;$C6&amp;"'!AL58")+INDIRECT("'"&amp;$C6&amp;"'!BR58")+INDIRECT("'"&amp;$C6&amp;"'!CH58")</f>
        <v>17044</v>
      </c>
      <c r="R6" s="352">
        <f t="shared" ref="R6:R35" ca="1" si="14">INDIRECT("'"&amp;$C6&amp;"'!F61")+INDIRECT("'"&amp;$C6&amp;"'!V61")+INDIRECT("'"&amp;$C6&amp;"'!AL61")+INDIRECT("'"&amp;$C6&amp;"'!BR61")+INDIRECT("'"&amp;$C6&amp;"'!CH61")</f>
        <v>17044</v>
      </c>
      <c r="S6" s="352">
        <f t="shared" ref="S6:S35" ca="1" si="15">INDIRECT("'"&amp;$C6&amp;"'!F64")+INDIRECT("'"&amp;$C6&amp;"'!V64")+INDIRECT("'"&amp;$C6&amp;"'!AL64")+INDIRECT("'"&amp;$C6&amp;"'!BR64")+INDIRECT("'"&amp;$C6&amp;"'!CH64")</f>
        <v>17044</v>
      </c>
      <c r="T6" s="352">
        <f t="shared" ref="T6:T35" ca="1" si="16">INDIRECT("'"&amp;$C6&amp;"'!F67")+INDIRECT("'"&amp;$C6&amp;"'!V67")+INDIRECT("'"&amp;$C6&amp;"'!AL67")+INDIRECT("'"&amp;$C6&amp;"'!BR67")+INDIRECT("'"&amp;$C6&amp;"'!CH67")</f>
        <v>17044</v>
      </c>
      <c r="U6" s="352">
        <f t="shared" ref="U6:U34" ca="1" si="17">INDIRECT("'"&amp;$C6&amp;"'!F70")+INDIRECT("'"&amp;$C6&amp;"'!V70")+INDIRECT("'"&amp;$C6&amp;"'!AL70")+INDIRECT("'"&amp;$C6&amp;"'!BR70")+INDIRECT("'"&amp;$C6&amp;"'!CH70")</f>
        <v>17044</v>
      </c>
      <c r="V6" s="352">
        <f t="shared" ref="V6:V34" ca="1" si="18">INDIRECT("'"&amp;$C6&amp;"'!F73")+INDIRECT("'"&amp;$C6&amp;"'!V73")+INDIRECT("'"&amp;$C6&amp;"'!AL73")+INDIRECT("'"&amp;$C6&amp;"'!BR73")+INDIRECT("'"&amp;$C6&amp;"'!CH73")</f>
        <v>17044</v>
      </c>
      <c r="W6" s="352">
        <f t="shared" ref="W6:W35" ca="1" si="19">INDIRECT("'"&amp;$C6&amp;"'!F76")+INDIRECT("'"&amp;$C6&amp;"'!V76")+INDIRECT("'"&amp;$C6&amp;"'!AL76")+INDIRECT("'"&amp;$C6&amp;"'!BR76")+INDIRECT("'"&amp;$C6&amp;"'!CH76")</f>
        <v>17044</v>
      </c>
      <c r="X6" s="352">
        <f t="shared" ref="X6:X35" ca="1" si="20">INDIRECT("'"&amp;$C6&amp;"'!F79")+INDIRECT("'"&amp;$C6&amp;"'!V79")+INDIRECT("'"&amp;$C6&amp;"'!AL79")+INDIRECT("'"&amp;$C6&amp;"'!BR79")+INDIRECT("'"&amp;$C6&amp;"'!CH79")</f>
        <v>17044</v>
      </c>
      <c r="Y6" s="352">
        <f t="shared" ref="Y6:Y35" ca="1" si="21">INDIRECT("'"&amp;$C6&amp;"'!F82")+INDIRECT("'"&amp;$C6&amp;"'!V82")+INDIRECT("'"&amp;$C6&amp;"'!AL82")+INDIRECT("'"&amp;$C6&amp;"'!BR82")+INDIRECT("'"&amp;$C6&amp;"'!CH82")</f>
        <v>17044</v>
      </c>
      <c r="Z6" s="4"/>
      <c r="AA6" s="328">
        <v>0.15</v>
      </c>
      <c r="AB6" s="387">
        <f ca="1">Current!Y6</f>
        <v>17044</v>
      </c>
      <c r="AC6" s="2">
        <f t="shared" ca="1" si="0"/>
        <v>0</v>
      </c>
      <c r="AD6" s="367"/>
    </row>
    <row r="7" spans="1:30">
      <c r="A7" s="198">
        <v>41214</v>
      </c>
      <c r="B7" s="199">
        <v>2</v>
      </c>
      <c r="C7" s="204" t="s">
        <v>65</v>
      </c>
      <c r="D7" s="236"/>
      <c r="E7" s="345">
        <f t="shared" ca="1" si="1"/>
        <v>2899</v>
      </c>
      <c r="F7" s="346">
        <f t="shared" ca="1" si="2"/>
        <v>2899</v>
      </c>
      <c r="G7" s="346">
        <f t="shared" ca="1" si="3"/>
        <v>2899</v>
      </c>
      <c r="H7" s="346">
        <f t="shared" ca="1" si="4"/>
        <v>2899</v>
      </c>
      <c r="I7" s="346">
        <f t="shared" ca="1" si="5"/>
        <v>2899</v>
      </c>
      <c r="J7" s="346">
        <f t="shared" ca="1" si="6"/>
        <v>2899</v>
      </c>
      <c r="K7" s="346">
        <f t="shared" ca="1" si="7"/>
        <v>2899</v>
      </c>
      <c r="L7" s="346">
        <f t="shared" ca="1" si="8"/>
        <v>2899</v>
      </c>
      <c r="M7" s="346">
        <f t="shared" ca="1" si="9"/>
        <v>13551</v>
      </c>
      <c r="N7" s="346">
        <f t="shared" ca="1" si="10"/>
        <v>13551</v>
      </c>
      <c r="O7" s="346">
        <f t="shared" ca="1" si="11"/>
        <v>13551</v>
      </c>
      <c r="P7" s="346">
        <f t="shared" ca="1" si="12"/>
        <v>13551</v>
      </c>
      <c r="Q7" s="347">
        <f t="shared" ca="1" si="13"/>
        <v>13551</v>
      </c>
      <c r="R7" s="347">
        <f t="shared" ca="1" si="14"/>
        <v>13551</v>
      </c>
      <c r="S7" s="347">
        <f t="shared" ca="1" si="15"/>
        <v>13551</v>
      </c>
      <c r="T7" s="347">
        <f t="shared" ca="1" si="16"/>
        <v>13551</v>
      </c>
      <c r="U7" s="347">
        <f t="shared" ca="1" si="17"/>
        <v>13551</v>
      </c>
      <c r="V7" s="347">
        <f t="shared" ca="1" si="18"/>
        <v>13551</v>
      </c>
      <c r="W7" s="347">
        <f t="shared" ca="1" si="19"/>
        <v>13551</v>
      </c>
      <c r="X7" s="347">
        <f t="shared" ca="1" si="20"/>
        <v>13551</v>
      </c>
      <c r="Y7" s="347">
        <f t="shared" ca="1" si="21"/>
        <v>13551</v>
      </c>
      <c r="Z7" s="4"/>
      <c r="AA7" s="329">
        <v>0.15</v>
      </c>
      <c r="AB7" s="387">
        <f ca="1">Current!Y7</f>
        <v>13551</v>
      </c>
      <c r="AC7" s="2">
        <f t="shared" ca="1" si="0"/>
        <v>0</v>
      </c>
      <c r="AD7" s="367"/>
    </row>
    <row r="8" spans="1:30">
      <c r="A8" s="201">
        <v>41456</v>
      </c>
      <c r="B8" s="202">
        <v>3</v>
      </c>
      <c r="C8" s="203" t="s">
        <v>61</v>
      </c>
      <c r="D8" s="236"/>
      <c r="E8" s="350">
        <f t="shared" ca="1" si="1"/>
        <v>0</v>
      </c>
      <c r="F8" s="351">
        <f t="shared" ca="1" si="2"/>
        <v>0</v>
      </c>
      <c r="G8" s="351">
        <f t="shared" ca="1" si="3"/>
        <v>29722</v>
      </c>
      <c r="H8" s="351">
        <f t="shared" ca="1" si="4"/>
        <v>29722</v>
      </c>
      <c r="I8" s="351">
        <f t="shared" ca="1" si="5"/>
        <v>29722</v>
      </c>
      <c r="J8" s="351">
        <f t="shared" ca="1" si="6"/>
        <v>29722</v>
      </c>
      <c r="K8" s="351">
        <f t="shared" ca="1" si="7"/>
        <v>29722</v>
      </c>
      <c r="L8" s="351">
        <f t="shared" ca="1" si="8"/>
        <v>99975</v>
      </c>
      <c r="M8" s="351">
        <f t="shared" ca="1" si="9"/>
        <v>99975</v>
      </c>
      <c r="N8" s="351">
        <f t="shared" ca="1" si="10"/>
        <v>99975</v>
      </c>
      <c r="O8" s="351">
        <f t="shared" ca="1" si="11"/>
        <v>99975</v>
      </c>
      <c r="P8" s="351">
        <f t="shared" ca="1" si="12"/>
        <v>99975</v>
      </c>
      <c r="Q8" s="352">
        <f t="shared" ca="1" si="13"/>
        <v>99975</v>
      </c>
      <c r="R8" s="352">
        <f t="shared" ca="1" si="14"/>
        <v>99975</v>
      </c>
      <c r="S8" s="352">
        <f t="shared" ca="1" si="15"/>
        <v>99975</v>
      </c>
      <c r="T8" s="352">
        <f t="shared" ca="1" si="16"/>
        <v>99975</v>
      </c>
      <c r="U8" s="352">
        <f t="shared" ca="1" si="17"/>
        <v>99975</v>
      </c>
      <c r="V8" s="352">
        <f t="shared" ca="1" si="18"/>
        <v>99975</v>
      </c>
      <c r="W8" s="352">
        <f t="shared" ca="1" si="19"/>
        <v>99975</v>
      </c>
      <c r="X8" s="352">
        <f t="shared" ca="1" si="20"/>
        <v>99975</v>
      </c>
      <c r="Y8" s="352">
        <f t="shared" ca="1" si="21"/>
        <v>99975</v>
      </c>
      <c r="Z8" s="4"/>
      <c r="AA8" s="328"/>
      <c r="AB8" s="387">
        <f ca="1">Current!Y8</f>
        <v>99975</v>
      </c>
      <c r="AC8" s="2">
        <f t="shared" ca="1" si="0"/>
        <v>0</v>
      </c>
      <c r="AD8" s="367"/>
    </row>
    <row r="9" spans="1:30">
      <c r="A9" s="193">
        <v>41456</v>
      </c>
      <c r="B9" s="194">
        <v>5</v>
      </c>
      <c r="C9" s="195" t="s">
        <v>70</v>
      </c>
      <c r="D9" s="236"/>
      <c r="E9" s="356">
        <f t="shared" ca="1" si="1"/>
        <v>0</v>
      </c>
      <c r="F9" s="357">
        <f t="shared" ca="1" si="2"/>
        <v>0</v>
      </c>
      <c r="G9" s="357">
        <f t="shared" ca="1" si="3"/>
        <v>10059</v>
      </c>
      <c r="H9" s="357">
        <f t="shared" ca="1" si="4"/>
        <v>10059</v>
      </c>
      <c r="I9" s="357">
        <f t="shared" ca="1" si="5"/>
        <v>10059</v>
      </c>
      <c r="J9" s="357">
        <f t="shared" ca="1" si="6"/>
        <v>10059</v>
      </c>
      <c r="K9" s="357">
        <f t="shared" ca="1" si="7"/>
        <v>10059</v>
      </c>
      <c r="L9" s="357">
        <f t="shared" ca="1" si="8"/>
        <v>44048</v>
      </c>
      <c r="M9" s="357">
        <f t="shared" ca="1" si="9"/>
        <v>44048</v>
      </c>
      <c r="N9" s="357">
        <f t="shared" ca="1" si="10"/>
        <v>44048</v>
      </c>
      <c r="O9" s="357">
        <f t="shared" ca="1" si="11"/>
        <v>44048</v>
      </c>
      <c r="P9" s="357">
        <f t="shared" ca="1" si="12"/>
        <v>44048</v>
      </c>
      <c r="Q9" s="358">
        <f t="shared" ca="1" si="13"/>
        <v>44048</v>
      </c>
      <c r="R9" s="358">
        <f t="shared" ca="1" si="14"/>
        <v>44048</v>
      </c>
      <c r="S9" s="358">
        <f t="shared" ca="1" si="15"/>
        <v>44048</v>
      </c>
      <c r="T9" s="358">
        <f t="shared" ca="1" si="16"/>
        <v>44048</v>
      </c>
      <c r="U9" s="358">
        <f t="shared" ca="1" si="17"/>
        <v>44048</v>
      </c>
      <c r="V9" s="358">
        <f t="shared" ca="1" si="18"/>
        <v>44048</v>
      </c>
      <c r="W9" s="358">
        <f t="shared" ca="1" si="19"/>
        <v>44048</v>
      </c>
      <c r="X9" s="358">
        <f t="shared" ca="1" si="20"/>
        <v>44048</v>
      </c>
      <c r="Y9" s="358">
        <f t="shared" ca="1" si="21"/>
        <v>44048</v>
      </c>
      <c r="Z9" s="4"/>
      <c r="AA9" s="330"/>
      <c r="AB9" s="387">
        <f ca="1">Current!Y9</f>
        <v>44048</v>
      </c>
      <c r="AC9" s="2">
        <f t="shared" ca="1" si="0"/>
        <v>0</v>
      </c>
      <c r="AD9" s="368"/>
    </row>
    <row r="10" spans="1:30">
      <c r="A10" s="193">
        <v>41456</v>
      </c>
      <c r="B10" s="194">
        <v>7</v>
      </c>
      <c r="C10" s="195" t="s">
        <v>68</v>
      </c>
      <c r="D10" s="236"/>
      <c r="E10" s="356">
        <f t="shared" ca="1" si="1"/>
        <v>0</v>
      </c>
      <c r="F10" s="357">
        <f t="shared" ca="1" si="2"/>
        <v>0</v>
      </c>
      <c r="G10" s="357">
        <f t="shared" ca="1" si="3"/>
        <v>5151</v>
      </c>
      <c r="H10" s="357">
        <f t="shared" ca="1" si="4"/>
        <v>5151</v>
      </c>
      <c r="I10" s="357">
        <f t="shared" ca="1" si="5"/>
        <v>5151</v>
      </c>
      <c r="J10" s="357">
        <f t="shared" ca="1" si="6"/>
        <v>5151</v>
      </c>
      <c r="K10" s="357">
        <f t="shared" ca="1" si="7"/>
        <v>5151</v>
      </c>
      <c r="L10" s="357">
        <f t="shared" ca="1" si="8"/>
        <v>16090</v>
      </c>
      <c r="M10" s="357">
        <f t="shared" ca="1" si="9"/>
        <v>16090</v>
      </c>
      <c r="N10" s="357">
        <f t="shared" ca="1" si="10"/>
        <v>16090</v>
      </c>
      <c r="O10" s="357">
        <f t="shared" ca="1" si="11"/>
        <v>16090</v>
      </c>
      <c r="P10" s="357">
        <f t="shared" ca="1" si="12"/>
        <v>16090</v>
      </c>
      <c r="Q10" s="358">
        <f t="shared" ca="1" si="13"/>
        <v>16090</v>
      </c>
      <c r="R10" s="358">
        <f t="shared" ca="1" si="14"/>
        <v>16090</v>
      </c>
      <c r="S10" s="358">
        <f t="shared" ca="1" si="15"/>
        <v>16090</v>
      </c>
      <c r="T10" s="358">
        <f t="shared" ca="1" si="16"/>
        <v>16090</v>
      </c>
      <c r="U10" s="358">
        <f t="shared" ca="1" si="17"/>
        <v>16090</v>
      </c>
      <c r="V10" s="358">
        <f t="shared" ca="1" si="18"/>
        <v>16090</v>
      </c>
      <c r="W10" s="358">
        <f t="shared" ca="1" si="19"/>
        <v>16090</v>
      </c>
      <c r="X10" s="358">
        <f t="shared" ca="1" si="20"/>
        <v>16090</v>
      </c>
      <c r="Y10" s="358">
        <f t="shared" ca="1" si="21"/>
        <v>16090</v>
      </c>
      <c r="Z10" s="4"/>
      <c r="AA10" s="330"/>
      <c r="AB10" s="387">
        <f ca="1">Current!Y10</f>
        <v>16090</v>
      </c>
      <c r="AC10" s="2">
        <f t="shared" ca="1" si="0"/>
        <v>0</v>
      </c>
      <c r="AD10" s="368"/>
    </row>
    <row r="11" spans="1:30">
      <c r="A11" s="193">
        <v>41456</v>
      </c>
      <c r="B11" s="194">
        <v>6</v>
      </c>
      <c r="C11" s="195" t="s">
        <v>67</v>
      </c>
      <c r="D11" s="236"/>
      <c r="E11" s="356">
        <f t="shared" ca="1" si="1"/>
        <v>0</v>
      </c>
      <c r="F11" s="357">
        <f t="shared" ca="1" si="2"/>
        <v>0</v>
      </c>
      <c r="G11" s="357">
        <f t="shared" ca="1" si="3"/>
        <v>5896</v>
      </c>
      <c r="H11" s="357">
        <f t="shared" ca="1" si="4"/>
        <v>5896</v>
      </c>
      <c r="I11" s="357">
        <f t="shared" ca="1" si="5"/>
        <v>5896</v>
      </c>
      <c r="J11" s="357">
        <f t="shared" ca="1" si="6"/>
        <v>5896</v>
      </c>
      <c r="K11" s="357">
        <f t="shared" ca="1" si="7"/>
        <v>5896</v>
      </c>
      <c r="L11" s="357">
        <f t="shared" ca="1" si="8"/>
        <v>13455</v>
      </c>
      <c r="M11" s="357">
        <f t="shared" ca="1" si="9"/>
        <v>13455</v>
      </c>
      <c r="N11" s="357">
        <f t="shared" ca="1" si="10"/>
        <v>13455</v>
      </c>
      <c r="O11" s="357">
        <f t="shared" ca="1" si="11"/>
        <v>13455</v>
      </c>
      <c r="P11" s="357">
        <f t="shared" ca="1" si="12"/>
        <v>13455</v>
      </c>
      <c r="Q11" s="358">
        <f t="shared" ca="1" si="13"/>
        <v>13455</v>
      </c>
      <c r="R11" s="358">
        <f t="shared" ca="1" si="14"/>
        <v>13455</v>
      </c>
      <c r="S11" s="358">
        <f t="shared" ca="1" si="15"/>
        <v>13455</v>
      </c>
      <c r="T11" s="358">
        <f t="shared" ca="1" si="16"/>
        <v>13455</v>
      </c>
      <c r="U11" s="358">
        <f t="shared" ca="1" si="17"/>
        <v>13455</v>
      </c>
      <c r="V11" s="358">
        <f t="shared" ca="1" si="18"/>
        <v>13455</v>
      </c>
      <c r="W11" s="358">
        <f t="shared" ca="1" si="19"/>
        <v>13455</v>
      </c>
      <c r="X11" s="358">
        <f t="shared" ca="1" si="20"/>
        <v>13455</v>
      </c>
      <c r="Y11" s="358">
        <f t="shared" ca="1" si="21"/>
        <v>13455</v>
      </c>
      <c r="Z11" s="4"/>
      <c r="AA11" s="330"/>
      <c r="AB11" s="387">
        <f ca="1">Current!Y11</f>
        <v>13455</v>
      </c>
      <c r="AC11" s="2">
        <f t="shared" ca="1" si="0"/>
        <v>0</v>
      </c>
      <c r="AD11" s="146"/>
    </row>
    <row r="12" spans="1:30">
      <c r="A12" s="193">
        <v>41456</v>
      </c>
      <c r="B12" s="194">
        <v>8</v>
      </c>
      <c r="C12" s="195" t="s">
        <v>66</v>
      </c>
      <c r="D12" s="236"/>
      <c r="E12" s="356">
        <f t="shared" ca="1" si="1"/>
        <v>0</v>
      </c>
      <c r="F12" s="357">
        <f t="shared" ca="1" si="2"/>
        <v>0</v>
      </c>
      <c r="G12" s="357">
        <f t="shared" ca="1" si="3"/>
        <v>5851</v>
      </c>
      <c r="H12" s="357">
        <f t="shared" ca="1" si="4"/>
        <v>5851</v>
      </c>
      <c r="I12" s="357">
        <f t="shared" ca="1" si="5"/>
        <v>5851</v>
      </c>
      <c r="J12" s="357">
        <f t="shared" ca="1" si="6"/>
        <v>5851</v>
      </c>
      <c r="K12" s="357">
        <f t="shared" ca="1" si="7"/>
        <v>5851</v>
      </c>
      <c r="L12" s="357">
        <f t="shared" ca="1" si="8"/>
        <v>15543</v>
      </c>
      <c r="M12" s="357">
        <f t="shared" ca="1" si="9"/>
        <v>15543</v>
      </c>
      <c r="N12" s="357">
        <f t="shared" ca="1" si="10"/>
        <v>15543</v>
      </c>
      <c r="O12" s="357">
        <f t="shared" ca="1" si="11"/>
        <v>15543</v>
      </c>
      <c r="P12" s="357">
        <f t="shared" ca="1" si="12"/>
        <v>15543</v>
      </c>
      <c r="Q12" s="358">
        <f t="shared" ca="1" si="13"/>
        <v>15543</v>
      </c>
      <c r="R12" s="358">
        <f t="shared" ca="1" si="14"/>
        <v>15543</v>
      </c>
      <c r="S12" s="358">
        <f t="shared" ca="1" si="15"/>
        <v>15543</v>
      </c>
      <c r="T12" s="358">
        <f t="shared" ca="1" si="16"/>
        <v>15543</v>
      </c>
      <c r="U12" s="358">
        <f t="shared" ca="1" si="17"/>
        <v>15543</v>
      </c>
      <c r="V12" s="358">
        <f t="shared" ca="1" si="18"/>
        <v>15543</v>
      </c>
      <c r="W12" s="358">
        <f t="shared" ca="1" si="19"/>
        <v>15543</v>
      </c>
      <c r="X12" s="358">
        <f t="shared" ca="1" si="20"/>
        <v>15543</v>
      </c>
      <c r="Y12" s="358">
        <f t="shared" ca="1" si="21"/>
        <v>15543</v>
      </c>
      <c r="Z12" s="4"/>
      <c r="AA12" s="330"/>
      <c r="AB12" s="387">
        <f ca="1">Current!Y12</f>
        <v>15543</v>
      </c>
      <c r="AC12" s="2">
        <f t="shared" ca="1" si="0"/>
        <v>0</v>
      </c>
      <c r="AD12" s="146"/>
    </row>
    <row r="13" spans="1:30">
      <c r="A13" s="198">
        <v>41456</v>
      </c>
      <c r="B13" s="199">
        <v>9</v>
      </c>
      <c r="C13" s="204" t="s">
        <v>63</v>
      </c>
      <c r="D13" s="236"/>
      <c r="E13" s="345">
        <f t="shared" ca="1" si="1"/>
        <v>0</v>
      </c>
      <c r="F13" s="346">
        <f t="shared" ca="1" si="2"/>
        <v>0</v>
      </c>
      <c r="G13" s="346">
        <f t="shared" ca="1" si="3"/>
        <v>3899</v>
      </c>
      <c r="H13" s="346">
        <f t="shared" ca="1" si="4"/>
        <v>3899</v>
      </c>
      <c r="I13" s="346">
        <f t="shared" ca="1" si="5"/>
        <v>3899</v>
      </c>
      <c r="J13" s="346">
        <f t="shared" ca="1" si="6"/>
        <v>3899</v>
      </c>
      <c r="K13" s="346">
        <f t="shared" ca="1" si="7"/>
        <v>3899</v>
      </c>
      <c r="L13" s="346">
        <f t="shared" ca="1" si="8"/>
        <v>10350</v>
      </c>
      <c r="M13" s="346">
        <f t="shared" ca="1" si="9"/>
        <v>10350</v>
      </c>
      <c r="N13" s="346">
        <f t="shared" ca="1" si="10"/>
        <v>10350</v>
      </c>
      <c r="O13" s="346">
        <f t="shared" ca="1" si="11"/>
        <v>10350</v>
      </c>
      <c r="P13" s="346">
        <f t="shared" ca="1" si="12"/>
        <v>10350</v>
      </c>
      <c r="Q13" s="347">
        <f t="shared" ca="1" si="13"/>
        <v>10350</v>
      </c>
      <c r="R13" s="347">
        <f t="shared" ca="1" si="14"/>
        <v>10350</v>
      </c>
      <c r="S13" s="347">
        <f t="shared" ca="1" si="15"/>
        <v>10350</v>
      </c>
      <c r="T13" s="347">
        <f t="shared" ca="1" si="16"/>
        <v>10350</v>
      </c>
      <c r="U13" s="347">
        <f t="shared" ca="1" si="17"/>
        <v>10350</v>
      </c>
      <c r="V13" s="347">
        <f t="shared" ca="1" si="18"/>
        <v>10350</v>
      </c>
      <c r="W13" s="347">
        <f t="shared" ca="1" si="19"/>
        <v>10350</v>
      </c>
      <c r="X13" s="347">
        <f t="shared" ca="1" si="20"/>
        <v>10350</v>
      </c>
      <c r="Y13" s="347">
        <f t="shared" ca="1" si="21"/>
        <v>10350</v>
      </c>
      <c r="Z13" s="4"/>
      <c r="AA13" s="329"/>
      <c r="AB13" s="387">
        <f ca="1">Current!Y13</f>
        <v>10350</v>
      </c>
      <c r="AC13" s="2">
        <f t="shared" ca="1" si="0"/>
        <v>0</v>
      </c>
      <c r="AD13" s="146"/>
    </row>
    <row r="14" spans="1:30">
      <c r="A14" s="201">
        <v>41548</v>
      </c>
      <c r="B14" s="202">
        <v>10</v>
      </c>
      <c r="C14" s="203" t="s">
        <v>73</v>
      </c>
      <c r="D14" s="236"/>
      <c r="E14" s="350">
        <f t="shared" ca="1" si="1"/>
        <v>0</v>
      </c>
      <c r="F14" s="351">
        <f t="shared" ca="1" si="2"/>
        <v>0</v>
      </c>
      <c r="G14" s="351">
        <f t="shared" ca="1" si="3"/>
        <v>0</v>
      </c>
      <c r="H14" s="351">
        <f t="shared" ca="1" si="4"/>
        <v>5308</v>
      </c>
      <c r="I14" s="351">
        <f t="shared" ca="1" si="5"/>
        <v>5308</v>
      </c>
      <c r="J14" s="351">
        <f t="shared" ca="1" si="6"/>
        <v>5308</v>
      </c>
      <c r="K14" s="351">
        <f t="shared" ca="1" si="7"/>
        <v>5308</v>
      </c>
      <c r="L14" s="351">
        <f t="shared" ca="1" si="8"/>
        <v>5308</v>
      </c>
      <c r="M14" s="351">
        <f t="shared" ca="1" si="9"/>
        <v>15380</v>
      </c>
      <c r="N14" s="351">
        <f t="shared" ca="1" si="10"/>
        <v>15380</v>
      </c>
      <c r="O14" s="351">
        <f t="shared" ca="1" si="11"/>
        <v>15380</v>
      </c>
      <c r="P14" s="351">
        <f t="shared" ca="1" si="12"/>
        <v>15380</v>
      </c>
      <c r="Q14" s="352">
        <f t="shared" ca="1" si="13"/>
        <v>15380</v>
      </c>
      <c r="R14" s="352">
        <f t="shared" ca="1" si="14"/>
        <v>15380</v>
      </c>
      <c r="S14" s="352">
        <f t="shared" ca="1" si="15"/>
        <v>15380</v>
      </c>
      <c r="T14" s="352">
        <f t="shared" ca="1" si="16"/>
        <v>15380</v>
      </c>
      <c r="U14" s="352">
        <f t="shared" ca="1" si="17"/>
        <v>15380</v>
      </c>
      <c r="V14" s="352">
        <f t="shared" ca="1" si="18"/>
        <v>15380</v>
      </c>
      <c r="W14" s="352">
        <f t="shared" ca="1" si="19"/>
        <v>15380</v>
      </c>
      <c r="X14" s="352">
        <f t="shared" ca="1" si="20"/>
        <v>15380</v>
      </c>
      <c r="Y14" s="352">
        <f t="shared" ca="1" si="21"/>
        <v>15380</v>
      </c>
      <c r="Z14" s="4"/>
      <c r="AA14" s="328">
        <v>0.15</v>
      </c>
      <c r="AB14" s="387">
        <f ca="1">Current!Y14</f>
        <v>15380</v>
      </c>
      <c r="AC14" s="2">
        <f t="shared" ca="1" si="0"/>
        <v>0</v>
      </c>
      <c r="AD14" s="146"/>
    </row>
    <row r="15" spans="1:30">
      <c r="A15" s="198">
        <v>41548</v>
      </c>
      <c r="B15" s="199">
        <v>11</v>
      </c>
      <c r="C15" s="204" t="s">
        <v>64</v>
      </c>
      <c r="D15" s="236"/>
      <c r="E15" s="345">
        <f t="shared" ca="1" si="1"/>
        <v>0</v>
      </c>
      <c r="F15" s="346">
        <f t="shared" ca="1" si="2"/>
        <v>0</v>
      </c>
      <c r="G15" s="346">
        <f t="shared" ca="1" si="3"/>
        <v>0</v>
      </c>
      <c r="H15" s="346">
        <f t="shared" ca="1" si="4"/>
        <v>16132</v>
      </c>
      <c r="I15" s="346">
        <f t="shared" ca="1" si="5"/>
        <v>16132</v>
      </c>
      <c r="J15" s="346">
        <f t="shared" ca="1" si="6"/>
        <v>16132</v>
      </c>
      <c r="K15" s="346">
        <f t="shared" ca="1" si="7"/>
        <v>16132</v>
      </c>
      <c r="L15" s="346">
        <f t="shared" ca="1" si="8"/>
        <v>16132</v>
      </c>
      <c r="M15" s="346">
        <f t="shared" ca="1" si="9"/>
        <v>34163</v>
      </c>
      <c r="N15" s="346">
        <f t="shared" ca="1" si="10"/>
        <v>34163</v>
      </c>
      <c r="O15" s="346">
        <f t="shared" ca="1" si="11"/>
        <v>34163</v>
      </c>
      <c r="P15" s="346">
        <f t="shared" ca="1" si="12"/>
        <v>34163</v>
      </c>
      <c r="Q15" s="347">
        <f t="shared" ca="1" si="13"/>
        <v>34163</v>
      </c>
      <c r="R15" s="347">
        <f t="shared" ca="1" si="14"/>
        <v>34163</v>
      </c>
      <c r="S15" s="347">
        <f t="shared" ca="1" si="15"/>
        <v>34163</v>
      </c>
      <c r="T15" s="347">
        <f t="shared" ca="1" si="16"/>
        <v>34163</v>
      </c>
      <c r="U15" s="347">
        <f t="shared" ca="1" si="17"/>
        <v>34163</v>
      </c>
      <c r="V15" s="347">
        <f t="shared" ca="1" si="18"/>
        <v>34163</v>
      </c>
      <c r="W15" s="347">
        <f t="shared" ca="1" si="19"/>
        <v>34163</v>
      </c>
      <c r="X15" s="347">
        <f t="shared" ca="1" si="20"/>
        <v>34163</v>
      </c>
      <c r="Y15" s="347">
        <f t="shared" ca="1" si="21"/>
        <v>34163</v>
      </c>
      <c r="Z15" s="4"/>
      <c r="AA15" s="329">
        <v>0.15</v>
      </c>
      <c r="AB15" s="387">
        <f ca="1">Current!Y15</f>
        <v>34163</v>
      </c>
      <c r="AC15" s="2">
        <f t="shared" ca="1" si="0"/>
        <v>0</v>
      </c>
      <c r="AD15" s="146"/>
    </row>
    <row r="16" spans="1:30">
      <c r="A16" s="205">
        <v>41640</v>
      </c>
      <c r="B16" s="206">
        <v>12</v>
      </c>
      <c r="C16" s="207" t="s">
        <v>71</v>
      </c>
      <c r="D16" s="236"/>
      <c r="E16" s="353">
        <f t="shared" ca="1" si="1"/>
        <v>0</v>
      </c>
      <c r="F16" s="354">
        <f t="shared" ca="1" si="2"/>
        <v>0</v>
      </c>
      <c r="G16" s="354">
        <f t="shared" ca="1" si="3"/>
        <v>0</v>
      </c>
      <c r="H16" s="354">
        <f t="shared" ca="1" si="4"/>
        <v>0</v>
      </c>
      <c r="I16" s="354">
        <f t="shared" ca="1" si="5"/>
        <v>6782</v>
      </c>
      <c r="J16" s="354">
        <f t="shared" ca="1" si="6"/>
        <v>6782</v>
      </c>
      <c r="K16" s="354">
        <f t="shared" ca="1" si="7"/>
        <v>6782</v>
      </c>
      <c r="L16" s="354">
        <f t="shared" ca="1" si="8"/>
        <v>6782</v>
      </c>
      <c r="M16" s="354">
        <f t="shared" ca="1" si="9"/>
        <v>6782</v>
      </c>
      <c r="N16" s="354">
        <f t="shared" ca="1" si="10"/>
        <v>15433</v>
      </c>
      <c r="O16" s="354">
        <f t="shared" ca="1" si="11"/>
        <v>15433</v>
      </c>
      <c r="P16" s="354">
        <f t="shared" ca="1" si="12"/>
        <v>15433</v>
      </c>
      <c r="Q16" s="355">
        <f t="shared" ca="1" si="13"/>
        <v>15433</v>
      </c>
      <c r="R16" s="355">
        <f t="shared" ca="1" si="14"/>
        <v>15433</v>
      </c>
      <c r="S16" s="355">
        <f t="shared" ca="1" si="15"/>
        <v>15433</v>
      </c>
      <c r="T16" s="355">
        <f t="shared" ca="1" si="16"/>
        <v>15433</v>
      </c>
      <c r="U16" s="355">
        <f t="shared" ca="1" si="17"/>
        <v>15433</v>
      </c>
      <c r="V16" s="355">
        <f t="shared" ca="1" si="18"/>
        <v>15433</v>
      </c>
      <c r="W16" s="355">
        <f t="shared" ca="1" si="19"/>
        <v>15433</v>
      </c>
      <c r="X16" s="355">
        <f t="shared" ca="1" si="20"/>
        <v>15433</v>
      </c>
      <c r="Y16" s="355">
        <f t="shared" ca="1" si="21"/>
        <v>15433</v>
      </c>
      <c r="Z16" s="4"/>
      <c r="AA16" s="326">
        <v>0.02</v>
      </c>
      <c r="AB16" s="387">
        <f ca="1">Current!Y16</f>
        <v>15433</v>
      </c>
      <c r="AC16" s="2">
        <f t="shared" ca="1" si="0"/>
        <v>0</v>
      </c>
      <c r="AD16" s="146"/>
    </row>
    <row r="17" spans="1:30">
      <c r="A17" s="201">
        <v>41730</v>
      </c>
      <c r="B17" s="202">
        <v>13</v>
      </c>
      <c r="C17" s="203" t="s">
        <v>72</v>
      </c>
      <c r="D17" s="236"/>
      <c r="E17" s="350">
        <f t="shared" ca="1" si="1"/>
        <v>0</v>
      </c>
      <c r="F17" s="351">
        <f t="shared" ca="1" si="2"/>
        <v>0</v>
      </c>
      <c r="G17" s="351">
        <f t="shared" ca="1" si="3"/>
        <v>0</v>
      </c>
      <c r="H17" s="351">
        <f t="shared" ca="1" si="4"/>
        <v>0</v>
      </c>
      <c r="I17" s="351">
        <f t="shared" ca="1" si="5"/>
        <v>0</v>
      </c>
      <c r="J17" s="351">
        <f t="shared" ca="1" si="6"/>
        <v>11691</v>
      </c>
      <c r="K17" s="351">
        <f t="shared" ca="1" si="7"/>
        <v>11691</v>
      </c>
      <c r="L17" s="351">
        <f t="shared" ca="1" si="8"/>
        <v>11691</v>
      </c>
      <c r="M17" s="351">
        <f t="shared" ca="1" si="9"/>
        <v>11691</v>
      </c>
      <c r="N17" s="351">
        <f t="shared" ca="1" si="10"/>
        <v>11691</v>
      </c>
      <c r="O17" s="351">
        <f t="shared" ca="1" si="11"/>
        <v>33917</v>
      </c>
      <c r="P17" s="351">
        <f t="shared" ca="1" si="12"/>
        <v>33917</v>
      </c>
      <c r="Q17" s="352">
        <f t="shared" ca="1" si="13"/>
        <v>33917</v>
      </c>
      <c r="R17" s="352">
        <f t="shared" ca="1" si="14"/>
        <v>33917</v>
      </c>
      <c r="S17" s="352">
        <f t="shared" ca="1" si="15"/>
        <v>33917</v>
      </c>
      <c r="T17" s="352">
        <f t="shared" ca="1" si="16"/>
        <v>33917</v>
      </c>
      <c r="U17" s="352">
        <f t="shared" ca="1" si="17"/>
        <v>33917</v>
      </c>
      <c r="V17" s="352">
        <f t="shared" ca="1" si="18"/>
        <v>33917</v>
      </c>
      <c r="W17" s="352">
        <f t="shared" ca="1" si="19"/>
        <v>33917</v>
      </c>
      <c r="X17" s="352">
        <f t="shared" ca="1" si="20"/>
        <v>33917</v>
      </c>
      <c r="Y17" s="352">
        <f t="shared" ca="1" si="21"/>
        <v>33917</v>
      </c>
      <c r="Z17" s="4"/>
      <c r="AA17" s="328">
        <v>0.02</v>
      </c>
      <c r="AB17" s="387">
        <f ca="1">Current!Y17</f>
        <v>33917</v>
      </c>
      <c r="AC17" s="2">
        <f t="shared" ca="1" si="0"/>
        <v>0</v>
      </c>
      <c r="AD17" s="146"/>
    </row>
    <row r="18" spans="1:30">
      <c r="A18" s="198">
        <v>41730</v>
      </c>
      <c r="B18" s="199">
        <v>14</v>
      </c>
      <c r="C18" s="204" t="s">
        <v>69</v>
      </c>
      <c r="D18" s="236"/>
      <c r="E18" s="345">
        <f t="shared" ca="1" si="1"/>
        <v>0</v>
      </c>
      <c r="F18" s="346">
        <f t="shared" ca="1" si="2"/>
        <v>0</v>
      </c>
      <c r="G18" s="346">
        <f t="shared" ca="1" si="3"/>
        <v>0</v>
      </c>
      <c r="H18" s="346">
        <f t="shared" ca="1" si="4"/>
        <v>0</v>
      </c>
      <c r="I18" s="346">
        <f t="shared" ca="1" si="5"/>
        <v>0</v>
      </c>
      <c r="J18" s="346">
        <f t="shared" ca="1" si="6"/>
        <v>14767</v>
      </c>
      <c r="K18" s="346">
        <f t="shared" ca="1" si="7"/>
        <v>14767</v>
      </c>
      <c r="L18" s="346">
        <f t="shared" ca="1" si="8"/>
        <v>14767</v>
      </c>
      <c r="M18" s="346">
        <f t="shared" ca="1" si="9"/>
        <v>14767</v>
      </c>
      <c r="N18" s="346">
        <f t="shared" ca="1" si="10"/>
        <v>14767</v>
      </c>
      <c r="O18" s="346">
        <f t="shared" ca="1" si="11"/>
        <v>35288</v>
      </c>
      <c r="P18" s="346">
        <f t="shared" ca="1" si="12"/>
        <v>35288</v>
      </c>
      <c r="Q18" s="347">
        <f t="shared" ca="1" si="13"/>
        <v>35288</v>
      </c>
      <c r="R18" s="347">
        <f t="shared" ca="1" si="14"/>
        <v>35288</v>
      </c>
      <c r="S18" s="347">
        <f t="shared" ca="1" si="15"/>
        <v>35288</v>
      </c>
      <c r="T18" s="347">
        <f t="shared" ca="1" si="16"/>
        <v>35288</v>
      </c>
      <c r="U18" s="347">
        <f t="shared" ca="1" si="17"/>
        <v>35288</v>
      </c>
      <c r="V18" s="347">
        <f t="shared" ca="1" si="18"/>
        <v>35288</v>
      </c>
      <c r="W18" s="347">
        <f t="shared" ca="1" si="19"/>
        <v>35288</v>
      </c>
      <c r="X18" s="347">
        <f t="shared" ca="1" si="20"/>
        <v>35288</v>
      </c>
      <c r="Y18" s="347">
        <f t="shared" ca="1" si="21"/>
        <v>35288</v>
      </c>
      <c r="Z18" s="4"/>
      <c r="AA18" s="329">
        <v>0.02</v>
      </c>
      <c r="AB18" s="387">
        <f ca="1">Current!Y18</f>
        <v>35288</v>
      </c>
      <c r="AC18" s="2">
        <f t="shared" ca="1" si="0"/>
        <v>0</v>
      </c>
      <c r="AD18" s="146"/>
    </row>
    <row r="19" spans="1:30">
      <c r="A19" s="193">
        <v>41821</v>
      </c>
      <c r="B19" s="194">
        <v>15</v>
      </c>
      <c r="C19" s="203" t="s">
        <v>76</v>
      </c>
      <c r="D19" s="236"/>
      <c r="E19" s="350">
        <f t="shared" ca="1" si="1"/>
        <v>0</v>
      </c>
      <c r="F19" s="351">
        <f t="shared" ca="1" si="2"/>
        <v>0</v>
      </c>
      <c r="G19" s="351">
        <f t="shared" ca="1" si="3"/>
        <v>0</v>
      </c>
      <c r="H19" s="351">
        <f t="shared" ca="1" si="4"/>
        <v>0</v>
      </c>
      <c r="I19" s="351">
        <f t="shared" ca="1" si="5"/>
        <v>0</v>
      </c>
      <c r="J19" s="351">
        <f t="shared" ca="1" si="6"/>
        <v>0</v>
      </c>
      <c r="K19" s="351">
        <f t="shared" ca="1" si="7"/>
        <v>0</v>
      </c>
      <c r="L19" s="351">
        <f t="shared" ca="1" si="8"/>
        <v>28623</v>
      </c>
      <c r="M19" s="351">
        <f t="shared" ca="1" si="9"/>
        <v>28623</v>
      </c>
      <c r="N19" s="351">
        <f t="shared" ca="1" si="10"/>
        <v>28623</v>
      </c>
      <c r="O19" s="351">
        <f t="shared" ca="1" si="11"/>
        <v>28623</v>
      </c>
      <c r="P19" s="351">
        <f t="shared" ca="1" si="12"/>
        <v>28623</v>
      </c>
      <c r="Q19" s="352">
        <f t="shared" ca="1" si="13"/>
        <v>28623</v>
      </c>
      <c r="R19" s="352">
        <f t="shared" ca="1" si="14"/>
        <v>28623</v>
      </c>
      <c r="S19" s="352">
        <f t="shared" ca="1" si="15"/>
        <v>28623</v>
      </c>
      <c r="T19" s="352">
        <f t="shared" ca="1" si="16"/>
        <v>28623</v>
      </c>
      <c r="U19" s="352">
        <f t="shared" ca="1" si="17"/>
        <v>28623</v>
      </c>
      <c r="V19" s="352">
        <f t="shared" ca="1" si="18"/>
        <v>28623</v>
      </c>
      <c r="W19" s="352">
        <f t="shared" ca="1" si="19"/>
        <v>28623</v>
      </c>
      <c r="X19" s="352">
        <f t="shared" ca="1" si="20"/>
        <v>28623</v>
      </c>
      <c r="Y19" s="352">
        <f t="shared" ca="1" si="21"/>
        <v>28623</v>
      </c>
      <c r="Z19" s="4"/>
      <c r="AA19" s="328"/>
      <c r="AB19" s="387">
        <f ca="1">Current!Y19</f>
        <v>28623</v>
      </c>
      <c r="AC19" s="2">
        <f t="shared" ca="1" si="0"/>
        <v>0</v>
      </c>
      <c r="AD19" s="146"/>
    </row>
    <row r="20" spans="1:30">
      <c r="A20" s="193">
        <v>41821</v>
      </c>
      <c r="B20" s="194">
        <v>16</v>
      </c>
      <c r="C20" s="195" t="s">
        <v>62</v>
      </c>
      <c r="D20" s="236"/>
      <c r="E20" s="356">
        <f t="shared" ca="1" si="1"/>
        <v>0</v>
      </c>
      <c r="F20" s="357">
        <f t="shared" ca="1" si="2"/>
        <v>0</v>
      </c>
      <c r="G20" s="357">
        <f t="shared" ca="1" si="3"/>
        <v>0</v>
      </c>
      <c r="H20" s="357">
        <f t="shared" ca="1" si="4"/>
        <v>0</v>
      </c>
      <c r="I20" s="357">
        <f t="shared" ca="1" si="5"/>
        <v>0</v>
      </c>
      <c r="J20" s="357">
        <f t="shared" ca="1" si="6"/>
        <v>0</v>
      </c>
      <c r="K20" s="357">
        <f t="shared" ca="1" si="7"/>
        <v>0</v>
      </c>
      <c r="L20" s="357">
        <f t="shared" ca="1" si="8"/>
        <v>23379</v>
      </c>
      <c r="M20" s="357">
        <f t="shared" ca="1" si="9"/>
        <v>23379</v>
      </c>
      <c r="N20" s="357">
        <f t="shared" ca="1" si="10"/>
        <v>23379</v>
      </c>
      <c r="O20" s="357">
        <f ca="1">INDIRECT("'"&amp;$C20&amp;"'!F52")+INDIRECT("'"&amp;$C20&amp;"'!V52")+INDIRECT("'"&amp;$C20&amp;"'!AL52")+INDIRECT("'"&amp;$C20&amp;"'!BR52")+INDIRECT("'"&amp;$C20&amp;"'!CH52")</f>
        <v>23379</v>
      </c>
      <c r="P20" s="357">
        <f t="shared" ca="1" si="12"/>
        <v>23379</v>
      </c>
      <c r="Q20" s="358">
        <f t="shared" ca="1" si="13"/>
        <v>23379</v>
      </c>
      <c r="R20" s="358">
        <f t="shared" ca="1" si="14"/>
        <v>23379</v>
      </c>
      <c r="S20" s="358">
        <f t="shared" ca="1" si="15"/>
        <v>23379</v>
      </c>
      <c r="T20" s="358">
        <f t="shared" ca="1" si="16"/>
        <v>23379</v>
      </c>
      <c r="U20" s="358">
        <f t="shared" ca="1" si="17"/>
        <v>23379</v>
      </c>
      <c r="V20" s="358">
        <f t="shared" ca="1" si="18"/>
        <v>23379</v>
      </c>
      <c r="W20" s="358">
        <f t="shared" ca="1" si="19"/>
        <v>23379</v>
      </c>
      <c r="X20" s="358">
        <f t="shared" ca="1" si="20"/>
        <v>23379</v>
      </c>
      <c r="Y20" s="358">
        <f t="shared" ca="1" si="21"/>
        <v>23379</v>
      </c>
      <c r="Z20" s="4"/>
      <c r="AA20" s="330"/>
      <c r="AB20" s="387">
        <f ca="1">Current!Y20</f>
        <v>23379</v>
      </c>
      <c r="AC20" s="2">
        <f t="shared" ca="1" si="0"/>
        <v>0</v>
      </c>
      <c r="AD20" s="146"/>
    </row>
    <row r="21" spans="1:30">
      <c r="A21" s="201">
        <v>42005</v>
      </c>
      <c r="B21" s="202">
        <v>4</v>
      </c>
      <c r="C21" s="203" t="s">
        <v>74</v>
      </c>
      <c r="D21" s="236"/>
      <c r="E21" s="350">
        <f t="shared" ca="1" si="1"/>
        <v>0</v>
      </c>
      <c r="F21" s="351">
        <f t="shared" ca="1" si="2"/>
        <v>0</v>
      </c>
      <c r="G21" s="351">
        <f t="shared" ca="1" si="3"/>
        <v>0</v>
      </c>
      <c r="H21" s="351">
        <f t="shared" ca="1" si="4"/>
        <v>0</v>
      </c>
      <c r="I21" s="351">
        <f t="shared" ca="1" si="5"/>
        <v>0</v>
      </c>
      <c r="J21" s="351">
        <f t="shared" ca="1" si="6"/>
        <v>0</v>
      </c>
      <c r="K21" s="351">
        <f t="shared" ca="1" si="7"/>
        <v>0</v>
      </c>
      <c r="L21" s="351">
        <f t="shared" ca="1" si="8"/>
        <v>0</v>
      </c>
      <c r="M21" s="351">
        <f t="shared" ca="1" si="9"/>
        <v>0</v>
      </c>
      <c r="N21" s="351">
        <f t="shared" ca="1" si="10"/>
        <v>33309</v>
      </c>
      <c r="O21" s="351">
        <f t="shared" ca="1" si="11"/>
        <v>33309</v>
      </c>
      <c r="P21" s="351">
        <f t="shared" ca="1" si="12"/>
        <v>33309</v>
      </c>
      <c r="Q21" s="352">
        <f t="shared" ca="1" si="13"/>
        <v>33309</v>
      </c>
      <c r="R21" s="352">
        <f t="shared" ca="1" si="14"/>
        <v>33309</v>
      </c>
      <c r="S21" s="352">
        <f t="shared" ca="1" si="15"/>
        <v>33309</v>
      </c>
      <c r="T21" s="352">
        <f t="shared" ca="1" si="16"/>
        <v>33309</v>
      </c>
      <c r="U21" s="352">
        <f t="shared" ca="1" si="17"/>
        <v>33309</v>
      </c>
      <c r="V21" s="352">
        <f t="shared" ca="1" si="18"/>
        <v>33309</v>
      </c>
      <c r="W21" s="352">
        <f t="shared" ca="1" si="19"/>
        <v>33309</v>
      </c>
      <c r="X21" s="352">
        <f t="shared" ca="1" si="20"/>
        <v>33309</v>
      </c>
      <c r="Y21" s="352">
        <f t="shared" ca="1" si="21"/>
        <v>33309</v>
      </c>
      <c r="Z21" s="4"/>
      <c r="AA21" s="329"/>
      <c r="AB21" s="387">
        <f ca="1">Current!Y21</f>
        <v>33309</v>
      </c>
      <c r="AC21" s="2">
        <f t="shared" ca="1" si="0"/>
        <v>0</v>
      </c>
      <c r="AD21" s="146"/>
    </row>
    <row r="22" spans="1:30">
      <c r="A22" s="193">
        <v>41913</v>
      </c>
      <c r="B22" s="194">
        <v>17</v>
      </c>
      <c r="C22" s="195" t="s">
        <v>104</v>
      </c>
      <c r="D22" s="236"/>
      <c r="E22" s="356">
        <f t="shared" ca="1" si="1"/>
        <v>0</v>
      </c>
      <c r="F22" s="357">
        <f t="shared" ca="1" si="2"/>
        <v>0</v>
      </c>
      <c r="G22" s="357">
        <f t="shared" ca="1" si="3"/>
        <v>0</v>
      </c>
      <c r="H22" s="357">
        <f t="shared" ca="1" si="4"/>
        <v>0</v>
      </c>
      <c r="I22" s="357">
        <f t="shared" ca="1" si="5"/>
        <v>0</v>
      </c>
      <c r="J22" s="357">
        <f t="shared" ca="1" si="6"/>
        <v>0</v>
      </c>
      <c r="K22" s="357">
        <f t="shared" ca="1" si="7"/>
        <v>0</v>
      </c>
      <c r="L22" s="357">
        <f t="shared" ca="1" si="8"/>
        <v>0</v>
      </c>
      <c r="M22" s="357">
        <f t="shared" ca="1" si="9"/>
        <v>101091</v>
      </c>
      <c r="N22" s="357">
        <f t="shared" ca="1" si="10"/>
        <v>101091</v>
      </c>
      <c r="O22" s="357">
        <f t="shared" ca="1" si="11"/>
        <v>101091</v>
      </c>
      <c r="P22" s="357">
        <f t="shared" ca="1" si="12"/>
        <v>101091</v>
      </c>
      <c r="Q22" s="358">
        <f t="shared" ca="1" si="13"/>
        <v>101091</v>
      </c>
      <c r="R22" s="358">
        <f t="shared" ca="1" si="14"/>
        <v>101091</v>
      </c>
      <c r="S22" s="358">
        <f t="shared" ca="1" si="15"/>
        <v>101091</v>
      </c>
      <c r="T22" s="358">
        <f t="shared" ca="1" si="16"/>
        <v>101091</v>
      </c>
      <c r="U22" s="358">
        <f t="shared" ca="1" si="17"/>
        <v>101091</v>
      </c>
      <c r="V22" s="358">
        <f t="shared" ca="1" si="18"/>
        <v>101091</v>
      </c>
      <c r="W22" s="358">
        <f t="shared" ca="1" si="19"/>
        <v>101091</v>
      </c>
      <c r="X22" s="358">
        <f t="shared" ca="1" si="20"/>
        <v>101091</v>
      </c>
      <c r="Y22" s="358">
        <f t="shared" ca="1" si="21"/>
        <v>101091</v>
      </c>
      <c r="Z22" s="4"/>
      <c r="AA22" s="328">
        <v>0.15</v>
      </c>
      <c r="AB22" s="387">
        <f ca="1">Current!Y22</f>
        <v>101091</v>
      </c>
      <c r="AC22" s="2">
        <f t="shared" ca="1" si="0"/>
        <v>0</v>
      </c>
      <c r="AD22" s="146"/>
    </row>
    <row r="23" spans="1:30">
      <c r="A23" s="193">
        <v>41913</v>
      </c>
      <c r="B23" s="194">
        <v>18</v>
      </c>
      <c r="C23" s="197" t="s">
        <v>59</v>
      </c>
      <c r="D23" s="236"/>
      <c r="E23" s="356">
        <f t="shared" ca="1" si="1"/>
        <v>0</v>
      </c>
      <c r="F23" s="357">
        <f t="shared" ca="1" si="2"/>
        <v>0</v>
      </c>
      <c r="G23" s="357">
        <f t="shared" ca="1" si="3"/>
        <v>0</v>
      </c>
      <c r="H23" s="357">
        <f t="shared" ca="1" si="4"/>
        <v>0</v>
      </c>
      <c r="I23" s="357">
        <f t="shared" ca="1" si="5"/>
        <v>0</v>
      </c>
      <c r="J23" s="357">
        <f t="shared" ca="1" si="6"/>
        <v>0</v>
      </c>
      <c r="K23" s="357">
        <f t="shared" ca="1" si="7"/>
        <v>0</v>
      </c>
      <c r="L23" s="357">
        <f t="shared" ca="1" si="8"/>
        <v>0</v>
      </c>
      <c r="M23" s="357">
        <f t="shared" ca="1" si="9"/>
        <v>54798</v>
      </c>
      <c r="N23" s="357">
        <f t="shared" ca="1" si="10"/>
        <v>54798</v>
      </c>
      <c r="O23" s="357">
        <f t="shared" ca="1" si="11"/>
        <v>54798</v>
      </c>
      <c r="P23" s="357">
        <f t="shared" ca="1" si="12"/>
        <v>54798</v>
      </c>
      <c r="Q23" s="358">
        <f t="shared" ca="1" si="13"/>
        <v>54798</v>
      </c>
      <c r="R23" s="358">
        <f t="shared" ca="1" si="14"/>
        <v>54798</v>
      </c>
      <c r="S23" s="358">
        <f t="shared" ca="1" si="15"/>
        <v>54798</v>
      </c>
      <c r="T23" s="358">
        <f t="shared" ca="1" si="16"/>
        <v>54798</v>
      </c>
      <c r="U23" s="358">
        <f t="shared" ca="1" si="17"/>
        <v>54798</v>
      </c>
      <c r="V23" s="358">
        <f t="shared" ca="1" si="18"/>
        <v>54798</v>
      </c>
      <c r="W23" s="358">
        <f t="shared" ca="1" si="19"/>
        <v>54798</v>
      </c>
      <c r="X23" s="358">
        <f t="shared" ca="1" si="20"/>
        <v>54798</v>
      </c>
      <c r="Y23" s="358">
        <f t="shared" ca="1" si="21"/>
        <v>54798</v>
      </c>
      <c r="Z23" s="4"/>
      <c r="AA23" s="330">
        <v>0.15</v>
      </c>
      <c r="AB23" s="387">
        <f ca="1">Current!Y23</f>
        <v>54798</v>
      </c>
      <c r="AC23" s="2">
        <f t="shared" ca="1" si="0"/>
        <v>0</v>
      </c>
      <c r="AD23" s="146"/>
    </row>
    <row r="24" spans="1:30">
      <c r="A24" s="198">
        <v>42005</v>
      </c>
      <c r="B24" s="194">
        <v>20</v>
      </c>
      <c r="C24" s="200" t="s">
        <v>92</v>
      </c>
      <c r="D24" s="235"/>
      <c r="E24" s="345">
        <f t="shared" ref="E24:E34" ca="1" si="22">INDIRECT("'"&amp;$C24&amp;"'!F23")+INDIRECT("'"&amp;$C24&amp;"'!V23")+INDIRECT("'"&amp;$C24&amp;"'!AL23")+INDIRECT("'"&amp;$C24&amp;"'!BR23")+INDIRECT("'"&amp;$C24&amp;"'!CH23")</f>
        <v>0</v>
      </c>
      <c r="F24" s="346">
        <f t="shared" ref="F24:F34" ca="1" si="23">INDIRECT("'"&amp;$C24&amp;"'!F28")+INDIRECT("'"&amp;$C24&amp;"'!V28")+INDIRECT("'"&amp;$C24&amp;"'!AL28")+INDIRECT("'"&amp;$C24&amp;"'!BR28")+INDIRECT("'"&amp;$C24&amp;"'!CH28")</f>
        <v>0</v>
      </c>
      <c r="G24" s="346">
        <f t="shared" ca="1" si="3"/>
        <v>0</v>
      </c>
      <c r="H24" s="346">
        <f t="shared" ca="1" si="4"/>
        <v>0</v>
      </c>
      <c r="I24" s="346">
        <f t="shared" ca="1" si="5"/>
        <v>0</v>
      </c>
      <c r="J24" s="346">
        <f t="shared" ca="1" si="6"/>
        <v>0</v>
      </c>
      <c r="K24" s="346">
        <f t="shared" ca="1" si="7"/>
        <v>0</v>
      </c>
      <c r="L24" s="346">
        <f t="shared" ca="1" si="8"/>
        <v>0</v>
      </c>
      <c r="M24" s="346">
        <f t="shared" ca="1" si="9"/>
        <v>0</v>
      </c>
      <c r="N24" s="346">
        <f t="shared" ca="1" si="10"/>
        <v>15269</v>
      </c>
      <c r="O24" s="346">
        <f t="shared" ca="1" si="11"/>
        <v>15269</v>
      </c>
      <c r="P24" s="346">
        <f t="shared" ca="1" si="12"/>
        <v>15269</v>
      </c>
      <c r="Q24" s="347">
        <f t="shared" ca="1" si="13"/>
        <v>15269</v>
      </c>
      <c r="R24" s="347">
        <f t="shared" ca="1" si="14"/>
        <v>15269</v>
      </c>
      <c r="S24" s="347">
        <f t="shared" ca="1" si="15"/>
        <v>15269</v>
      </c>
      <c r="T24" s="347">
        <f t="shared" ca="1" si="16"/>
        <v>15269</v>
      </c>
      <c r="U24" s="347">
        <f t="shared" ca="1" si="17"/>
        <v>15269</v>
      </c>
      <c r="V24" s="347">
        <f t="shared" ca="1" si="18"/>
        <v>15269</v>
      </c>
      <c r="W24" s="347">
        <f t="shared" ca="1" si="19"/>
        <v>15269</v>
      </c>
      <c r="X24" s="347">
        <f t="shared" ca="1" si="20"/>
        <v>15269</v>
      </c>
      <c r="Y24" s="347">
        <f t="shared" ca="1" si="21"/>
        <v>15269</v>
      </c>
      <c r="Z24" s="4"/>
      <c r="AA24" s="330">
        <v>0.15</v>
      </c>
      <c r="AB24" s="387">
        <f ca="1">Current!Y24</f>
        <v>15269</v>
      </c>
      <c r="AC24" s="2">
        <f t="shared" ca="1" si="0"/>
        <v>0</v>
      </c>
    </row>
    <row r="25" spans="1:30">
      <c r="A25" s="198">
        <v>42005</v>
      </c>
      <c r="B25" s="194">
        <v>20</v>
      </c>
      <c r="C25" s="200" t="s">
        <v>105</v>
      </c>
      <c r="D25" s="235"/>
      <c r="E25" s="345">
        <f t="shared" ca="1" si="22"/>
        <v>0</v>
      </c>
      <c r="F25" s="346">
        <f t="shared" ca="1" si="23"/>
        <v>0</v>
      </c>
      <c r="G25" s="346">
        <f t="shared" ca="1" si="3"/>
        <v>0</v>
      </c>
      <c r="H25" s="346">
        <f t="shared" ca="1" si="4"/>
        <v>0</v>
      </c>
      <c r="I25" s="346">
        <f t="shared" ca="1" si="5"/>
        <v>0</v>
      </c>
      <c r="J25" s="346">
        <f t="shared" ca="1" si="6"/>
        <v>0</v>
      </c>
      <c r="K25" s="346">
        <f t="shared" ca="1" si="7"/>
        <v>0</v>
      </c>
      <c r="L25" s="346">
        <f t="shared" ca="1" si="8"/>
        <v>0</v>
      </c>
      <c r="M25" s="346">
        <f t="shared" ca="1" si="9"/>
        <v>0</v>
      </c>
      <c r="N25" s="346">
        <f t="shared" ca="1" si="10"/>
        <v>36575</v>
      </c>
      <c r="O25" s="346">
        <f t="shared" ca="1" si="11"/>
        <v>36575</v>
      </c>
      <c r="P25" s="346">
        <f t="shared" ca="1" si="12"/>
        <v>36575</v>
      </c>
      <c r="Q25" s="347">
        <f t="shared" ca="1" si="13"/>
        <v>36575</v>
      </c>
      <c r="R25" s="347">
        <f t="shared" ca="1" si="14"/>
        <v>36575</v>
      </c>
      <c r="S25" s="347">
        <f t="shared" ca="1" si="15"/>
        <v>36575</v>
      </c>
      <c r="T25" s="347">
        <f t="shared" ca="1" si="16"/>
        <v>36575</v>
      </c>
      <c r="U25" s="347">
        <f t="shared" ca="1" si="17"/>
        <v>36575</v>
      </c>
      <c r="V25" s="347">
        <f t="shared" ca="1" si="18"/>
        <v>36575</v>
      </c>
      <c r="W25" s="347">
        <f t="shared" ca="1" si="19"/>
        <v>36575</v>
      </c>
      <c r="X25" s="347">
        <f t="shared" ca="1" si="20"/>
        <v>36575</v>
      </c>
      <c r="Y25" s="347">
        <f t="shared" ca="1" si="21"/>
        <v>36575</v>
      </c>
      <c r="Z25" s="4"/>
      <c r="AA25" s="330">
        <v>0.15</v>
      </c>
      <c r="AC25" s="2">
        <f t="shared" ca="1" si="0"/>
        <v>36575</v>
      </c>
    </row>
    <row r="26" spans="1:30">
      <c r="A26" s="369">
        <v>42095</v>
      </c>
      <c r="B26" s="206">
        <v>21</v>
      </c>
      <c r="C26" s="395" t="s">
        <v>58</v>
      </c>
      <c r="D26" s="396"/>
      <c r="E26" s="353">
        <f t="shared" ca="1" si="22"/>
        <v>0</v>
      </c>
      <c r="F26" s="354">
        <f t="shared" ca="1" si="23"/>
        <v>0</v>
      </c>
      <c r="G26" s="354">
        <f t="shared" ca="1" si="3"/>
        <v>0</v>
      </c>
      <c r="H26" s="354">
        <f t="shared" ca="1" si="4"/>
        <v>0</v>
      </c>
      <c r="I26" s="354">
        <f t="shared" ca="1" si="5"/>
        <v>0</v>
      </c>
      <c r="J26" s="354">
        <f t="shared" ca="1" si="6"/>
        <v>0</v>
      </c>
      <c r="K26" s="354">
        <f t="shared" ca="1" si="7"/>
        <v>0</v>
      </c>
      <c r="L26" s="354">
        <f t="shared" ca="1" si="8"/>
        <v>0</v>
      </c>
      <c r="M26" s="354">
        <f t="shared" ca="1" si="9"/>
        <v>0</v>
      </c>
      <c r="N26" s="354">
        <v>0</v>
      </c>
      <c r="O26" s="354">
        <f t="shared" ca="1" si="11"/>
        <v>32214</v>
      </c>
      <c r="P26" s="354">
        <f t="shared" ca="1" si="12"/>
        <v>32214</v>
      </c>
      <c r="Q26" s="355">
        <f t="shared" ca="1" si="13"/>
        <v>32214</v>
      </c>
      <c r="R26" s="355">
        <f t="shared" ca="1" si="14"/>
        <v>32214</v>
      </c>
      <c r="S26" s="355">
        <f t="shared" ca="1" si="15"/>
        <v>32214</v>
      </c>
      <c r="T26" s="355">
        <f t="shared" ca="1" si="16"/>
        <v>32214</v>
      </c>
      <c r="U26" s="355">
        <f t="shared" ca="1" si="17"/>
        <v>32214</v>
      </c>
      <c r="V26" s="355">
        <f t="shared" ca="1" si="18"/>
        <v>32214</v>
      </c>
      <c r="W26" s="355">
        <f t="shared" ca="1" si="19"/>
        <v>32214</v>
      </c>
      <c r="X26" s="355">
        <f t="shared" ca="1" si="20"/>
        <v>32214</v>
      </c>
      <c r="Y26" s="355">
        <f t="shared" ca="1" si="21"/>
        <v>32214</v>
      </c>
      <c r="Z26" s="4"/>
      <c r="AA26" s="330">
        <v>0.15</v>
      </c>
      <c r="AB26" s="387">
        <f ca="1">Current!Y25</f>
        <v>36575</v>
      </c>
      <c r="AC26" s="2">
        <f t="shared" ca="1" si="0"/>
        <v>-4361</v>
      </c>
    </row>
    <row r="27" spans="1:30">
      <c r="A27" s="201">
        <v>42370</v>
      </c>
      <c r="B27" s="455">
        <v>27</v>
      </c>
      <c r="C27" s="418" t="s">
        <v>224</v>
      </c>
      <c r="D27" s="238"/>
      <c r="E27" s="350">
        <f t="shared" ca="1" si="22"/>
        <v>0</v>
      </c>
      <c r="F27" s="351">
        <f t="shared" ca="1" si="23"/>
        <v>0</v>
      </c>
      <c r="G27" s="351">
        <f t="shared" ca="1" si="3"/>
        <v>0</v>
      </c>
      <c r="H27" s="351">
        <f t="shared" ca="1" si="4"/>
        <v>0</v>
      </c>
      <c r="I27" s="351">
        <f t="shared" ref="I27:I34" ca="1" si="24">INDIRECT("'"&amp;$C27&amp;"'!F37")+INDIRECT("'"&amp;$C27&amp;"'!V37")+INDIRECT("'"&amp;$C27&amp;"'!AL37")+INDIRECT("'"&amp;$C27&amp;"'!BR37")+INDIRECT("'"&amp;$C27&amp;"'!CH37")</f>
        <v>0</v>
      </c>
      <c r="J27" s="351">
        <f t="shared" ref="J27:J34" ca="1" si="25">INDIRECT("'"&amp;$C27&amp;"'!F40")+INDIRECT("'"&amp;$C27&amp;"'!V40")+INDIRECT("'"&amp;$C27&amp;"'!AL40")+INDIRECT("'"&amp;$C27&amp;"'!BR40")+INDIRECT("'"&amp;$C27&amp;"'!CH40")</f>
        <v>0</v>
      </c>
      <c r="K27" s="351">
        <f t="shared" ca="1" si="7"/>
        <v>0</v>
      </c>
      <c r="L27" s="351">
        <f t="shared" ca="1" si="8"/>
        <v>0</v>
      </c>
      <c r="M27" s="351">
        <f t="shared" ca="1" si="9"/>
        <v>0</v>
      </c>
      <c r="N27" s="351">
        <f t="shared" ref="N27:N34" ca="1" si="26">INDIRECT("'"&amp;$C27&amp;"'!F49")+INDIRECT("'"&amp;$C27&amp;"'!V49")+INDIRECT("'"&amp;$C27&amp;"'!AL49")+INDIRECT("'"&amp;$C27&amp;"'!BR49")+INDIRECT("'"&amp;$C27&amp;"'!CH49")</f>
        <v>0</v>
      </c>
      <c r="O27" s="351">
        <f ca="1">INDIRECT("'"&amp;$C27&amp;"'!F52")+INDIRECT("'"&amp;$C27&amp;"'!V52")+INDIRECT("'"&amp;$C27&amp;"'!AL52")+INDIRECT("'"&amp;$C27&amp;"'!BR52")+INDIRECT("'"&amp;$C27&amp;"'!CH52")</f>
        <v>0</v>
      </c>
      <c r="P27" s="351">
        <f t="shared" ca="1" si="12"/>
        <v>0</v>
      </c>
      <c r="Q27" s="352">
        <f t="shared" ca="1" si="13"/>
        <v>0</v>
      </c>
      <c r="R27" s="352">
        <f t="shared" ca="1" si="14"/>
        <v>24621</v>
      </c>
      <c r="S27" s="352">
        <f t="shared" ca="1" si="15"/>
        <v>24621</v>
      </c>
      <c r="T27" s="352">
        <f t="shared" ca="1" si="16"/>
        <v>24621</v>
      </c>
      <c r="U27" s="352">
        <f t="shared" ca="1" si="17"/>
        <v>24621</v>
      </c>
      <c r="V27" s="352">
        <f t="shared" ca="1" si="18"/>
        <v>24621</v>
      </c>
      <c r="W27" s="352">
        <f t="shared" ca="1" si="19"/>
        <v>24621</v>
      </c>
      <c r="X27" s="352">
        <f t="shared" ca="1" si="20"/>
        <v>24621</v>
      </c>
      <c r="Y27" s="352">
        <f t="shared" ca="1" si="21"/>
        <v>24621</v>
      </c>
      <c r="Z27" s="4"/>
      <c r="AA27" s="330">
        <v>0.15</v>
      </c>
      <c r="AB27" s="387">
        <f ca="1">Current!Y26</f>
        <v>32214</v>
      </c>
      <c r="AC27" s="2">
        <f t="shared" ca="1" si="0"/>
        <v>-7593</v>
      </c>
    </row>
    <row r="28" spans="1:30">
      <c r="A28" s="198">
        <v>42370</v>
      </c>
      <c r="B28" s="456">
        <v>23</v>
      </c>
      <c r="C28" s="394" t="s">
        <v>101</v>
      </c>
      <c r="D28" s="235"/>
      <c r="E28" s="345">
        <f ca="1">INDIRECT("'"&amp;$C28&amp;"'!F23")+INDIRECT("'"&amp;$C28&amp;"'!V23")+INDIRECT("'"&amp;$C28&amp;"'!AL23")+INDIRECT("'"&amp;$C28&amp;"'!BR23")+INDIRECT("'"&amp;$C28&amp;"'!CH23")</f>
        <v>0</v>
      </c>
      <c r="F28" s="346">
        <f ca="1">INDIRECT("'"&amp;$C28&amp;"'!F28")+INDIRECT("'"&amp;$C28&amp;"'!V28")+INDIRECT("'"&amp;$C28&amp;"'!AL28")+INDIRECT("'"&amp;$C28&amp;"'!BR28")+INDIRECT("'"&amp;$C28&amp;"'!CH28")</f>
        <v>0</v>
      </c>
      <c r="G28" s="346">
        <f ca="1">INDIRECT("'"&amp;$C28&amp;"'!F31")+INDIRECT("'"&amp;$C28&amp;"'!V31")+INDIRECT("'"&amp;$C28&amp;"'!AL31")+INDIRECT("'"&amp;$C28&amp;"'!BR31")+INDIRECT("'"&amp;$C28&amp;"'!CH31")</f>
        <v>0</v>
      </c>
      <c r="H28" s="346">
        <f ca="1">INDIRECT("'"&amp;$C28&amp;"'!F34")+INDIRECT("'"&amp;$C28&amp;"'!V34")+INDIRECT("'"&amp;$C28&amp;"'!AL34")+INDIRECT("'"&amp;$C28&amp;"'!BR34")+INDIRECT("'"&amp;$C28&amp;"'!CH34")</f>
        <v>0</v>
      </c>
      <c r="I28" s="346">
        <f ca="1">INDIRECT("'"&amp;$C28&amp;"'!F37")+INDIRECT("'"&amp;$C28&amp;"'!V37")+INDIRECT("'"&amp;$C28&amp;"'!AL37")+INDIRECT("'"&amp;$C28&amp;"'!BR37")+INDIRECT("'"&amp;$C28&amp;"'!CH37")</f>
        <v>0</v>
      </c>
      <c r="J28" s="346">
        <f ca="1">INDIRECT("'"&amp;$C28&amp;"'!F40")+INDIRECT("'"&amp;$C28&amp;"'!V40")+INDIRECT("'"&amp;$C28&amp;"'!AL40")+INDIRECT("'"&amp;$C28&amp;"'!BR40")+INDIRECT("'"&amp;$C28&amp;"'!CH40")</f>
        <v>0</v>
      </c>
      <c r="K28" s="346">
        <f ca="1">INDIRECT("'"&amp;$C28&amp;"'!F42")+INDIRECT("'"&amp;$C28&amp;"'!V42")+INDIRECT("'"&amp;$C28&amp;"'!AL42")+INDIRECT("'"&amp;$C28&amp;"'!BR42")+INDIRECT("'"&amp;$C28&amp;"'!CH42")</f>
        <v>0</v>
      </c>
      <c r="L28" s="346">
        <f ca="1">INDIRECT("'"&amp;$C28&amp;"'!F43")+INDIRECT("'"&amp;$C28&amp;"'!V43")+INDIRECT("'"&amp;$C28&amp;"'!AL43")+INDIRECT("'"&amp;$C28&amp;"'!BR43")+INDIRECT("'"&amp;$C28&amp;"'!CH43")</f>
        <v>0</v>
      </c>
      <c r="M28" s="346">
        <f ca="1">INDIRECT("'"&amp;$C28&amp;"'!F46")+INDIRECT("'"&amp;$C28&amp;"'!V46")+INDIRECT("'"&amp;$C28&amp;"'!AL46")+INDIRECT("'"&amp;$C28&amp;"'!BR46")+INDIRECT("'"&amp;$C28&amp;"'!CH46")</f>
        <v>0</v>
      </c>
      <c r="N28" s="346">
        <f ca="1">INDIRECT("'"&amp;$C28&amp;"'!F49")+INDIRECT("'"&amp;$C28&amp;"'!V49")+INDIRECT("'"&amp;$C28&amp;"'!AL49")+INDIRECT("'"&amp;$C28&amp;"'!BR49")+INDIRECT("'"&amp;$C28&amp;"'!CH49")</f>
        <v>0</v>
      </c>
      <c r="O28" s="346">
        <v>0</v>
      </c>
      <c r="P28" s="346">
        <f ca="1">INDIRECT("'"&amp;$C28&amp;"'!F55")+INDIRECT("'"&amp;$C28&amp;"'!V55")+INDIRECT("'"&amp;$C28&amp;"'!AL55")+INDIRECT("'"&amp;$C28&amp;"'!BR55")+INDIRECT("'"&amp;$C28&amp;"'!CH55")</f>
        <v>0</v>
      </c>
      <c r="Q28" s="347">
        <f t="shared" ca="1" si="13"/>
        <v>0</v>
      </c>
      <c r="R28" s="347">
        <f t="shared" ca="1" si="14"/>
        <v>16847</v>
      </c>
      <c r="S28" s="347">
        <f t="shared" ca="1" si="15"/>
        <v>16847</v>
      </c>
      <c r="T28" s="347">
        <f t="shared" ca="1" si="16"/>
        <v>16847</v>
      </c>
      <c r="U28" s="347">
        <f t="shared" ca="1" si="17"/>
        <v>16847</v>
      </c>
      <c r="V28" s="347">
        <f t="shared" ca="1" si="18"/>
        <v>16847</v>
      </c>
      <c r="W28" s="347">
        <f t="shared" ca="1" si="19"/>
        <v>16847</v>
      </c>
      <c r="X28" s="347">
        <f t="shared" ca="1" si="20"/>
        <v>16847</v>
      </c>
      <c r="Y28" s="347">
        <f t="shared" ca="1" si="21"/>
        <v>16847</v>
      </c>
      <c r="Z28" s="4"/>
      <c r="AA28" s="330">
        <v>0.15</v>
      </c>
      <c r="AB28" s="387">
        <f ca="1">Current!Y27</f>
        <v>24621</v>
      </c>
      <c r="AC28" s="2">
        <f t="shared" ca="1" si="0"/>
        <v>-7774</v>
      </c>
    </row>
    <row r="29" spans="1:30">
      <c r="A29" s="457">
        <v>42736</v>
      </c>
      <c r="B29" s="458">
        <v>22</v>
      </c>
      <c r="C29" s="552" t="s">
        <v>355</v>
      </c>
      <c r="D29" s="553"/>
      <c r="E29" s="554">
        <f t="shared" ca="1" si="22"/>
        <v>0</v>
      </c>
      <c r="F29" s="555">
        <f t="shared" ca="1" si="23"/>
        <v>0</v>
      </c>
      <c r="G29" s="555">
        <f t="shared" ca="1" si="3"/>
        <v>0</v>
      </c>
      <c r="H29" s="555">
        <f t="shared" ca="1" si="4"/>
        <v>0</v>
      </c>
      <c r="I29" s="555">
        <f t="shared" ca="1" si="24"/>
        <v>0</v>
      </c>
      <c r="J29" s="555">
        <f t="shared" ca="1" si="25"/>
        <v>0</v>
      </c>
      <c r="K29" s="555">
        <f t="shared" ca="1" si="7"/>
        <v>0</v>
      </c>
      <c r="L29" s="555">
        <f t="shared" ca="1" si="8"/>
        <v>0</v>
      </c>
      <c r="M29" s="555">
        <f t="shared" ca="1" si="9"/>
        <v>0</v>
      </c>
      <c r="N29" s="555">
        <f t="shared" ca="1" si="26"/>
        <v>0</v>
      </c>
      <c r="O29" s="555">
        <f ca="1">INDIRECT("'"&amp;$C29&amp;"'!F52")+INDIRECT("'"&amp;$C29&amp;"'!V52")+INDIRECT("'"&amp;$C29&amp;"'!AL52")+INDIRECT("'"&amp;$C29&amp;"'!BR52")+INDIRECT("'"&amp;$C29&amp;"'!CH52")</f>
        <v>0</v>
      </c>
      <c r="P29" s="555">
        <f t="shared" ca="1" si="12"/>
        <v>0</v>
      </c>
      <c r="Q29" s="556">
        <f t="shared" ca="1" si="13"/>
        <v>0</v>
      </c>
      <c r="R29" s="556">
        <f t="shared" ca="1" si="14"/>
        <v>0</v>
      </c>
      <c r="S29" s="556">
        <f ca="1">INDIRECT("'"&amp;$C29&amp;"'!F64")+INDIRECT("'"&amp;$C29&amp;"'!V64")+INDIRECT("'"&amp;$C29&amp;"'!AL64")+INDIRECT("'"&amp;$C29&amp;"'!BR64")+INDIRECT("'"&amp;$C29&amp;"'!CH64")</f>
        <v>0</v>
      </c>
      <c r="T29" s="556">
        <f t="shared" ca="1" si="16"/>
        <v>0</v>
      </c>
      <c r="U29" s="556">
        <f t="shared" ca="1" si="17"/>
        <v>0</v>
      </c>
      <c r="V29" s="556">
        <f t="shared" ca="1" si="18"/>
        <v>0</v>
      </c>
      <c r="W29" s="556">
        <f t="shared" ca="1" si="19"/>
        <v>0</v>
      </c>
      <c r="X29" s="556">
        <f t="shared" ca="1" si="20"/>
        <v>0</v>
      </c>
      <c r="Y29" s="556">
        <f t="shared" ca="1" si="21"/>
        <v>11992</v>
      </c>
      <c r="Z29" s="4"/>
      <c r="AA29" s="330"/>
      <c r="AB29" s="387">
        <f ca="1">Current!Y28</f>
        <v>16847</v>
      </c>
      <c r="AC29" s="2">
        <f t="shared" ca="1" si="0"/>
        <v>-4855</v>
      </c>
    </row>
    <row r="30" spans="1:30">
      <c r="A30" s="487">
        <v>42736</v>
      </c>
      <c r="B30" s="488">
        <v>22</v>
      </c>
      <c r="C30" s="557" t="s">
        <v>356</v>
      </c>
      <c r="D30" s="548"/>
      <c r="E30" s="549">
        <f t="shared" ca="1" si="22"/>
        <v>0</v>
      </c>
      <c r="F30" s="550">
        <f t="shared" ca="1" si="23"/>
        <v>0</v>
      </c>
      <c r="G30" s="550">
        <f t="shared" ca="1" si="3"/>
        <v>0</v>
      </c>
      <c r="H30" s="550">
        <f t="shared" ca="1" si="4"/>
        <v>0</v>
      </c>
      <c r="I30" s="550">
        <f t="shared" ca="1" si="24"/>
        <v>0</v>
      </c>
      <c r="J30" s="550">
        <f t="shared" ca="1" si="25"/>
        <v>0</v>
      </c>
      <c r="K30" s="550">
        <f t="shared" ca="1" si="7"/>
        <v>0</v>
      </c>
      <c r="L30" s="550">
        <f t="shared" ca="1" si="8"/>
        <v>0</v>
      </c>
      <c r="M30" s="550">
        <f t="shared" ca="1" si="9"/>
        <v>0</v>
      </c>
      <c r="N30" s="550">
        <f t="shared" ca="1" si="26"/>
        <v>0</v>
      </c>
      <c r="O30" s="550">
        <f ca="1">INDIRECT("'"&amp;$C30&amp;"'!F52")+INDIRECT("'"&amp;$C30&amp;"'!V52")+INDIRECT("'"&amp;$C30&amp;"'!AL52")+INDIRECT("'"&amp;$C30&amp;"'!BR52")+INDIRECT("'"&amp;$C30&amp;"'!CH52")</f>
        <v>0</v>
      </c>
      <c r="P30" s="550">
        <f t="shared" ca="1" si="12"/>
        <v>0</v>
      </c>
      <c r="Q30" s="551">
        <f t="shared" ca="1" si="13"/>
        <v>0</v>
      </c>
      <c r="R30" s="551">
        <f t="shared" ca="1" si="14"/>
        <v>0</v>
      </c>
      <c r="S30" s="551">
        <f ca="1">INDIRECT("'"&amp;$C30&amp;"'!F64")+INDIRECT("'"&amp;$C30&amp;"'!V64")+INDIRECT("'"&amp;$C30&amp;"'!AL64")+INDIRECT("'"&amp;$C30&amp;"'!BR64")+INDIRECT("'"&amp;$C30&amp;"'!CH64")</f>
        <v>0</v>
      </c>
      <c r="T30" s="551">
        <f t="shared" ca="1" si="16"/>
        <v>0</v>
      </c>
      <c r="U30" s="551">
        <f t="shared" ca="1" si="17"/>
        <v>0</v>
      </c>
      <c r="V30" s="551">
        <f t="shared" ca="1" si="18"/>
        <v>0</v>
      </c>
      <c r="W30" s="551">
        <f t="shared" ca="1" si="19"/>
        <v>0</v>
      </c>
      <c r="X30" s="551">
        <f t="shared" ca="1" si="20"/>
        <v>0</v>
      </c>
      <c r="Y30" s="551">
        <f t="shared" ca="1" si="21"/>
        <v>7034</v>
      </c>
      <c r="Z30" s="4"/>
      <c r="AA30" s="330"/>
      <c r="AB30" s="387">
        <f ca="1">Current!Y29</f>
        <v>11992</v>
      </c>
      <c r="AC30" s="2">
        <f t="shared" ca="1" si="0"/>
        <v>-4958</v>
      </c>
    </row>
    <row r="31" spans="1:30" s="501" customFormat="1">
      <c r="A31" s="494">
        <v>42736</v>
      </c>
      <c r="B31" s="495">
        <v>30</v>
      </c>
      <c r="C31" s="547" t="s">
        <v>352</v>
      </c>
      <c r="D31" s="548"/>
      <c r="E31" s="558">
        <f t="shared" ca="1" si="22"/>
        <v>0</v>
      </c>
      <c r="F31" s="559">
        <f t="shared" ca="1" si="23"/>
        <v>0</v>
      </c>
      <c r="G31" s="559">
        <f t="shared" ca="1" si="3"/>
        <v>0</v>
      </c>
      <c r="H31" s="559">
        <f t="shared" ca="1" si="4"/>
        <v>0</v>
      </c>
      <c r="I31" s="559">
        <f t="shared" ca="1" si="24"/>
        <v>0</v>
      </c>
      <c r="J31" s="559">
        <f t="shared" ca="1" si="25"/>
        <v>0</v>
      </c>
      <c r="K31" s="559">
        <f t="shared" ca="1" si="7"/>
        <v>0</v>
      </c>
      <c r="L31" s="559">
        <f t="shared" ca="1" si="8"/>
        <v>0</v>
      </c>
      <c r="M31" s="559">
        <f t="shared" ca="1" si="9"/>
        <v>0</v>
      </c>
      <c r="N31" s="559">
        <f t="shared" ca="1" si="26"/>
        <v>0</v>
      </c>
      <c r="O31" s="559">
        <f ca="1">INDIRECT("'"&amp;$C31&amp;"'!F52")+INDIRECT("'"&amp;$C31&amp;"'!V52")+INDIRECT("'"&amp;$C31&amp;"'!AL52")+INDIRECT("'"&amp;$C31&amp;"'!BR52")+INDIRECT("'"&amp;$C31&amp;"'!CH52")</f>
        <v>0</v>
      </c>
      <c r="P31" s="559">
        <f t="shared" ca="1" si="12"/>
        <v>0</v>
      </c>
      <c r="Q31" s="560">
        <f t="shared" ca="1" si="13"/>
        <v>0</v>
      </c>
      <c r="R31" s="560">
        <f t="shared" ca="1" si="14"/>
        <v>0</v>
      </c>
      <c r="S31" s="560">
        <f t="shared" ca="1" si="15"/>
        <v>0</v>
      </c>
      <c r="T31" s="560">
        <f t="shared" ca="1" si="16"/>
        <v>0</v>
      </c>
      <c r="U31" s="560">
        <f t="shared" ca="1" si="17"/>
        <v>0</v>
      </c>
      <c r="V31" s="560">
        <f t="shared" ca="1" si="18"/>
        <v>0</v>
      </c>
      <c r="W31" s="560">
        <f t="shared" ca="1" si="19"/>
        <v>0</v>
      </c>
      <c r="X31" s="560">
        <f t="shared" ca="1" si="20"/>
        <v>0</v>
      </c>
      <c r="Y31" s="560">
        <f t="shared" ca="1" si="21"/>
        <v>0</v>
      </c>
      <c r="Z31" s="14"/>
      <c r="AA31" s="500"/>
      <c r="AB31" s="545">
        <v>10000</v>
      </c>
    </row>
    <row r="32" spans="1:30">
      <c r="A32" s="453">
        <v>42552</v>
      </c>
      <c r="B32" s="408">
        <v>24</v>
      </c>
      <c r="C32" s="409" t="s">
        <v>106</v>
      </c>
      <c r="D32" s="404"/>
      <c r="E32" s="410">
        <f t="shared" ca="1" si="22"/>
        <v>0</v>
      </c>
      <c r="F32" s="411">
        <f t="shared" ca="1" si="23"/>
        <v>0</v>
      </c>
      <c r="G32" s="411">
        <f t="shared" ca="1" si="3"/>
        <v>0</v>
      </c>
      <c r="H32" s="411">
        <f t="shared" ca="1" si="4"/>
        <v>0</v>
      </c>
      <c r="I32" s="411">
        <f t="shared" ca="1" si="24"/>
        <v>0</v>
      </c>
      <c r="J32" s="411">
        <f t="shared" ca="1" si="25"/>
        <v>0</v>
      </c>
      <c r="K32" s="411">
        <f t="shared" ca="1" si="7"/>
        <v>0</v>
      </c>
      <c r="L32" s="411">
        <f t="shared" ca="1" si="8"/>
        <v>0</v>
      </c>
      <c r="M32" s="411">
        <f t="shared" ca="1" si="9"/>
        <v>0</v>
      </c>
      <c r="N32" s="411">
        <f t="shared" ca="1" si="26"/>
        <v>0</v>
      </c>
      <c r="O32" s="411">
        <v>0</v>
      </c>
      <c r="P32" s="411">
        <f t="shared" ca="1" si="12"/>
        <v>0</v>
      </c>
      <c r="Q32" s="412">
        <f t="shared" ca="1" si="13"/>
        <v>0</v>
      </c>
      <c r="R32" s="412">
        <f t="shared" ca="1" si="14"/>
        <v>0</v>
      </c>
      <c r="S32" s="412">
        <f t="shared" ca="1" si="15"/>
        <v>0</v>
      </c>
      <c r="T32" s="412">
        <f t="shared" ca="1" si="16"/>
        <v>0</v>
      </c>
      <c r="U32" s="412">
        <f t="shared" ca="1" si="17"/>
        <v>0</v>
      </c>
      <c r="V32" s="412">
        <f t="shared" ca="1" si="18"/>
        <v>0</v>
      </c>
      <c r="W32" s="412">
        <f t="shared" ca="1" si="19"/>
        <v>0</v>
      </c>
      <c r="X32" s="412">
        <f t="shared" ca="1" si="20"/>
        <v>0</v>
      </c>
      <c r="Y32" s="412">
        <f t="shared" ca="1" si="21"/>
        <v>0</v>
      </c>
      <c r="Z32" s="4"/>
      <c r="AA32" s="330">
        <v>0.15</v>
      </c>
    </row>
    <row r="33" spans="1:28">
      <c r="A33" s="453">
        <v>42552</v>
      </c>
      <c r="B33" s="408">
        <v>25</v>
      </c>
      <c r="C33" s="409" t="s">
        <v>107</v>
      </c>
      <c r="D33" s="404"/>
      <c r="E33" s="410">
        <f t="shared" ca="1" si="22"/>
        <v>0</v>
      </c>
      <c r="F33" s="411">
        <f t="shared" ca="1" si="23"/>
        <v>0</v>
      </c>
      <c r="G33" s="411">
        <f t="shared" ca="1" si="3"/>
        <v>0</v>
      </c>
      <c r="H33" s="411">
        <f t="shared" ca="1" si="4"/>
        <v>0</v>
      </c>
      <c r="I33" s="411">
        <f t="shared" ca="1" si="24"/>
        <v>0</v>
      </c>
      <c r="J33" s="411">
        <f t="shared" ca="1" si="25"/>
        <v>0</v>
      </c>
      <c r="K33" s="411">
        <f t="shared" ca="1" si="7"/>
        <v>0</v>
      </c>
      <c r="L33" s="411">
        <f t="shared" ca="1" si="8"/>
        <v>0</v>
      </c>
      <c r="M33" s="411">
        <f t="shared" ca="1" si="9"/>
        <v>0</v>
      </c>
      <c r="N33" s="411">
        <f t="shared" ca="1" si="26"/>
        <v>0</v>
      </c>
      <c r="O33" s="411">
        <v>0</v>
      </c>
      <c r="P33" s="411">
        <f t="shared" ca="1" si="12"/>
        <v>0</v>
      </c>
      <c r="Q33" s="412">
        <f t="shared" ca="1" si="13"/>
        <v>0</v>
      </c>
      <c r="R33" s="412">
        <f t="shared" ca="1" si="14"/>
        <v>0</v>
      </c>
      <c r="S33" s="412">
        <f t="shared" ca="1" si="15"/>
        <v>0</v>
      </c>
      <c r="T33" s="412">
        <f t="shared" ca="1" si="16"/>
        <v>0</v>
      </c>
      <c r="U33" s="412">
        <f t="shared" ca="1" si="17"/>
        <v>0</v>
      </c>
      <c r="V33" s="412">
        <f t="shared" ca="1" si="18"/>
        <v>0</v>
      </c>
      <c r="W33" s="412">
        <f t="shared" ca="1" si="19"/>
        <v>0</v>
      </c>
      <c r="X33" s="412">
        <f t="shared" ca="1" si="20"/>
        <v>0</v>
      </c>
      <c r="Y33" s="412">
        <f t="shared" ca="1" si="21"/>
        <v>0</v>
      </c>
      <c r="Z33" s="4"/>
      <c r="AA33" s="330">
        <v>0.15</v>
      </c>
    </row>
    <row r="34" spans="1:28">
      <c r="A34" s="453"/>
      <c r="B34" s="402">
        <v>23</v>
      </c>
      <c r="C34" s="547" t="s">
        <v>91</v>
      </c>
      <c r="D34" s="548"/>
      <c r="E34" s="549">
        <f t="shared" ca="1" si="22"/>
        <v>0</v>
      </c>
      <c r="F34" s="550">
        <f t="shared" ca="1" si="23"/>
        <v>0</v>
      </c>
      <c r="G34" s="550">
        <f t="shared" ca="1" si="3"/>
        <v>0</v>
      </c>
      <c r="H34" s="550">
        <f t="shared" ca="1" si="4"/>
        <v>0</v>
      </c>
      <c r="I34" s="550">
        <f t="shared" ca="1" si="24"/>
        <v>0</v>
      </c>
      <c r="J34" s="550">
        <f t="shared" ca="1" si="25"/>
        <v>0</v>
      </c>
      <c r="K34" s="550">
        <f t="shared" ca="1" si="7"/>
        <v>0</v>
      </c>
      <c r="L34" s="550">
        <f t="shared" ca="1" si="8"/>
        <v>0</v>
      </c>
      <c r="M34" s="550">
        <f t="shared" ca="1" si="9"/>
        <v>0</v>
      </c>
      <c r="N34" s="550">
        <f t="shared" ca="1" si="26"/>
        <v>0</v>
      </c>
      <c r="O34" s="550">
        <v>0</v>
      </c>
      <c r="P34" s="550">
        <f t="shared" ca="1" si="12"/>
        <v>0</v>
      </c>
      <c r="Q34" s="551">
        <f t="shared" ca="1" si="13"/>
        <v>0</v>
      </c>
      <c r="R34" s="551">
        <f t="shared" ca="1" si="14"/>
        <v>0</v>
      </c>
      <c r="S34" s="551">
        <f t="shared" ca="1" si="15"/>
        <v>0</v>
      </c>
      <c r="T34" s="551">
        <f t="shared" ca="1" si="16"/>
        <v>0</v>
      </c>
      <c r="U34" s="551">
        <f t="shared" ca="1" si="17"/>
        <v>0</v>
      </c>
      <c r="V34" s="551">
        <f t="shared" ca="1" si="18"/>
        <v>0</v>
      </c>
      <c r="W34" s="551">
        <f t="shared" ca="1" si="19"/>
        <v>0</v>
      </c>
      <c r="X34" s="551">
        <f t="shared" ca="1" si="20"/>
        <v>0</v>
      </c>
      <c r="Y34" s="551">
        <f t="shared" ca="1" si="21"/>
        <v>0</v>
      </c>
      <c r="Z34" s="4"/>
      <c r="AA34" s="330"/>
    </row>
    <row r="35" spans="1:28">
      <c r="A35" s="454">
        <v>42552</v>
      </c>
      <c r="B35" s="402">
        <v>26</v>
      </c>
      <c r="C35" s="403" t="s">
        <v>60</v>
      </c>
      <c r="D35" s="404"/>
      <c r="E35" s="405">
        <f ca="1">INDIRECT("'"&amp;$C35&amp;"'!F23")+INDIRECT("'"&amp;$C35&amp;"'!V23")+INDIRECT("'"&amp;$C35&amp;"'!AL23")+INDIRECT("'"&amp;$C35&amp;"'!BR23")+INDIRECT("'"&amp;$C35&amp;"'!CH23")</f>
        <v>0</v>
      </c>
      <c r="F35" s="406">
        <f ca="1">INDIRECT("'"&amp;$C35&amp;"'!F28")+INDIRECT("'"&amp;$C35&amp;"'!V28")+INDIRECT("'"&amp;$C35&amp;"'!AL28")+INDIRECT("'"&amp;$C35&amp;"'!BR28")+INDIRECT("'"&amp;$C35&amp;"'!CH28")</f>
        <v>0</v>
      </c>
      <c r="G35" s="406">
        <f ca="1">INDIRECT("'"&amp;$C35&amp;"'!F31")+INDIRECT("'"&amp;$C35&amp;"'!V31")+INDIRECT("'"&amp;$C35&amp;"'!AL31")+INDIRECT("'"&amp;$C35&amp;"'!BR31")+INDIRECT("'"&amp;$C35&amp;"'!CH31")</f>
        <v>0</v>
      </c>
      <c r="H35" s="406">
        <f ca="1">INDIRECT("'"&amp;$C35&amp;"'!F34")+INDIRECT("'"&amp;$C35&amp;"'!V34")+INDIRECT("'"&amp;$C35&amp;"'!AL34")+INDIRECT("'"&amp;$C35&amp;"'!BR34")+INDIRECT("'"&amp;$C35&amp;"'!CH34")</f>
        <v>0</v>
      </c>
      <c r="I35" s="406">
        <f ca="1">INDIRECT("'"&amp;$C35&amp;"'!F37")+INDIRECT("'"&amp;$C35&amp;"'!V37")+INDIRECT("'"&amp;$C35&amp;"'!AL37")+INDIRECT("'"&amp;$C35&amp;"'!BR37")+INDIRECT("'"&amp;$C35&amp;"'!CH37")</f>
        <v>0</v>
      </c>
      <c r="J35" s="406">
        <f ca="1">INDIRECT("'"&amp;$C35&amp;"'!F40")+INDIRECT("'"&amp;$C35&amp;"'!V40")+INDIRECT("'"&amp;$C35&amp;"'!AL40")+INDIRECT("'"&amp;$C35&amp;"'!BR40")+INDIRECT("'"&amp;$C35&amp;"'!CH40")</f>
        <v>0</v>
      </c>
      <c r="K35" s="406">
        <f ca="1">INDIRECT("'"&amp;$C35&amp;"'!F42")+INDIRECT("'"&amp;$C35&amp;"'!V42")+INDIRECT("'"&amp;$C35&amp;"'!AL42")+INDIRECT("'"&amp;$C35&amp;"'!BR42")+INDIRECT("'"&amp;$C35&amp;"'!CH42")</f>
        <v>0</v>
      </c>
      <c r="L35" s="406">
        <f ca="1">INDIRECT("'"&amp;$C35&amp;"'!F43")+INDIRECT("'"&amp;$C35&amp;"'!V43")+INDIRECT("'"&amp;$C35&amp;"'!AL43")+INDIRECT("'"&amp;$C35&amp;"'!BR43")+INDIRECT("'"&amp;$C35&amp;"'!CH43")</f>
        <v>0</v>
      </c>
      <c r="M35" s="406">
        <f ca="1">INDIRECT("'"&amp;$C35&amp;"'!F46")+INDIRECT("'"&amp;$C35&amp;"'!V46")+INDIRECT("'"&amp;$C35&amp;"'!AL46")+INDIRECT("'"&amp;$C35&amp;"'!BR46")+INDIRECT("'"&amp;$C35&amp;"'!CH46")</f>
        <v>0</v>
      </c>
      <c r="N35" s="406">
        <v>0</v>
      </c>
      <c r="O35" s="406">
        <v>0</v>
      </c>
      <c r="P35" s="406">
        <f ca="1">INDIRECT("'"&amp;$C35&amp;"'!F55")+INDIRECT("'"&amp;$C35&amp;"'!V55")+INDIRECT("'"&amp;$C35&amp;"'!AL55")+INDIRECT("'"&amp;$C35&amp;"'!BR55")+INDIRECT("'"&amp;$C35&amp;"'!CH55")</f>
        <v>0</v>
      </c>
      <c r="Q35" s="407">
        <f t="shared" ca="1" si="13"/>
        <v>0</v>
      </c>
      <c r="R35" s="407">
        <f t="shared" ca="1" si="14"/>
        <v>0</v>
      </c>
      <c r="S35" s="407">
        <f t="shared" ca="1" si="15"/>
        <v>0</v>
      </c>
      <c r="T35" s="407">
        <f t="shared" ca="1" si="16"/>
        <v>0</v>
      </c>
      <c r="U35" s="407">
        <f ca="1">INDIRECT("'"&amp;$C35&amp;"'!F70")+INDIRECT("'"&amp;$C35&amp;"'!V70")+INDIRECT("'"&amp;$C35&amp;"'!AL70")+INDIRECT("'"&amp;$C35&amp;"'!BR70")+INDIRECT("'"&amp;$C35&amp;"'!CH70")</f>
        <v>0</v>
      </c>
      <c r="V35" s="407">
        <f ca="1">INDIRECT("'"&amp;$C35&amp;"'!F73")+INDIRECT("'"&amp;$C35&amp;"'!V73")+INDIRECT("'"&amp;$C35&amp;"'!AL73")+INDIRECT("'"&amp;$C35&amp;"'!BR73")+INDIRECT("'"&amp;$C35&amp;"'!CH73")</f>
        <v>0</v>
      </c>
      <c r="W35" s="407">
        <f t="shared" ca="1" si="19"/>
        <v>0</v>
      </c>
      <c r="X35" s="407">
        <f t="shared" ca="1" si="20"/>
        <v>0</v>
      </c>
      <c r="Y35" s="407">
        <f t="shared" ca="1" si="21"/>
        <v>0</v>
      </c>
      <c r="Z35" s="4"/>
      <c r="AA35" s="329">
        <v>0.15</v>
      </c>
    </row>
    <row r="36" spans="1:28">
      <c r="U36" s="2"/>
      <c r="V36" s="2"/>
      <c r="W36" s="2"/>
      <c r="X36" s="2"/>
      <c r="Y36" s="2"/>
    </row>
    <row r="37" spans="1:28">
      <c r="A37"/>
      <c r="B37"/>
      <c r="C37" s="544"/>
      <c r="D3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452"/>
      <c r="S37" s="452"/>
      <c r="T37" s="452"/>
      <c r="U37" s="452"/>
      <c r="V37" s="452"/>
      <c r="W37" s="452"/>
      <c r="X37" s="452"/>
      <c r="Y37" s="452"/>
      <c r="AB37" s="546"/>
    </row>
    <row r="38" spans="1:28">
      <c r="L38" s="236"/>
      <c r="R38" s="452"/>
      <c r="S38" s="452"/>
      <c r="T38" s="452"/>
      <c r="U38" s="452"/>
      <c r="V38" s="452"/>
      <c r="W38" s="452"/>
      <c r="X38" s="452"/>
      <c r="Y38" s="452"/>
      <c r="AA38"/>
    </row>
    <row r="44" spans="1:28">
      <c r="A44" s="390"/>
      <c r="B44" s="390"/>
      <c r="C44" s="390"/>
      <c r="D44" s="390"/>
      <c r="E44" s="390"/>
      <c r="F44" s="390"/>
      <c r="G44" s="390"/>
      <c r="H44" s="390"/>
      <c r="I44" s="390"/>
      <c r="J44" s="390"/>
      <c r="K44" s="390"/>
      <c r="L44" s="390"/>
      <c r="M44" s="390"/>
      <c r="N44" s="390"/>
      <c r="O44" s="390"/>
      <c r="P44" s="390"/>
      <c r="Q44" s="390"/>
      <c r="R44" s="390"/>
      <c r="S44" s="390"/>
      <c r="T44" s="390"/>
      <c r="U44" s="390"/>
      <c r="V44" s="390"/>
      <c r="W44" s="390"/>
      <c r="X44" s="390"/>
      <c r="Y44" s="390"/>
    </row>
    <row r="45" spans="1:28">
      <c r="A45" s="236"/>
      <c r="B45" s="393"/>
      <c r="C45" s="239"/>
      <c r="D45" s="236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33"/>
      <c r="X45" s="233"/>
      <c r="Y45" s="233"/>
    </row>
    <row r="46" spans="1:28">
      <c r="A46" s="236"/>
      <c r="B46" s="393"/>
      <c r="C46" s="239"/>
      <c r="D46" s="236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233"/>
    </row>
    <row r="47" spans="1:28">
      <c r="A47" s="236"/>
      <c r="B47" s="393"/>
      <c r="C47" s="239"/>
      <c r="D47" s="236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</row>
    <row r="48" spans="1:28">
      <c r="A48" s="236"/>
      <c r="B48" s="393"/>
      <c r="C48" s="239"/>
      <c r="D48" s="236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3"/>
      <c r="R48" s="233"/>
      <c r="S48" s="233"/>
      <c r="T48" s="233"/>
      <c r="U48" s="233"/>
      <c r="V48" s="233"/>
      <c r="W48" s="233"/>
      <c r="X48" s="233"/>
      <c r="Y48" s="233"/>
    </row>
    <row r="49" spans="1:27">
      <c r="A49" s="236"/>
      <c r="B49" s="393"/>
      <c r="C49" s="239"/>
      <c r="D49" s="236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AA49"/>
    </row>
    <row r="50" spans="1:27">
      <c r="A50" s="390"/>
      <c r="B50" s="390"/>
      <c r="C50" s="390"/>
      <c r="D50" s="390"/>
      <c r="E50" s="390"/>
      <c r="F50" s="390"/>
      <c r="G50" s="390"/>
      <c r="H50" s="390"/>
      <c r="I50" s="390"/>
      <c r="J50" s="390"/>
      <c r="K50" s="390"/>
      <c r="L50" s="390"/>
      <c r="M50" s="390"/>
      <c r="N50" s="390"/>
      <c r="O50" s="390"/>
      <c r="P50" s="390"/>
      <c r="Q50" s="390"/>
      <c r="R50" s="390"/>
      <c r="S50" s="390"/>
      <c r="T50" s="390"/>
      <c r="U50" s="390"/>
      <c r="V50" s="390"/>
      <c r="W50" s="390"/>
      <c r="X50" s="390"/>
      <c r="Y50" s="390"/>
      <c r="AA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5" tint="0.59999389629810485"/>
  </sheetPr>
  <dimension ref="A1:BF1127"/>
  <sheetViews>
    <sheetView tabSelected="1" topLeftCell="H43" workbookViewId="0">
      <selection activeCell="N72" sqref="N72"/>
    </sheetView>
  </sheetViews>
  <sheetFormatPr defaultColWidth="9.140625" defaultRowHeight="15"/>
  <cols>
    <col min="1" max="1" width="5.7109375" style="253" customWidth="1"/>
    <col min="2" max="2" width="13.85546875" style="253" customWidth="1"/>
    <col min="3" max="4" width="19.42578125" style="252" customWidth="1"/>
    <col min="5" max="5" width="30.7109375" style="252" bestFit="1" customWidth="1"/>
    <col min="6" max="6" width="14.7109375" style="252" customWidth="1"/>
    <col min="7" max="7" width="12.85546875" style="252" customWidth="1"/>
    <col min="8" max="8" width="14.28515625" style="294" customWidth="1"/>
    <col min="9" max="9" width="49.42578125" style="252" bestFit="1" customWidth="1"/>
    <col min="10" max="10" width="9.140625" style="252" customWidth="1"/>
    <col min="11" max="11" width="9.42578125" style="252" customWidth="1"/>
    <col min="12" max="12" width="12.140625" style="252" bestFit="1" customWidth="1"/>
    <col min="13" max="14" width="15.42578125" style="304" customWidth="1"/>
    <col min="15" max="15" width="8.7109375" style="252" customWidth="1"/>
    <col min="16" max="16" width="10.7109375" style="252" customWidth="1"/>
    <col min="17" max="17" width="8.7109375" style="253" customWidth="1"/>
    <col min="18" max="18" width="12.5703125" style="252" customWidth="1"/>
    <col min="19" max="20" width="11.85546875" style="252" customWidth="1"/>
    <col min="21" max="26" width="10.7109375" style="252" customWidth="1"/>
    <col min="27" max="27" width="11.42578125" style="252" bestFit="1" customWidth="1"/>
    <col min="28" max="35" width="10.7109375" style="252" customWidth="1"/>
    <col min="36" max="36" width="11.5703125" style="305" customWidth="1"/>
    <col min="37" max="37" width="11.28515625" style="305" customWidth="1"/>
    <col min="38" max="38" width="12.42578125" style="305" customWidth="1"/>
    <col min="39" max="39" width="11.7109375" style="306" customWidth="1"/>
    <col min="40" max="40" width="11.5703125" style="306" customWidth="1"/>
    <col min="41" max="41" width="12.7109375" style="301" customWidth="1"/>
    <col min="42" max="42" width="11.7109375" style="306" customWidth="1"/>
    <col min="43" max="43" width="13.5703125" style="306" customWidth="1"/>
    <col min="44" max="44" width="10.7109375" style="306" customWidth="1"/>
    <col min="45" max="45" width="12.5703125" style="306" customWidth="1"/>
    <col min="46" max="46" width="12.42578125" style="306" customWidth="1"/>
    <col min="47" max="47" width="11" style="306" customWidth="1"/>
    <col min="48" max="48" width="12.140625" style="306" customWidth="1"/>
    <col min="49" max="49" width="11.28515625" style="301" customWidth="1"/>
    <col min="50" max="50" width="13.140625" style="306" customWidth="1"/>
    <col min="51" max="51" width="11" style="306" customWidth="1"/>
    <col min="52" max="52" width="10.28515625" style="306" customWidth="1"/>
    <col min="53" max="54" width="9.140625" style="253" customWidth="1"/>
    <col min="55" max="16384" width="9.140625" style="253"/>
  </cols>
  <sheetData>
    <row r="1" spans="1:58" s="256" customFormat="1" ht="15.75" thickBot="1">
      <c r="A1" s="258" t="s">
        <v>369</v>
      </c>
      <c r="B1" s="258" t="s">
        <v>368</v>
      </c>
      <c r="C1" s="258" t="s">
        <v>367</v>
      </c>
      <c r="D1" s="258" t="s">
        <v>112</v>
      </c>
      <c r="E1" s="258" t="s">
        <v>113</v>
      </c>
      <c r="F1" s="258" t="s">
        <v>142</v>
      </c>
      <c r="G1" s="259" t="s">
        <v>143</v>
      </c>
      <c r="H1" s="260" t="s">
        <v>144</v>
      </c>
      <c r="I1" s="259" t="s">
        <v>145</v>
      </c>
      <c r="J1" s="259" t="s">
        <v>146</v>
      </c>
      <c r="K1" s="259" t="s">
        <v>147</v>
      </c>
      <c r="L1" s="259" t="s">
        <v>148</v>
      </c>
      <c r="M1" s="261" t="s">
        <v>82</v>
      </c>
      <c r="N1" s="261" t="s">
        <v>148</v>
      </c>
      <c r="O1" s="259" t="s">
        <v>149</v>
      </c>
      <c r="P1" s="259" t="s">
        <v>150</v>
      </c>
      <c r="Q1" s="262" t="s">
        <v>100</v>
      </c>
      <c r="R1" s="263" t="s">
        <v>151</v>
      </c>
      <c r="S1" s="259" t="s">
        <v>5</v>
      </c>
      <c r="T1" s="259" t="s">
        <v>6</v>
      </c>
      <c r="U1" s="259" t="s">
        <v>2</v>
      </c>
      <c r="V1" s="259" t="s">
        <v>3</v>
      </c>
      <c r="W1" s="259" t="s">
        <v>4</v>
      </c>
      <c r="X1" s="259" t="s">
        <v>23</v>
      </c>
      <c r="Y1" s="259" t="s">
        <v>265</v>
      </c>
      <c r="Z1" s="262" t="s">
        <v>153</v>
      </c>
      <c r="AA1" s="263" t="s">
        <v>151</v>
      </c>
      <c r="AB1" s="259" t="s">
        <v>5</v>
      </c>
      <c r="AC1" s="259" t="s">
        <v>6</v>
      </c>
      <c r="AD1" s="259" t="s">
        <v>2</v>
      </c>
      <c r="AE1" s="259" t="s">
        <v>3</v>
      </c>
      <c r="AF1" s="259" t="s">
        <v>4</v>
      </c>
      <c r="AG1" s="259" t="s">
        <v>23</v>
      </c>
      <c r="AH1" s="259" t="s">
        <v>265</v>
      </c>
      <c r="AI1" s="262" t="s">
        <v>153</v>
      </c>
      <c r="AJ1" s="264" t="s">
        <v>36</v>
      </c>
      <c r="AK1" s="265" t="s">
        <v>0</v>
      </c>
      <c r="AL1" s="266" t="s">
        <v>37</v>
      </c>
      <c r="AM1" s="267" t="s">
        <v>283</v>
      </c>
      <c r="AN1" s="268" t="s">
        <v>154</v>
      </c>
      <c r="AO1" s="268" t="s">
        <v>155</v>
      </c>
      <c r="AP1" s="268" t="s">
        <v>154</v>
      </c>
      <c r="AQ1" s="268" t="s">
        <v>155</v>
      </c>
      <c r="AR1" s="268" t="s">
        <v>154</v>
      </c>
      <c r="AS1" s="269" t="s">
        <v>155</v>
      </c>
      <c r="AT1" s="267" t="s">
        <v>284</v>
      </c>
      <c r="AU1" s="268" t="s">
        <v>154</v>
      </c>
      <c r="AV1" s="268" t="s">
        <v>156</v>
      </c>
      <c r="AW1" s="268" t="s">
        <v>154</v>
      </c>
      <c r="AX1" s="268" t="s">
        <v>156</v>
      </c>
      <c r="AY1" s="268" t="s">
        <v>154</v>
      </c>
      <c r="AZ1" s="269" t="s">
        <v>156</v>
      </c>
      <c r="BD1" s="178"/>
    </row>
    <row r="2" spans="1:58" s="256" customFormat="1" ht="12.75">
      <c r="D2" s="256" t="s">
        <v>358</v>
      </c>
      <c r="E2" s="256" t="s">
        <v>361</v>
      </c>
      <c r="F2" s="256" t="s">
        <v>191</v>
      </c>
      <c r="G2" s="270">
        <f t="shared" ref="G2:G36" si="0">VALUE(H2)</f>
        <v>474299951</v>
      </c>
      <c r="H2" s="271" t="s">
        <v>351</v>
      </c>
      <c r="I2" s="256" t="s">
        <v>350</v>
      </c>
      <c r="J2" s="256" t="s">
        <v>36</v>
      </c>
      <c r="K2" s="256" t="s">
        <v>196</v>
      </c>
      <c r="L2" s="272">
        <v>42552</v>
      </c>
      <c r="M2" s="273">
        <v>43282</v>
      </c>
      <c r="N2" s="273">
        <v>42552</v>
      </c>
      <c r="O2" s="274">
        <v>2016</v>
      </c>
      <c r="P2" s="257" t="s">
        <v>288</v>
      </c>
      <c r="Q2" s="278">
        <v>1</v>
      </c>
      <c r="R2" s="503">
        <f t="shared" ref="R2:R36" si="1">S2+U2+T2</f>
        <v>22</v>
      </c>
      <c r="S2" s="255">
        <v>5</v>
      </c>
      <c r="T2" s="255">
        <v>16</v>
      </c>
      <c r="U2" s="255">
        <v>1</v>
      </c>
      <c r="V2" s="255">
        <v>0</v>
      </c>
      <c r="W2" s="255">
        <v>45</v>
      </c>
      <c r="X2" s="255">
        <v>1</v>
      </c>
      <c r="Y2" s="255">
        <v>0</v>
      </c>
      <c r="Z2" s="505">
        <f t="shared" ref="Z2:Z36" si="2">SUM(S2:Y2)</f>
        <v>68</v>
      </c>
      <c r="AA2" s="275">
        <f t="shared" ref="AA2:AA36" si="3">R2*$Q2</f>
        <v>22</v>
      </c>
      <c r="AB2" s="276">
        <f t="shared" ref="AB2:AB36" si="4">S2*$Q2</f>
        <v>5</v>
      </c>
      <c r="AC2" s="276">
        <f t="shared" ref="AC2:AC36" si="5">T2*$Q2</f>
        <v>16</v>
      </c>
      <c r="AD2" s="276">
        <f t="shared" ref="AD2:AD36" si="6">U2*$Q2</f>
        <v>1</v>
      </c>
      <c r="AE2" s="276">
        <f t="shared" ref="AE2:AE36" si="7">V2*$Q2</f>
        <v>0</v>
      </c>
      <c r="AF2" s="276">
        <f t="shared" ref="AF2:AF36" si="8">W2*$Q2</f>
        <v>45</v>
      </c>
      <c r="AG2" s="276">
        <f t="shared" ref="AG2:AG36" si="9">X2*$Q2</f>
        <v>1</v>
      </c>
      <c r="AH2" s="276">
        <f t="shared" ref="AH2:AH36" si="10">Y2*$Q2</f>
        <v>0</v>
      </c>
      <c r="AI2" s="505">
        <f t="shared" ref="AI2:AI36" si="11">Z2*$Q2</f>
        <v>68</v>
      </c>
      <c r="AJ2" s="277">
        <v>3.1</v>
      </c>
      <c r="AK2" s="277">
        <v>3.5</v>
      </c>
      <c r="AL2" s="507">
        <v>0</v>
      </c>
      <c r="AM2" s="278">
        <v>1.1779999999999999</v>
      </c>
      <c r="AN2" s="279">
        <f t="shared" ref="AN2:AN36" si="12">AJ2*$AM2</f>
        <v>3.6517999999999997</v>
      </c>
      <c r="AO2" s="280">
        <f t="shared" ref="AO2:AO36" si="13">AN2*(IF($J2="PC2",$AB2,0)*12)</f>
        <v>219.10799999999998</v>
      </c>
      <c r="AP2" s="279">
        <f t="shared" ref="AP2:AP36" si="14">AK2*$AM2</f>
        <v>4.1229999999999993</v>
      </c>
      <c r="AQ2" s="280">
        <f t="shared" ref="AQ2:AQ36" si="15">AP2*(IF($J2="ACO",$AB2,0)*12)</f>
        <v>0</v>
      </c>
      <c r="AR2" s="279">
        <f t="shared" ref="AR2:AR36" si="16">AL2*$AM2</f>
        <v>0</v>
      </c>
      <c r="AS2" s="280">
        <f t="shared" ref="AS2:AS36" si="17">AR2*(IF($J2="CPC",$AB2,0)*12)</f>
        <v>0</v>
      </c>
      <c r="AT2" s="278">
        <v>1.3681555555555556</v>
      </c>
      <c r="AU2" s="279">
        <f t="shared" ref="AU2:AU36" si="18">AJ2*$AT2</f>
        <v>4.241282222222222</v>
      </c>
      <c r="AV2" s="280">
        <f t="shared" ref="AV2:AV36" si="19">AU2*(IF($J2="PC2",$AF2,0)*12)</f>
        <v>2290.2923999999998</v>
      </c>
      <c r="AW2" s="279">
        <f t="shared" ref="AW2:AW36" si="20">AK2*$AT2</f>
        <v>4.7885444444444447</v>
      </c>
      <c r="AX2" s="280">
        <f t="shared" ref="AX2:AX36" si="21">AW2*(IF($J2="ACO",$AF2,0)*12)</f>
        <v>0</v>
      </c>
      <c r="AY2" s="279">
        <f t="shared" ref="AY2:AY36" si="22">AL2*$AT2</f>
        <v>0</v>
      </c>
      <c r="AZ2" s="280">
        <f t="shared" ref="AZ2:AZ36" si="23">AY2*(IF($J2="CPC",$AF2,0)*12)</f>
        <v>0</v>
      </c>
    </row>
    <row r="3" spans="1:58" s="256" customFormat="1" ht="12.75">
      <c r="C3" s="256" t="s">
        <v>226</v>
      </c>
      <c r="D3" s="256" t="s">
        <v>358</v>
      </c>
      <c r="E3" s="256" t="s">
        <v>361</v>
      </c>
      <c r="F3" s="256" t="s">
        <v>191</v>
      </c>
      <c r="G3" s="270">
        <f t="shared" si="0"/>
        <v>616921496</v>
      </c>
      <c r="H3" s="271" t="s">
        <v>210</v>
      </c>
      <c r="I3" s="256" t="s">
        <v>211</v>
      </c>
      <c r="J3" s="256" t="s">
        <v>36</v>
      </c>
      <c r="K3" s="256" t="s">
        <v>196</v>
      </c>
      <c r="L3" s="272">
        <v>42186</v>
      </c>
      <c r="M3" s="273">
        <v>42186</v>
      </c>
      <c r="N3" s="273">
        <v>42552</v>
      </c>
      <c r="O3" s="274">
        <v>2015</v>
      </c>
      <c r="P3" s="257" t="s">
        <v>192</v>
      </c>
      <c r="Q3" s="278">
        <v>1</v>
      </c>
      <c r="R3" s="504">
        <f t="shared" si="1"/>
        <v>321</v>
      </c>
      <c r="S3" s="255">
        <v>89</v>
      </c>
      <c r="T3" s="255">
        <v>226</v>
      </c>
      <c r="U3" s="255">
        <v>6</v>
      </c>
      <c r="V3" s="255">
        <v>0</v>
      </c>
      <c r="W3" s="255">
        <v>772</v>
      </c>
      <c r="X3" s="255">
        <v>35</v>
      </c>
      <c r="Y3" s="255">
        <v>32</v>
      </c>
      <c r="Z3" s="506">
        <f t="shared" si="2"/>
        <v>1160</v>
      </c>
      <c r="AA3" s="275">
        <f t="shared" si="3"/>
        <v>321</v>
      </c>
      <c r="AB3" s="276">
        <f t="shared" si="4"/>
        <v>89</v>
      </c>
      <c r="AC3" s="276">
        <f t="shared" si="5"/>
        <v>226</v>
      </c>
      <c r="AD3" s="276">
        <f t="shared" si="6"/>
        <v>6</v>
      </c>
      <c r="AE3" s="276">
        <f t="shared" si="7"/>
        <v>0</v>
      </c>
      <c r="AF3" s="276">
        <f t="shared" si="8"/>
        <v>772</v>
      </c>
      <c r="AG3" s="276">
        <f t="shared" si="9"/>
        <v>35</v>
      </c>
      <c r="AH3" s="276">
        <f t="shared" si="10"/>
        <v>32</v>
      </c>
      <c r="AI3" s="506">
        <f t="shared" si="11"/>
        <v>1160</v>
      </c>
      <c r="AJ3" s="277">
        <v>3.1</v>
      </c>
      <c r="AK3" s="277">
        <v>3.5</v>
      </c>
      <c r="AL3" s="508">
        <v>0</v>
      </c>
      <c r="AM3" s="278">
        <v>1.3918753894080997</v>
      </c>
      <c r="AN3" s="279">
        <f t="shared" si="12"/>
        <v>4.3148137071651096</v>
      </c>
      <c r="AO3" s="280">
        <f t="shared" si="13"/>
        <v>4608.2210392523366</v>
      </c>
      <c r="AP3" s="279">
        <f t="shared" si="14"/>
        <v>4.8715638629283493</v>
      </c>
      <c r="AQ3" s="280">
        <f t="shared" si="15"/>
        <v>0</v>
      </c>
      <c r="AR3" s="279">
        <f t="shared" si="16"/>
        <v>0</v>
      </c>
      <c r="AS3" s="280">
        <f t="shared" si="17"/>
        <v>0</v>
      </c>
      <c r="AT3" s="278">
        <v>1.3375932642487047</v>
      </c>
      <c r="AU3" s="279">
        <f t="shared" si="18"/>
        <v>4.1465391191709848</v>
      </c>
      <c r="AV3" s="280">
        <f t="shared" si="19"/>
        <v>38413.538400000005</v>
      </c>
      <c r="AW3" s="279">
        <f t="shared" si="20"/>
        <v>4.6815764248704665</v>
      </c>
      <c r="AX3" s="280">
        <f t="shared" si="21"/>
        <v>0</v>
      </c>
      <c r="AY3" s="279">
        <f t="shared" si="22"/>
        <v>0</v>
      </c>
      <c r="AZ3" s="280">
        <f t="shared" si="23"/>
        <v>0</v>
      </c>
    </row>
    <row r="4" spans="1:58" s="256" customFormat="1" ht="12.75">
      <c r="C4" s="256" t="s">
        <v>226</v>
      </c>
      <c r="D4" s="256" t="s">
        <v>358</v>
      </c>
      <c r="E4" s="256" t="s">
        <v>361</v>
      </c>
      <c r="F4" s="256" t="s">
        <v>191</v>
      </c>
      <c r="G4" s="270">
        <f t="shared" si="0"/>
        <v>200515417</v>
      </c>
      <c r="H4" s="271" t="s">
        <v>194</v>
      </c>
      <c r="I4" s="256" t="s">
        <v>195</v>
      </c>
      <c r="J4" s="256" t="s">
        <v>36</v>
      </c>
      <c r="K4" s="256" t="s">
        <v>196</v>
      </c>
      <c r="L4" s="272">
        <v>42186</v>
      </c>
      <c r="M4" s="273">
        <v>42186</v>
      </c>
      <c r="N4" s="273">
        <v>42552</v>
      </c>
      <c r="O4" s="274">
        <v>2015</v>
      </c>
      <c r="P4" s="257" t="s">
        <v>192</v>
      </c>
      <c r="Q4" s="278">
        <v>1</v>
      </c>
      <c r="R4" s="504">
        <f t="shared" si="1"/>
        <v>105</v>
      </c>
      <c r="S4" s="255">
        <v>64</v>
      </c>
      <c r="T4" s="255">
        <v>36</v>
      </c>
      <c r="U4" s="255">
        <v>5</v>
      </c>
      <c r="V4" s="255">
        <v>0</v>
      </c>
      <c r="W4" s="255">
        <v>643</v>
      </c>
      <c r="X4" s="255">
        <v>22</v>
      </c>
      <c r="Y4" s="255">
        <v>5</v>
      </c>
      <c r="Z4" s="506">
        <f t="shared" si="2"/>
        <v>775</v>
      </c>
      <c r="AA4" s="275">
        <f t="shared" si="3"/>
        <v>105</v>
      </c>
      <c r="AB4" s="276">
        <f t="shared" si="4"/>
        <v>64</v>
      </c>
      <c r="AC4" s="276">
        <f t="shared" si="5"/>
        <v>36</v>
      </c>
      <c r="AD4" s="276">
        <f t="shared" si="6"/>
        <v>5</v>
      </c>
      <c r="AE4" s="276">
        <f t="shared" si="7"/>
        <v>0</v>
      </c>
      <c r="AF4" s="276">
        <f t="shared" si="8"/>
        <v>643</v>
      </c>
      <c r="AG4" s="276">
        <f t="shared" si="9"/>
        <v>22</v>
      </c>
      <c r="AH4" s="276">
        <f t="shared" si="10"/>
        <v>5</v>
      </c>
      <c r="AI4" s="506">
        <f t="shared" si="11"/>
        <v>775</v>
      </c>
      <c r="AJ4" s="277">
        <v>3.1</v>
      </c>
      <c r="AK4" s="277">
        <v>3.5</v>
      </c>
      <c r="AL4" s="508">
        <v>0</v>
      </c>
      <c r="AM4" s="278">
        <v>0.42801904761904769</v>
      </c>
      <c r="AN4" s="279">
        <f t="shared" si="12"/>
        <v>1.3268590476190478</v>
      </c>
      <c r="AO4" s="280">
        <f t="shared" si="13"/>
        <v>1019.0277485714287</v>
      </c>
      <c r="AP4" s="279">
        <f t="shared" si="14"/>
        <v>1.4980666666666669</v>
      </c>
      <c r="AQ4" s="280">
        <f t="shared" si="15"/>
        <v>0</v>
      </c>
      <c r="AR4" s="279">
        <f t="shared" si="16"/>
        <v>0</v>
      </c>
      <c r="AS4" s="280">
        <f t="shared" si="17"/>
        <v>0</v>
      </c>
      <c r="AT4" s="278">
        <v>0.47489891135303269</v>
      </c>
      <c r="AU4" s="279">
        <f t="shared" si="18"/>
        <v>1.4721866251944014</v>
      </c>
      <c r="AV4" s="280">
        <f t="shared" si="19"/>
        <v>11359.392000000002</v>
      </c>
      <c r="AW4" s="279">
        <f t="shared" si="20"/>
        <v>1.6621461897356145</v>
      </c>
      <c r="AX4" s="280">
        <f t="shared" si="21"/>
        <v>0</v>
      </c>
      <c r="AY4" s="279">
        <f t="shared" si="22"/>
        <v>0</v>
      </c>
      <c r="AZ4" s="280">
        <f t="shared" si="23"/>
        <v>0</v>
      </c>
    </row>
    <row r="5" spans="1:58" s="256" customFormat="1" ht="12.75">
      <c r="B5" s="256" t="s">
        <v>370</v>
      </c>
      <c r="C5" s="256" t="s">
        <v>116</v>
      </c>
      <c r="D5" s="256" t="s">
        <v>358</v>
      </c>
      <c r="E5" s="256" t="s">
        <v>361</v>
      </c>
      <c r="F5" s="256" t="s">
        <v>191</v>
      </c>
      <c r="G5" s="270">
        <f t="shared" si="0"/>
        <v>942613681</v>
      </c>
      <c r="H5" s="271" t="s">
        <v>157</v>
      </c>
      <c r="I5" s="256" t="s">
        <v>115</v>
      </c>
      <c r="J5" s="256" t="s">
        <v>36</v>
      </c>
      <c r="K5" s="256" t="s">
        <v>196</v>
      </c>
      <c r="L5" s="272">
        <v>41365</v>
      </c>
      <c r="M5" s="273">
        <v>41365</v>
      </c>
      <c r="N5" s="273">
        <v>42552</v>
      </c>
      <c r="O5" s="274">
        <v>2013</v>
      </c>
      <c r="P5" s="257" t="s">
        <v>158</v>
      </c>
      <c r="Q5" s="278">
        <v>1</v>
      </c>
      <c r="R5" s="504">
        <f t="shared" si="1"/>
        <v>31</v>
      </c>
      <c r="S5" s="255">
        <v>9</v>
      </c>
      <c r="T5" s="255">
        <v>22</v>
      </c>
      <c r="U5" s="255">
        <v>0</v>
      </c>
      <c r="V5" s="255">
        <v>0</v>
      </c>
      <c r="W5" s="255">
        <v>29</v>
      </c>
      <c r="X5" s="255">
        <v>1</v>
      </c>
      <c r="Y5" s="255">
        <v>1</v>
      </c>
      <c r="Z5" s="506">
        <f t="shared" si="2"/>
        <v>62</v>
      </c>
      <c r="AA5" s="275">
        <f t="shared" si="3"/>
        <v>31</v>
      </c>
      <c r="AB5" s="276">
        <f t="shared" si="4"/>
        <v>9</v>
      </c>
      <c r="AC5" s="276">
        <f t="shared" si="5"/>
        <v>22</v>
      </c>
      <c r="AD5" s="276">
        <f t="shared" si="6"/>
        <v>0</v>
      </c>
      <c r="AE5" s="276">
        <f t="shared" si="7"/>
        <v>0</v>
      </c>
      <c r="AF5" s="276">
        <f t="shared" si="8"/>
        <v>29</v>
      </c>
      <c r="AG5" s="276">
        <f t="shared" si="9"/>
        <v>1</v>
      </c>
      <c r="AH5" s="276">
        <f t="shared" si="10"/>
        <v>1</v>
      </c>
      <c r="AI5" s="506">
        <f t="shared" si="11"/>
        <v>62</v>
      </c>
      <c r="AJ5" s="277">
        <v>3.1</v>
      </c>
      <c r="AK5" s="277">
        <v>3.5</v>
      </c>
      <c r="AL5" s="508">
        <v>0</v>
      </c>
      <c r="AM5" s="278">
        <v>1.383516129032258</v>
      </c>
      <c r="AN5" s="279">
        <f t="shared" si="12"/>
        <v>4.2888999999999999</v>
      </c>
      <c r="AO5" s="280">
        <f t="shared" si="13"/>
        <v>463.20119999999997</v>
      </c>
      <c r="AP5" s="279">
        <f t="shared" si="14"/>
        <v>4.8423064516129024</v>
      </c>
      <c r="AQ5" s="280">
        <f t="shared" si="15"/>
        <v>0</v>
      </c>
      <c r="AR5" s="279">
        <f t="shared" si="16"/>
        <v>0</v>
      </c>
      <c r="AS5" s="280">
        <f t="shared" si="17"/>
        <v>0</v>
      </c>
      <c r="AT5" s="278">
        <v>1.4876551724137932</v>
      </c>
      <c r="AU5" s="279">
        <f t="shared" si="18"/>
        <v>4.6117310344827587</v>
      </c>
      <c r="AV5" s="280">
        <f t="shared" si="19"/>
        <v>1604.8824</v>
      </c>
      <c r="AW5" s="279">
        <f t="shared" si="20"/>
        <v>5.206793103448276</v>
      </c>
      <c r="AX5" s="280">
        <f t="shared" si="21"/>
        <v>0</v>
      </c>
      <c r="AY5" s="279">
        <f t="shared" si="22"/>
        <v>0</v>
      </c>
      <c r="AZ5" s="280">
        <f t="shared" si="23"/>
        <v>0</v>
      </c>
    </row>
    <row r="6" spans="1:58" s="256" customFormat="1" ht="12.75">
      <c r="B6" s="256" t="s">
        <v>370</v>
      </c>
      <c r="C6" s="256" t="s">
        <v>116</v>
      </c>
      <c r="D6" s="256" t="s">
        <v>358</v>
      </c>
      <c r="E6" s="256" t="s">
        <v>361</v>
      </c>
      <c r="F6" s="256" t="s">
        <v>191</v>
      </c>
      <c r="G6" s="270">
        <f t="shared" si="0"/>
        <v>237221695</v>
      </c>
      <c r="H6" s="271" t="s">
        <v>159</v>
      </c>
      <c r="I6" s="256" t="s">
        <v>117</v>
      </c>
      <c r="J6" s="256" t="s">
        <v>36</v>
      </c>
      <c r="K6" s="256" t="s">
        <v>196</v>
      </c>
      <c r="L6" s="272">
        <v>41365</v>
      </c>
      <c r="M6" s="273">
        <v>41365</v>
      </c>
      <c r="N6" s="273">
        <v>42552</v>
      </c>
      <c r="O6" s="274">
        <v>2013</v>
      </c>
      <c r="P6" s="257" t="s">
        <v>158</v>
      </c>
      <c r="Q6" s="278">
        <v>1</v>
      </c>
      <c r="R6" s="504">
        <f t="shared" si="1"/>
        <v>333</v>
      </c>
      <c r="S6" s="255">
        <v>191</v>
      </c>
      <c r="T6" s="255">
        <v>137</v>
      </c>
      <c r="U6" s="255">
        <v>5</v>
      </c>
      <c r="V6" s="255">
        <v>0</v>
      </c>
      <c r="W6" s="255">
        <v>183</v>
      </c>
      <c r="X6" s="255">
        <v>4</v>
      </c>
      <c r="Y6" s="255">
        <v>16</v>
      </c>
      <c r="Z6" s="506">
        <f t="shared" si="2"/>
        <v>536</v>
      </c>
      <c r="AA6" s="275">
        <f t="shared" si="3"/>
        <v>333</v>
      </c>
      <c r="AB6" s="276">
        <f t="shared" si="4"/>
        <v>191</v>
      </c>
      <c r="AC6" s="276">
        <f t="shared" si="5"/>
        <v>137</v>
      </c>
      <c r="AD6" s="276">
        <f t="shared" si="6"/>
        <v>5</v>
      </c>
      <c r="AE6" s="276">
        <f t="shared" si="7"/>
        <v>0</v>
      </c>
      <c r="AF6" s="276">
        <f t="shared" si="8"/>
        <v>183</v>
      </c>
      <c r="AG6" s="276">
        <f t="shared" si="9"/>
        <v>4</v>
      </c>
      <c r="AH6" s="276">
        <f t="shared" si="10"/>
        <v>16</v>
      </c>
      <c r="AI6" s="506">
        <f t="shared" si="11"/>
        <v>536</v>
      </c>
      <c r="AJ6" s="277">
        <v>3.1</v>
      </c>
      <c r="AK6" s="277">
        <v>3.5</v>
      </c>
      <c r="AL6" s="508">
        <v>0</v>
      </c>
      <c r="AM6" s="278">
        <v>1.1310480480480478</v>
      </c>
      <c r="AN6" s="279">
        <f t="shared" si="12"/>
        <v>3.5062489489489481</v>
      </c>
      <c r="AO6" s="280">
        <f t="shared" si="13"/>
        <v>8036.3225909909888</v>
      </c>
      <c r="AP6" s="279">
        <f t="shared" si="14"/>
        <v>3.9586681681681672</v>
      </c>
      <c r="AQ6" s="280">
        <f t="shared" si="15"/>
        <v>0</v>
      </c>
      <c r="AR6" s="279">
        <f t="shared" si="16"/>
        <v>0</v>
      </c>
      <c r="AS6" s="280">
        <f t="shared" si="17"/>
        <v>0</v>
      </c>
      <c r="AT6" s="278">
        <v>0.93714207650273196</v>
      </c>
      <c r="AU6" s="279">
        <f t="shared" si="18"/>
        <v>2.9051404371584693</v>
      </c>
      <c r="AV6" s="280">
        <f t="shared" si="19"/>
        <v>6379.6883999999982</v>
      </c>
      <c r="AW6" s="279">
        <f t="shared" si="20"/>
        <v>3.2799972677595619</v>
      </c>
      <c r="AX6" s="280">
        <f t="shared" si="21"/>
        <v>0</v>
      </c>
      <c r="AY6" s="279">
        <f t="shared" si="22"/>
        <v>0</v>
      </c>
      <c r="AZ6" s="280">
        <f t="shared" si="23"/>
        <v>0</v>
      </c>
    </row>
    <row r="7" spans="1:58" s="256" customFormat="1" ht="12.75">
      <c r="B7" s="256" t="s">
        <v>370</v>
      </c>
      <c r="C7" s="256" t="s">
        <v>116</v>
      </c>
      <c r="D7" s="256" t="s">
        <v>358</v>
      </c>
      <c r="E7" s="256" t="s">
        <v>361</v>
      </c>
      <c r="F7" s="256" t="s">
        <v>191</v>
      </c>
      <c r="G7" s="270">
        <f t="shared" si="0"/>
        <v>200751043</v>
      </c>
      <c r="H7" s="271" t="s">
        <v>160</v>
      </c>
      <c r="I7" s="256" t="s">
        <v>118</v>
      </c>
      <c r="J7" s="256" t="s">
        <v>36</v>
      </c>
      <c r="K7" s="256" t="s">
        <v>196</v>
      </c>
      <c r="L7" s="272">
        <v>41365</v>
      </c>
      <c r="M7" s="273">
        <v>43556</v>
      </c>
      <c r="N7" s="273">
        <v>42552</v>
      </c>
      <c r="O7" s="274">
        <v>2013</v>
      </c>
      <c r="P7" s="257" t="s">
        <v>158</v>
      </c>
      <c r="Q7" s="278">
        <v>1</v>
      </c>
      <c r="R7" s="504">
        <f t="shared" si="1"/>
        <v>129</v>
      </c>
      <c r="S7" s="255">
        <v>65</v>
      </c>
      <c r="T7" s="255">
        <v>57</v>
      </c>
      <c r="U7" s="255">
        <v>7</v>
      </c>
      <c r="V7" s="255">
        <v>0</v>
      </c>
      <c r="W7" s="255">
        <v>143</v>
      </c>
      <c r="X7" s="255">
        <v>2</v>
      </c>
      <c r="Y7" s="255">
        <v>6</v>
      </c>
      <c r="Z7" s="506">
        <f t="shared" si="2"/>
        <v>280</v>
      </c>
      <c r="AA7" s="275">
        <f t="shared" si="3"/>
        <v>129</v>
      </c>
      <c r="AB7" s="276">
        <f t="shared" si="4"/>
        <v>65</v>
      </c>
      <c r="AC7" s="276">
        <f t="shared" si="5"/>
        <v>57</v>
      </c>
      <c r="AD7" s="276">
        <f t="shared" si="6"/>
        <v>7</v>
      </c>
      <c r="AE7" s="276">
        <f t="shared" si="7"/>
        <v>0</v>
      </c>
      <c r="AF7" s="276">
        <f t="shared" si="8"/>
        <v>143</v>
      </c>
      <c r="AG7" s="276">
        <f t="shared" si="9"/>
        <v>2</v>
      </c>
      <c r="AH7" s="276">
        <f t="shared" si="10"/>
        <v>6</v>
      </c>
      <c r="AI7" s="506">
        <f t="shared" si="11"/>
        <v>280</v>
      </c>
      <c r="AJ7" s="277">
        <v>3.1</v>
      </c>
      <c r="AK7" s="277">
        <v>3.5</v>
      </c>
      <c r="AL7" s="508">
        <v>0</v>
      </c>
      <c r="AM7" s="278">
        <v>0.45902325581395348</v>
      </c>
      <c r="AN7" s="279">
        <f t="shared" si="12"/>
        <v>1.4229720930232559</v>
      </c>
      <c r="AO7" s="280">
        <f t="shared" si="13"/>
        <v>1109.9182325581396</v>
      </c>
      <c r="AP7" s="279">
        <f t="shared" si="14"/>
        <v>1.6065813953488373</v>
      </c>
      <c r="AQ7" s="280">
        <f t="shared" si="15"/>
        <v>0</v>
      </c>
      <c r="AR7" s="279">
        <f t="shared" si="16"/>
        <v>0</v>
      </c>
      <c r="AS7" s="280">
        <f t="shared" si="17"/>
        <v>0</v>
      </c>
      <c r="AT7" s="278">
        <v>0.44172027972027977</v>
      </c>
      <c r="AU7" s="279">
        <f t="shared" si="18"/>
        <v>1.3693328671328673</v>
      </c>
      <c r="AV7" s="280">
        <f t="shared" si="19"/>
        <v>2349.7752</v>
      </c>
      <c r="AW7" s="279">
        <f t="shared" si="20"/>
        <v>1.5460209790209791</v>
      </c>
      <c r="AX7" s="280">
        <f t="shared" si="21"/>
        <v>0</v>
      </c>
      <c r="AY7" s="279">
        <f t="shared" si="22"/>
        <v>0</v>
      </c>
      <c r="AZ7" s="280">
        <f t="shared" si="23"/>
        <v>0</v>
      </c>
    </row>
    <row r="8" spans="1:58" s="256" customFormat="1" ht="12.75">
      <c r="C8" s="256" t="s">
        <v>116</v>
      </c>
      <c r="D8" s="256" t="s">
        <v>358</v>
      </c>
      <c r="E8" s="256" t="s">
        <v>361</v>
      </c>
      <c r="F8" s="256" t="s">
        <v>191</v>
      </c>
      <c r="G8" s="270">
        <f t="shared" si="0"/>
        <v>953731507</v>
      </c>
      <c r="H8" s="271" t="s">
        <v>174</v>
      </c>
      <c r="I8" s="256" t="s">
        <v>132</v>
      </c>
      <c r="J8" s="256" t="s">
        <v>36</v>
      </c>
      <c r="K8" s="256" t="s">
        <v>196</v>
      </c>
      <c r="L8" s="272">
        <v>41821</v>
      </c>
      <c r="M8" s="273">
        <v>41821</v>
      </c>
      <c r="N8" s="273">
        <v>42552</v>
      </c>
      <c r="O8" s="274">
        <v>2014</v>
      </c>
      <c r="P8" s="257" t="s">
        <v>114</v>
      </c>
      <c r="Q8" s="278">
        <v>1</v>
      </c>
      <c r="R8" s="504">
        <f t="shared" si="1"/>
        <v>665</v>
      </c>
      <c r="S8" s="255">
        <v>461</v>
      </c>
      <c r="T8" s="255">
        <v>197</v>
      </c>
      <c r="U8" s="255">
        <v>7</v>
      </c>
      <c r="V8" s="255">
        <v>0</v>
      </c>
      <c r="W8" s="255">
        <v>666</v>
      </c>
      <c r="X8" s="255">
        <v>6</v>
      </c>
      <c r="Y8" s="255">
        <v>12</v>
      </c>
      <c r="Z8" s="506">
        <f t="shared" si="2"/>
        <v>1349</v>
      </c>
      <c r="AA8" s="275">
        <f t="shared" si="3"/>
        <v>665</v>
      </c>
      <c r="AB8" s="276">
        <f t="shared" si="4"/>
        <v>461</v>
      </c>
      <c r="AC8" s="276">
        <f t="shared" si="5"/>
        <v>197</v>
      </c>
      <c r="AD8" s="276">
        <f t="shared" si="6"/>
        <v>7</v>
      </c>
      <c r="AE8" s="276">
        <f t="shared" si="7"/>
        <v>0</v>
      </c>
      <c r="AF8" s="276">
        <f t="shared" si="8"/>
        <v>666</v>
      </c>
      <c r="AG8" s="276">
        <f t="shared" si="9"/>
        <v>6</v>
      </c>
      <c r="AH8" s="276">
        <f t="shared" si="10"/>
        <v>12</v>
      </c>
      <c r="AI8" s="506">
        <f t="shared" si="11"/>
        <v>1349</v>
      </c>
      <c r="AJ8" s="277">
        <v>3.1</v>
      </c>
      <c r="AK8" s="277">
        <v>3.5</v>
      </c>
      <c r="AL8" s="508">
        <v>0</v>
      </c>
      <c r="AM8" s="278">
        <v>0.43736992481203008</v>
      </c>
      <c r="AN8" s="279">
        <f t="shared" si="12"/>
        <v>1.3558467669172933</v>
      </c>
      <c r="AO8" s="280">
        <f t="shared" si="13"/>
        <v>7500.5443145864665</v>
      </c>
      <c r="AP8" s="279">
        <f t="shared" si="14"/>
        <v>1.5307947368421053</v>
      </c>
      <c r="AQ8" s="280">
        <f t="shared" si="15"/>
        <v>0</v>
      </c>
      <c r="AR8" s="279">
        <f t="shared" si="16"/>
        <v>0</v>
      </c>
      <c r="AS8" s="280">
        <f t="shared" si="17"/>
        <v>0</v>
      </c>
      <c r="AT8" s="278">
        <v>0.46302402402402398</v>
      </c>
      <c r="AU8" s="279">
        <f t="shared" si="18"/>
        <v>1.4353744744744743</v>
      </c>
      <c r="AV8" s="280">
        <f t="shared" si="19"/>
        <v>11471.512799999999</v>
      </c>
      <c r="AW8" s="279">
        <f t="shared" si="20"/>
        <v>1.6205840840840839</v>
      </c>
      <c r="AX8" s="280">
        <f t="shared" si="21"/>
        <v>0</v>
      </c>
      <c r="AY8" s="279">
        <f t="shared" si="22"/>
        <v>0</v>
      </c>
      <c r="AZ8" s="280">
        <f t="shared" si="23"/>
        <v>0</v>
      </c>
      <c r="BD8" s="281"/>
      <c r="BE8" s="281"/>
      <c r="BF8" s="281"/>
    </row>
    <row r="9" spans="1:58" s="256" customFormat="1" ht="12.75">
      <c r="B9" s="256" t="s">
        <v>370</v>
      </c>
      <c r="C9" s="256" t="s">
        <v>116</v>
      </c>
      <c r="D9" s="256" t="s">
        <v>358</v>
      </c>
      <c r="E9" s="256" t="s">
        <v>361</v>
      </c>
      <c r="F9" s="256" t="s">
        <v>191</v>
      </c>
      <c r="G9" s="270">
        <f t="shared" si="0"/>
        <v>911853015</v>
      </c>
      <c r="H9" s="271" t="s">
        <v>161</v>
      </c>
      <c r="I9" s="256" t="s">
        <v>119</v>
      </c>
      <c r="J9" s="256" t="s">
        <v>36</v>
      </c>
      <c r="K9" s="256" t="s">
        <v>196</v>
      </c>
      <c r="L9" s="272">
        <v>41365</v>
      </c>
      <c r="M9" s="273">
        <v>41365</v>
      </c>
      <c r="N9" s="273">
        <v>42552</v>
      </c>
      <c r="O9" s="274">
        <v>2013</v>
      </c>
      <c r="P9" s="257" t="s">
        <v>158</v>
      </c>
      <c r="Q9" s="278">
        <v>1</v>
      </c>
      <c r="R9" s="504">
        <f t="shared" si="1"/>
        <v>89</v>
      </c>
      <c r="S9" s="255">
        <v>20</v>
      </c>
      <c r="T9" s="255">
        <v>67</v>
      </c>
      <c r="U9" s="255">
        <v>2</v>
      </c>
      <c r="V9" s="255">
        <v>0</v>
      </c>
      <c r="W9" s="255">
        <v>590</v>
      </c>
      <c r="X9" s="255">
        <v>32</v>
      </c>
      <c r="Y9" s="255">
        <v>4</v>
      </c>
      <c r="Z9" s="506">
        <f t="shared" si="2"/>
        <v>715</v>
      </c>
      <c r="AA9" s="275">
        <f t="shared" si="3"/>
        <v>89</v>
      </c>
      <c r="AB9" s="276">
        <f t="shared" si="4"/>
        <v>20</v>
      </c>
      <c r="AC9" s="276">
        <f t="shared" si="5"/>
        <v>67</v>
      </c>
      <c r="AD9" s="276">
        <f t="shared" si="6"/>
        <v>2</v>
      </c>
      <c r="AE9" s="276">
        <f t="shared" si="7"/>
        <v>0</v>
      </c>
      <c r="AF9" s="276">
        <f t="shared" si="8"/>
        <v>590</v>
      </c>
      <c r="AG9" s="276">
        <f t="shared" si="9"/>
        <v>32</v>
      </c>
      <c r="AH9" s="276">
        <f t="shared" si="10"/>
        <v>4</v>
      </c>
      <c r="AI9" s="506">
        <f t="shared" si="11"/>
        <v>715</v>
      </c>
      <c r="AJ9" s="277">
        <v>3.1</v>
      </c>
      <c r="AK9" s="277">
        <v>3.5</v>
      </c>
      <c r="AL9" s="508">
        <v>0</v>
      </c>
      <c r="AM9" s="278">
        <v>0.47564044943820227</v>
      </c>
      <c r="AN9" s="279">
        <f t="shared" si="12"/>
        <v>1.474485393258427</v>
      </c>
      <c r="AO9" s="280">
        <f t="shared" si="13"/>
        <v>353.87649438202249</v>
      </c>
      <c r="AP9" s="279">
        <f t="shared" si="14"/>
        <v>1.6647415730337078</v>
      </c>
      <c r="AQ9" s="280">
        <f t="shared" si="15"/>
        <v>0</v>
      </c>
      <c r="AR9" s="279">
        <f t="shared" si="16"/>
        <v>0</v>
      </c>
      <c r="AS9" s="280">
        <f t="shared" si="17"/>
        <v>0</v>
      </c>
      <c r="AT9" s="278">
        <v>0.49570847457627121</v>
      </c>
      <c r="AU9" s="279">
        <f t="shared" si="18"/>
        <v>1.5366962711864407</v>
      </c>
      <c r="AV9" s="280">
        <f t="shared" si="19"/>
        <v>10879.809600000001</v>
      </c>
      <c r="AW9" s="279">
        <f t="shared" si="20"/>
        <v>1.7349796610169492</v>
      </c>
      <c r="AX9" s="280">
        <f t="shared" si="21"/>
        <v>0</v>
      </c>
      <c r="AY9" s="279">
        <f t="shared" si="22"/>
        <v>0</v>
      </c>
      <c r="AZ9" s="280">
        <f t="shared" si="23"/>
        <v>0</v>
      </c>
      <c r="BD9" s="281"/>
      <c r="BE9" s="281"/>
      <c r="BF9" s="281"/>
    </row>
    <row r="10" spans="1:58" s="256" customFormat="1" ht="12.75">
      <c r="C10" s="256" t="s">
        <v>226</v>
      </c>
      <c r="D10" s="256" t="s">
        <v>358</v>
      </c>
      <c r="E10" s="256" t="s">
        <v>361</v>
      </c>
      <c r="F10" s="256" t="s">
        <v>191</v>
      </c>
      <c r="G10" s="270">
        <f t="shared" si="0"/>
        <v>25666743</v>
      </c>
      <c r="H10" s="271" t="s">
        <v>228</v>
      </c>
      <c r="I10" s="256" t="s">
        <v>240</v>
      </c>
      <c r="J10" s="256" t="s">
        <v>36</v>
      </c>
      <c r="K10" s="256" t="s">
        <v>196</v>
      </c>
      <c r="L10" s="272">
        <v>42186</v>
      </c>
      <c r="M10" s="273">
        <v>43282</v>
      </c>
      <c r="N10" s="273">
        <v>42552</v>
      </c>
      <c r="O10" s="274">
        <v>2015</v>
      </c>
      <c r="P10" s="257" t="s">
        <v>192</v>
      </c>
      <c r="Q10" s="278">
        <v>1</v>
      </c>
      <c r="R10" s="504">
        <f t="shared" si="1"/>
        <v>41</v>
      </c>
      <c r="S10" s="255">
        <v>13</v>
      </c>
      <c r="T10" s="255">
        <v>28</v>
      </c>
      <c r="U10" s="255">
        <v>0</v>
      </c>
      <c r="V10" s="255">
        <v>0</v>
      </c>
      <c r="W10" s="255">
        <v>74</v>
      </c>
      <c r="X10" s="255">
        <v>4</v>
      </c>
      <c r="Y10" s="255">
        <v>5</v>
      </c>
      <c r="Z10" s="506">
        <f t="shared" si="2"/>
        <v>124</v>
      </c>
      <c r="AA10" s="275">
        <f t="shared" si="3"/>
        <v>41</v>
      </c>
      <c r="AB10" s="276">
        <f t="shared" si="4"/>
        <v>13</v>
      </c>
      <c r="AC10" s="276">
        <f t="shared" si="5"/>
        <v>28</v>
      </c>
      <c r="AD10" s="276">
        <f t="shared" si="6"/>
        <v>0</v>
      </c>
      <c r="AE10" s="276">
        <f t="shared" si="7"/>
        <v>0</v>
      </c>
      <c r="AF10" s="276">
        <f t="shared" si="8"/>
        <v>74</v>
      </c>
      <c r="AG10" s="276">
        <f t="shared" si="9"/>
        <v>4</v>
      </c>
      <c r="AH10" s="276">
        <f t="shared" si="10"/>
        <v>5</v>
      </c>
      <c r="AI10" s="506">
        <f t="shared" si="11"/>
        <v>124</v>
      </c>
      <c r="AJ10" s="277">
        <v>3.1</v>
      </c>
      <c r="AK10" s="277">
        <v>3.5</v>
      </c>
      <c r="AL10" s="508">
        <v>0</v>
      </c>
      <c r="AM10" s="278">
        <v>1.3048536585365855</v>
      </c>
      <c r="AN10" s="279">
        <f t="shared" si="12"/>
        <v>4.045046341463415</v>
      </c>
      <c r="AO10" s="280">
        <f t="shared" si="13"/>
        <v>631.02722926829279</v>
      </c>
      <c r="AP10" s="279">
        <f t="shared" si="14"/>
        <v>4.5669878048780497</v>
      </c>
      <c r="AQ10" s="280">
        <f t="shared" si="15"/>
        <v>0</v>
      </c>
      <c r="AR10" s="279">
        <f t="shared" si="16"/>
        <v>0</v>
      </c>
      <c r="AS10" s="280">
        <f t="shared" si="17"/>
        <v>0</v>
      </c>
      <c r="AT10" s="278">
        <v>1.570162162162162</v>
      </c>
      <c r="AU10" s="279">
        <f t="shared" si="18"/>
        <v>4.8675027027027022</v>
      </c>
      <c r="AV10" s="280">
        <f t="shared" si="19"/>
        <v>4322.3423999999995</v>
      </c>
      <c r="AW10" s="279">
        <f t="shared" si="20"/>
        <v>5.4955675675675666</v>
      </c>
      <c r="AX10" s="280">
        <f t="shared" si="21"/>
        <v>0</v>
      </c>
      <c r="AY10" s="279">
        <f t="shared" si="22"/>
        <v>0</v>
      </c>
      <c r="AZ10" s="280">
        <f t="shared" si="23"/>
        <v>0</v>
      </c>
    </row>
    <row r="11" spans="1:58" s="256" customFormat="1" ht="12.75">
      <c r="B11" s="256" t="s">
        <v>370</v>
      </c>
      <c r="C11" s="256" t="s">
        <v>116</v>
      </c>
      <c r="D11" s="256" t="s">
        <v>358</v>
      </c>
      <c r="E11" s="256" t="s">
        <v>361</v>
      </c>
      <c r="F11" s="256" t="s">
        <v>191</v>
      </c>
      <c r="G11" s="270">
        <f t="shared" si="0"/>
        <v>563748259</v>
      </c>
      <c r="H11" s="271" t="s">
        <v>162</v>
      </c>
      <c r="I11" s="256" t="s">
        <v>120</v>
      </c>
      <c r="J11" s="256" t="s">
        <v>36</v>
      </c>
      <c r="K11" s="256" t="s">
        <v>196</v>
      </c>
      <c r="L11" s="272">
        <v>41365</v>
      </c>
      <c r="M11" s="273">
        <v>41365</v>
      </c>
      <c r="N11" s="273">
        <v>42552</v>
      </c>
      <c r="O11" s="274">
        <v>2013</v>
      </c>
      <c r="P11" s="257" t="s">
        <v>158</v>
      </c>
      <c r="Q11" s="278">
        <v>1</v>
      </c>
      <c r="R11" s="504">
        <f t="shared" si="1"/>
        <v>92</v>
      </c>
      <c r="S11" s="255">
        <v>18</v>
      </c>
      <c r="T11" s="255">
        <v>74</v>
      </c>
      <c r="U11" s="255">
        <v>0</v>
      </c>
      <c r="V11" s="255">
        <v>0</v>
      </c>
      <c r="W11" s="255">
        <v>78</v>
      </c>
      <c r="X11" s="255">
        <v>2</v>
      </c>
      <c r="Y11" s="255">
        <v>4</v>
      </c>
      <c r="Z11" s="506">
        <f t="shared" si="2"/>
        <v>176</v>
      </c>
      <c r="AA11" s="275">
        <f t="shared" si="3"/>
        <v>92</v>
      </c>
      <c r="AB11" s="276">
        <f t="shared" si="4"/>
        <v>18</v>
      </c>
      <c r="AC11" s="276">
        <f t="shared" si="5"/>
        <v>74</v>
      </c>
      <c r="AD11" s="276">
        <f t="shared" si="6"/>
        <v>0</v>
      </c>
      <c r="AE11" s="276">
        <f t="shared" si="7"/>
        <v>0</v>
      </c>
      <c r="AF11" s="276">
        <f t="shared" si="8"/>
        <v>78</v>
      </c>
      <c r="AG11" s="276">
        <f t="shared" si="9"/>
        <v>2</v>
      </c>
      <c r="AH11" s="276">
        <f t="shared" si="10"/>
        <v>4</v>
      </c>
      <c r="AI11" s="506">
        <f t="shared" si="11"/>
        <v>176</v>
      </c>
      <c r="AJ11" s="277">
        <v>3.1</v>
      </c>
      <c r="AK11" s="277">
        <v>3.5</v>
      </c>
      <c r="AL11" s="508">
        <v>0</v>
      </c>
      <c r="AM11" s="278">
        <v>1.1725543478260869</v>
      </c>
      <c r="AN11" s="279">
        <f t="shared" si="12"/>
        <v>3.6349184782608694</v>
      </c>
      <c r="AO11" s="280">
        <f t="shared" si="13"/>
        <v>785.14239130434783</v>
      </c>
      <c r="AP11" s="279">
        <f t="shared" si="14"/>
        <v>4.1039402173913047</v>
      </c>
      <c r="AQ11" s="280">
        <f t="shared" si="15"/>
        <v>0</v>
      </c>
      <c r="AR11" s="279">
        <f t="shared" si="16"/>
        <v>0</v>
      </c>
      <c r="AS11" s="280">
        <f t="shared" si="17"/>
        <v>0</v>
      </c>
      <c r="AT11" s="278">
        <v>1.1809358974358974</v>
      </c>
      <c r="AU11" s="279">
        <f t="shared" si="18"/>
        <v>3.6609012820512823</v>
      </c>
      <c r="AV11" s="280">
        <f t="shared" si="19"/>
        <v>3426.6036000000004</v>
      </c>
      <c r="AW11" s="279">
        <f t="shared" si="20"/>
        <v>4.1332756410256408</v>
      </c>
      <c r="AX11" s="280">
        <f t="shared" si="21"/>
        <v>0</v>
      </c>
      <c r="AY11" s="279">
        <f t="shared" si="22"/>
        <v>0</v>
      </c>
      <c r="AZ11" s="280">
        <f t="shared" si="23"/>
        <v>0</v>
      </c>
    </row>
    <row r="12" spans="1:58" s="256" customFormat="1" ht="12.75">
      <c r="B12" s="307" t="s">
        <v>370</v>
      </c>
      <c r="C12" s="307" t="s">
        <v>116</v>
      </c>
      <c r="D12" s="307" t="s">
        <v>358</v>
      </c>
      <c r="E12" s="307" t="s">
        <v>361</v>
      </c>
      <c r="F12" s="307" t="s">
        <v>191</v>
      </c>
      <c r="G12" s="307">
        <f t="shared" si="0"/>
        <v>563472530</v>
      </c>
      <c r="H12" s="522" t="s">
        <v>163</v>
      </c>
      <c r="I12" s="307" t="s">
        <v>121</v>
      </c>
      <c r="J12" s="307" t="s">
        <v>36</v>
      </c>
      <c r="K12" s="307" t="s">
        <v>196</v>
      </c>
      <c r="L12" s="523">
        <v>41365</v>
      </c>
      <c r="M12" s="523">
        <v>41365</v>
      </c>
      <c r="N12" s="523">
        <v>42552</v>
      </c>
      <c r="O12" s="524">
        <v>2013</v>
      </c>
      <c r="P12" s="525" t="s">
        <v>158</v>
      </c>
      <c r="Q12" s="303">
        <v>1</v>
      </c>
      <c r="R12" s="526">
        <f t="shared" si="1"/>
        <v>130</v>
      </c>
      <c r="S12" s="527">
        <v>30</v>
      </c>
      <c r="T12" s="527">
        <v>100</v>
      </c>
      <c r="U12" s="527">
        <v>0</v>
      </c>
      <c r="V12" s="527">
        <v>0</v>
      </c>
      <c r="W12" s="527">
        <v>48</v>
      </c>
      <c r="X12" s="527">
        <v>5</v>
      </c>
      <c r="Y12" s="527">
        <v>3</v>
      </c>
      <c r="Z12" s="528">
        <f t="shared" si="2"/>
        <v>186</v>
      </c>
      <c r="AA12" s="529">
        <f t="shared" si="3"/>
        <v>130</v>
      </c>
      <c r="AB12" s="530">
        <f t="shared" si="4"/>
        <v>30</v>
      </c>
      <c r="AC12" s="530">
        <f t="shared" si="5"/>
        <v>100</v>
      </c>
      <c r="AD12" s="530">
        <f t="shared" si="6"/>
        <v>0</v>
      </c>
      <c r="AE12" s="530">
        <f t="shared" si="7"/>
        <v>0</v>
      </c>
      <c r="AF12" s="530">
        <f t="shared" si="8"/>
        <v>48</v>
      </c>
      <c r="AG12" s="530">
        <f t="shared" si="9"/>
        <v>5</v>
      </c>
      <c r="AH12" s="530">
        <f t="shared" si="10"/>
        <v>3</v>
      </c>
      <c r="AI12" s="528">
        <f t="shared" si="11"/>
        <v>186</v>
      </c>
      <c r="AJ12" s="531">
        <v>3.1</v>
      </c>
      <c r="AK12" s="531">
        <v>3.5</v>
      </c>
      <c r="AL12" s="532">
        <v>0</v>
      </c>
      <c r="AM12" s="303">
        <v>0.87866153846153849</v>
      </c>
      <c r="AN12" s="300">
        <f t="shared" si="12"/>
        <v>2.7238507692307694</v>
      </c>
      <c r="AO12" s="302">
        <f t="shared" si="13"/>
        <v>980.58627692307698</v>
      </c>
      <c r="AP12" s="300">
        <f t="shared" si="14"/>
        <v>3.0753153846153847</v>
      </c>
      <c r="AQ12" s="302">
        <f t="shared" si="15"/>
        <v>0</v>
      </c>
      <c r="AR12" s="300">
        <f t="shared" si="16"/>
        <v>0</v>
      </c>
      <c r="AS12" s="302">
        <f t="shared" si="17"/>
        <v>0</v>
      </c>
      <c r="AT12" s="303">
        <v>1.0940208333333332</v>
      </c>
      <c r="AU12" s="300">
        <f t="shared" si="18"/>
        <v>3.3914645833333332</v>
      </c>
      <c r="AV12" s="302">
        <f t="shared" si="19"/>
        <v>1953.4836</v>
      </c>
      <c r="AW12" s="300">
        <f t="shared" si="20"/>
        <v>3.8290729166666662</v>
      </c>
      <c r="AX12" s="302">
        <f t="shared" si="21"/>
        <v>0</v>
      </c>
      <c r="AY12" s="300">
        <f t="shared" si="22"/>
        <v>0</v>
      </c>
      <c r="AZ12" s="302">
        <f t="shared" si="23"/>
        <v>0</v>
      </c>
      <c r="BD12" s="281"/>
      <c r="BE12" s="281"/>
      <c r="BF12" s="281"/>
    </row>
    <row r="13" spans="1:58" s="256" customFormat="1" ht="12.75">
      <c r="B13" s="270" t="s">
        <v>370</v>
      </c>
      <c r="C13" s="270" t="s">
        <v>116</v>
      </c>
      <c r="D13" s="270" t="s">
        <v>358</v>
      </c>
      <c r="E13" s="270" t="s">
        <v>361</v>
      </c>
      <c r="F13" s="270" t="s">
        <v>191</v>
      </c>
      <c r="G13" s="270">
        <f t="shared" ref="G13" si="24">VALUE(H13)</f>
        <v>563472530</v>
      </c>
      <c r="H13" s="533" t="s">
        <v>163</v>
      </c>
      <c r="I13" s="270" t="s">
        <v>121</v>
      </c>
      <c r="J13" s="270" t="s">
        <v>36</v>
      </c>
      <c r="K13" s="270" t="s">
        <v>196</v>
      </c>
      <c r="L13" s="272">
        <v>42644</v>
      </c>
      <c r="M13" s="272">
        <v>42644</v>
      </c>
      <c r="N13" s="272">
        <v>42644</v>
      </c>
      <c r="O13" s="534">
        <v>2013</v>
      </c>
      <c r="P13" s="535" t="s">
        <v>158</v>
      </c>
      <c r="Q13" s="536">
        <v>-1</v>
      </c>
      <c r="R13" s="504">
        <f t="shared" ref="R13" si="25">S13+U13+T13</f>
        <v>130</v>
      </c>
      <c r="S13" s="537">
        <v>30</v>
      </c>
      <c r="T13" s="537">
        <v>100</v>
      </c>
      <c r="U13" s="537">
        <v>0</v>
      </c>
      <c r="V13" s="537">
        <v>0</v>
      </c>
      <c r="W13" s="537">
        <v>48</v>
      </c>
      <c r="X13" s="537">
        <v>5</v>
      </c>
      <c r="Y13" s="537">
        <v>3</v>
      </c>
      <c r="Z13" s="506">
        <f t="shared" ref="Z13" si="26">SUM(S13:Y13)</f>
        <v>186</v>
      </c>
      <c r="AA13" s="275">
        <f t="shared" ref="AA13" si="27">R13*$Q13</f>
        <v>-130</v>
      </c>
      <c r="AB13" s="276">
        <f t="shared" ref="AB13" si="28">S13*$Q13</f>
        <v>-30</v>
      </c>
      <c r="AC13" s="276">
        <f t="shared" ref="AC13" si="29">T13*$Q13</f>
        <v>-100</v>
      </c>
      <c r="AD13" s="276">
        <f t="shared" ref="AD13" si="30">U13*$Q13</f>
        <v>0</v>
      </c>
      <c r="AE13" s="276">
        <f t="shared" ref="AE13" si="31">V13*$Q13</f>
        <v>0</v>
      </c>
      <c r="AF13" s="276">
        <f t="shared" ref="AF13" si="32">W13*$Q13</f>
        <v>-48</v>
      </c>
      <c r="AG13" s="276">
        <f t="shared" ref="AG13" si="33">X13*$Q13</f>
        <v>-5</v>
      </c>
      <c r="AH13" s="276">
        <f t="shared" ref="AH13" si="34">Y13*$Q13</f>
        <v>-3</v>
      </c>
      <c r="AI13" s="506">
        <f t="shared" ref="AI13" si="35">Z13*$Q13</f>
        <v>-186</v>
      </c>
      <c r="AJ13" s="538">
        <v>3.1</v>
      </c>
      <c r="AK13" s="538">
        <v>3.5</v>
      </c>
      <c r="AL13" s="539">
        <v>0</v>
      </c>
      <c r="AM13" s="536">
        <v>0.87866153846153849</v>
      </c>
      <c r="AN13" s="279">
        <f t="shared" ref="AN13" si="36">AJ13*$AM13</f>
        <v>2.7238507692307694</v>
      </c>
      <c r="AO13" s="280">
        <f t="shared" ref="AO13" si="37">AN13*(IF($J13="PC2",$AB13,0)*12)</f>
        <v>-980.58627692307698</v>
      </c>
      <c r="AP13" s="279">
        <f t="shared" ref="AP13" si="38">AK13*$AM13</f>
        <v>3.0753153846153847</v>
      </c>
      <c r="AQ13" s="280">
        <f t="shared" ref="AQ13" si="39">AP13*(IF($J13="ACO",$AB13,0)*12)</f>
        <v>0</v>
      </c>
      <c r="AR13" s="279">
        <f t="shared" ref="AR13" si="40">AL13*$AM13</f>
        <v>0</v>
      </c>
      <c r="AS13" s="280">
        <f t="shared" ref="AS13" si="41">AR13*(IF($J13="CPC",$AB13,0)*12)</f>
        <v>0</v>
      </c>
      <c r="AT13" s="536">
        <v>1.0940208333333332</v>
      </c>
      <c r="AU13" s="279">
        <f t="shared" ref="AU13" si="42">AJ13*$AT13</f>
        <v>3.3914645833333332</v>
      </c>
      <c r="AV13" s="280">
        <f t="shared" ref="AV13" si="43">AU13*(IF($J13="PC2",$AF13,0)*12)</f>
        <v>-1953.4836</v>
      </c>
      <c r="AW13" s="279">
        <f t="shared" ref="AW13" si="44">AK13*$AT13</f>
        <v>3.8290729166666662</v>
      </c>
      <c r="AX13" s="280">
        <f t="shared" ref="AX13" si="45">AW13*(IF($J13="ACO",$AF13,0)*12)</f>
        <v>0</v>
      </c>
      <c r="AY13" s="279">
        <f t="shared" ref="AY13" si="46">AL13*$AT13</f>
        <v>0</v>
      </c>
      <c r="AZ13" s="280">
        <f t="shared" ref="AZ13" si="47">AY13*(IF($J13="CPC",$AF13,0)*12)</f>
        <v>0</v>
      </c>
      <c r="BD13" s="281"/>
      <c r="BE13" s="281"/>
      <c r="BF13" s="281"/>
    </row>
    <row r="14" spans="1:58" s="256" customFormat="1" ht="12.75">
      <c r="B14" s="307" t="s">
        <v>370</v>
      </c>
      <c r="C14" s="307" t="s">
        <v>116</v>
      </c>
      <c r="D14" s="307" t="s">
        <v>358</v>
      </c>
      <c r="E14" s="307" t="s">
        <v>361</v>
      </c>
      <c r="F14" s="307" t="s">
        <v>191</v>
      </c>
      <c r="G14" s="307">
        <f t="shared" si="0"/>
        <v>941750150</v>
      </c>
      <c r="H14" s="522" t="s">
        <v>164</v>
      </c>
      <c r="I14" s="307" t="s">
        <v>122</v>
      </c>
      <c r="J14" s="307" t="s">
        <v>36</v>
      </c>
      <c r="K14" s="307" t="s">
        <v>196</v>
      </c>
      <c r="L14" s="523">
        <v>41365</v>
      </c>
      <c r="M14" s="523">
        <v>41365</v>
      </c>
      <c r="N14" s="523">
        <v>42552</v>
      </c>
      <c r="O14" s="524">
        <v>2013</v>
      </c>
      <c r="P14" s="525" t="s">
        <v>158</v>
      </c>
      <c r="Q14" s="303">
        <v>1</v>
      </c>
      <c r="R14" s="526">
        <f t="shared" si="1"/>
        <v>930</v>
      </c>
      <c r="S14" s="527">
        <v>143</v>
      </c>
      <c r="T14" s="527">
        <v>783</v>
      </c>
      <c r="U14" s="527">
        <v>4</v>
      </c>
      <c r="V14" s="527">
        <v>0</v>
      </c>
      <c r="W14" s="527">
        <v>2892</v>
      </c>
      <c r="X14" s="527">
        <v>67</v>
      </c>
      <c r="Y14" s="527">
        <v>79</v>
      </c>
      <c r="Z14" s="528">
        <f t="shared" si="2"/>
        <v>3968</v>
      </c>
      <c r="AA14" s="529">
        <f t="shared" si="3"/>
        <v>930</v>
      </c>
      <c r="AB14" s="530">
        <f t="shared" si="4"/>
        <v>143</v>
      </c>
      <c r="AC14" s="530">
        <f t="shared" si="5"/>
        <v>783</v>
      </c>
      <c r="AD14" s="530">
        <f t="shared" si="6"/>
        <v>4</v>
      </c>
      <c r="AE14" s="530">
        <f t="shared" si="7"/>
        <v>0</v>
      </c>
      <c r="AF14" s="530">
        <f t="shared" si="8"/>
        <v>2892</v>
      </c>
      <c r="AG14" s="530">
        <f t="shared" si="9"/>
        <v>67</v>
      </c>
      <c r="AH14" s="530">
        <f t="shared" si="10"/>
        <v>79</v>
      </c>
      <c r="AI14" s="528">
        <f t="shared" si="11"/>
        <v>3968</v>
      </c>
      <c r="AJ14" s="531">
        <v>3.1</v>
      </c>
      <c r="AK14" s="531">
        <v>3.5</v>
      </c>
      <c r="AL14" s="532">
        <v>0</v>
      </c>
      <c r="AM14" s="303">
        <v>1.1686924731182795</v>
      </c>
      <c r="AN14" s="300">
        <f t="shared" si="12"/>
        <v>3.6229466666666665</v>
      </c>
      <c r="AO14" s="302">
        <f t="shared" si="13"/>
        <v>6216.9764799999994</v>
      </c>
      <c r="AP14" s="300">
        <f t="shared" si="14"/>
        <v>4.0904236559139786</v>
      </c>
      <c r="AQ14" s="302">
        <f t="shared" si="15"/>
        <v>0</v>
      </c>
      <c r="AR14" s="300">
        <f t="shared" si="16"/>
        <v>0</v>
      </c>
      <c r="AS14" s="302">
        <f t="shared" si="17"/>
        <v>0</v>
      </c>
      <c r="AT14" s="303">
        <v>1.0214381051175656</v>
      </c>
      <c r="AU14" s="300">
        <f t="shared" si="18"/>
        <v>3.1664581258644535</v>
      </c>
      <c r="AV14" s="302">
        <f t="shared" si="19"/>
        <v>109888.7628</v>
      </c>
      <c r="AW14" s="300">
        <f t="shared" si="20"/>
        <v>3.5750333679114794</v>
      </c>
      <c r="AX14" s="302">
        <f t="shared" si="21"/>
        <v>0</v>
      </c>
      <c r="AY14" s="300">
        <f t="shared" si="22"/>
        <v>0</v>
      </c>
      <c r="AZ14" s="302">
        <f t="shared" si="23"/>
        <v>0</v>
      </c>
      <c r="BD14" s="281"/>
      <c r="BE14" s="281"/>
      <c r="BF14" s="281"/>
    </row>
    <row r="15" spans="1:58" s="256" customFormat="1" ht="12.75">
      <c r="B15" s="270" t="s">
        <v>370</v>
      </c>
      <c r="C15" s="270" t="s">
        <v>116</v>
      </c>
      <c r="D15" s="270" t="s">
        <v>358</v>
      </c>
      <c r="E15" s="270" t="s">
        <v>361</v>
      </c>
      <c r="F15" s="270" t="s">
        <v>191</v>
      </c>
      <c r="G15" s="270">
        <f t="shared" ref="G15" si="48">VALUE(H15)</f>
        <v>941750150</v>
      </c>
      <c r="H15" s="533" t="s">
        <v>164</v>
      </c>
      <c r="I15" s="270" t="s">
        <v>122</v>
      </c>
      <c r="J15" s="270" t="s">
        <v>36</v>
      </c>
      <c r="K15" s="270" t="s">
        <v>196</v>
      </c>
      <c r="L15" s="272">
        <v>42644</v>
      </c>
      <c r="M15" s="272">
        <v>42644</v>
      </c>
      <c r="N15" s="272">
        <v>42644</v>
      </c>
      <c r="O15" s="534">
        <v>2013</v>
      </c>
      <c r="P15" s="535" t="s">
        <v>158</v>
      </c>
      <c r="Q15" s="536">
        <v>-1</v>
      </c>
      <c r="R15" s="504">
        <f t="shared" ref="R15" si="49">S15+U15+T15</f>
        <v>930</v>
      </c>
      <c r="S15" s="537">
        <v>143</v>
      </c>
      <c r="T15" s="537">
        <v>783</v>
      </c>
      <c r="U15" s="537">
        <v>4</v>
      </c>
      <c r="V15" s="537">
        <v>0</v>
      </c>
      <c r="W15" s="537">
        <v>2892</v>
      </c>
      <c r="X15" s="537">
        <v>67</v>
      </c>
      <c r="Y15" s="537">
        <v>79</v>
      </c>
      <c r="Z15" s="506">
        <f t="shared" ref="Z15" si="50">SUM(S15:Y15)</f>
        <v>3968</v>
      </c>
      <c r="AA15" s="275">
        <f t="shared" ref="AA15" si="51">R15*$Q15</f>
        <v>-930</v>
      </c>
      <c r="AB15" s="276">
        <f t="shared" ref="AB15" si="52">S15*$Q15</f>
        <v>-143</v>
      </c>
      <c r="AC15" s="276">
        <f t="shared" ref="AC15" si="53">T15*$Q15</f>
        <v>-783</v>
      </c>
      <c r="AD15" s="276">
        <f t="shared" ref="AD15" si="54">U15*$Q15</f>
        <v>-4</v>
      </c>
      <c r="AE15" s="276">
        <f t="shared" ref="AE15" si="55">V15*$Q15</f>
        <v>0</v>
      </c>
      <c r="AF15" s="276">
        <f t="shared" ref="AF15" si="56">W15*$Q15</f>
        <v>-2892</v>
      </c>
      <c r="AG15" s="276">
        <f t="shared" ref="AG15" si="57">X15*$Q15</f>
        <v>-67</v>
      </c>
      <c r="AH15" s="276">
        <f t="shared" ref="AH15" si="58">Y15*$Q15</f>
        <v>-79</v>
      </c>
      <c r="AI15" s="506">
        <f t="shared" ref="AI15" si="59">Z15*$Q15</f>
        <v>-3968</v>
      </c>
      <c r="AJ15" s="538">
        <v>3.1</v>
      </c>
      <c r="AK15" s="538">
        <v>3.5</v>
      </c>
      <c r="AL15" s="539">
        <v>0</v>
      </c>
      <c r="AM15" s="536">
        <v>1.1686924731182795</v>
      </c>
      <c r="AN15" s="279">
        <f t="shared" ref="AN15" si="60">AJ15*$AM15</f>
        <v>3.6229466666666665</v>
      </c>
      <c r="AO15" s="280">
        <f t="shared" ref="AO15" si="61">AN15*(IF($J15="PC2",$AB15,0)*12)</f>
        <v>-6216.9764799999994</v>
      </c>
      <c r="AP15" s="279">
        <f t="shared" ref="AP15" si="62">AK15*$AM15</f>
        <v>4.0904236559139786</v>
      </c>
      <c r="AQ15" s="280">
        <f t="shared" ref="AQ15" si="63">AP15*(IF($J15="ACO",$AB15,0)*12)</f>
        <v>0</v>
      </c>
      <c r="AR15" s="279">
        <f t="shared" ref="AR15" si="64">AL15*$AM15</f>
        <v>0</v>
      </c>
      <c r="AS15" s="280">
        <f t="shared" ref="AS15" si="65">AR15*(IF($J15="CPC",$AB15,0)*12)</f>
        <v>0</v>
      </c>
      <c r="AT15" s="536">
        <v>1.0214381051175656</v>
      </c>
      <c r="AU15" s="279">
        <f t="shared" ref="AU15" si="66">AJ15*$AT15</f>
        <v>3.1664581258644535</v>
      </c>
      <c r="AV15" s="280">
        <f t="shared" ref="AV15" si="67">AU15*(IF($J15="PC2",$AF15,0)*12)</f>
        <v>-109888.7628</v>
      </c>
      <c r="AW15" s="279">
        <f t="shared" ref="AW15" si="68">AK15*$AT15</f>
        <v>3.5750333679114794</v>
      </c>
      <c r="AX15" s="280">
        <f t="shared" ref="AX15" si="69">AW15*(IF($J15="ACO",$AF15,0)*12)</f>
        <v>0</v>
      </c>
      <c r="AY15" s="279">
        <f t="shared" ref="AY15" si="70">AL15*$AT15</f>
        <v>0</v>
      </c>
      <c r="AZ15" s="280">
        <f t="shared" ref="AZ15" si="71">AY15*(IF($J15="CPC",$AF15,0)*12)</f>
        <v>0</v>
      </c>
      <c r="BD15" s="281"/>
      <c r="BE15" s="281"/>
      <c r="BF15" s="281"/>
    </row>
    <row r="16" spans="1:58" s="256" customFormat="1" ht="12.75">
      <c r="C16" s="256" t="s">
        <v>226</v>
      </c>
      <c r="D16" s="256" t="s">
        <v>358</v>
      </c>
      <c r="E16" s="256" t="s">
        <v>361</v>
      </c>
      <c r="F16" s="256" t="s">
        <v>191</v>
      </c>
      <c r="G16" s="270">
        <f t="shared" si="0"/>
        <v>337683841</v>
      </c>
      <c r="H16" s="271" t="s">
        <v>229</v>
      </c>
      <c r="I16" s="256" t="s">
        <v>241</v>
      </c>
      <c r="J16" s="256" t="s">
        <v>36</v>
      </c>
      <c r="K16" s="256" t="s">
        <v>196</v>
      </c>
      <c r="L16" s="272">
        <v>42186</v>
      </c>
      <c r="M16" s="273">
        <v>42186</v>
      </c>
      <c r="N16" s="273">
        <v>42552</v>
      </c>
      <c r="O16" s="274">
        <v>2015</v>
      </c>
      <c r="P16" s="257" t="s">
        <v>192</v>
      </c>
      <c r="Q16" s="278">
        <v>1</v>
      </c>
      <c r="R16" s="504">
        <f t="shared" si="1"/>
        <v>40</v>
      </c>
      <c r="S16" s="255">
        <v>15</v>
      </c>
      <c r="T16" s="255">
        <v>24</v>
      </c>
      <c r="U16" s="255">
        <v>1</v>
      </c>
      <c r="V16" s="255">
        <v>0</v>
      </c>
      <c r="W16" s="255">
        <v>65</v>
      </c>
      <c r="X16" s="255">
        <v>2</v>
      </c>
      <c r="Y16" s="255">
        <v>1</v>
      </c>
      <c r="Z16" s="506">
        <f t="shared" si="2"/>
        <v>108</v>
      </c>
      <c r="AA16" s="275">
        <f t="shared" si="3"/>
        <v>40</v>
      </c>
      <c r="AB16" s="276">
        <f t="shared" si="4"/>
        <v>15</v>
      </c>
      <c r="AC16" s="276">
        <f t="shared" si="5"/>
        <v>24</v>
      </c>
      <c r="AD16" s="276">
        <f t="shared" si="6"/>
        <v>1</v>
      </c>
      <c r="AE16" s="276">
        <f t="shared" si="7"/>
        <v>0</v>
      </c>
      <c r="AF16" s="276">
        <f t="shared" si="8"/>
        <v>65</v>
      </c>
      <c r="AG16" s="276">
        <f t="shared" si="9"/>
        <v>2</v>
      </c>
      <c r="AH16" s="276">
        <f t="shared" si="10"/>
        <v>1</v>
      </c>
      <c r="AI16" s="506">
        <f t="shared" si="11"/>
        <v>108</v>
      </c>
      <c r="AJ16" s="277">
        <v>3.1</v>
      </c>
      <c r="AK16" s="277">
        <v>3.5</v>
      </c>
      <c r="AL16" s="508">
        <v>0</v>
      </c>
      <c r="AM16" s="278">
        <v>1.590625</v>
      </c>
      <c r="AN16" s="279">
        <f t="shared" si="12"/>
        <v>4.9309374999999998</v>
      </c>
      <c r="AO16" s="280">
        <f t="shared" si="13"/>
        <v>887.56874999999991</v>
      </c>
      <c r="AP16" s="279">
        <f t="shared" si="14"/>
        <v>5.5671875000000002</v>
      </c>
      <c r="AQ16" s="280">
        <f t="shared" si="15"/>
        <v>0</v>
      </c>
      <c r="AR16" s="279">
        <f t="shared" si="16"/>
        <v>0</v>
      </c>
      <c r="AS16" s="280">
        <f t="shared" si="17"/>
        <v>0</v>
      </c>
      <c r="AT16" s="278">
        <v>1.5589999999999999</v>
      </c>
      <c r="AU16" s="279">
        <f t="shared" si="18"/>
        <v>4.8328999999999995</v>
      </c>
      <c r="AV16" s="280">
        <f t="shared" si="19"/>
        <v>3769.6619999999998</v>
      </c>
      <c r="AW16" s="279">
        <f t="shared" si="20"/>
        <v>5.4565000000000001</v>
      </c>
      <c r="AX16" s="280">
        <f t="shared" si="21"/>
        <v>0</v>
      </c>
      <c r="AY16" s="279">
        <f t="shared" si="22"/>
        <v>0</v>
      </c>
      <c r="AZ16" s="280">
        <f t="shared" si="23"/>
        <v>0</v>
      </c>
      <c r="BD16" s="281"/>
      <c r="BE16" s="281"/>
      <c r="BF16" s="281"/>
    </row>
    <row r="17" spans="2:58" s="256" customFormat="1" ht="12.75">
      <c r="C17" s="307" t="s">
        <v>226</v>
      </c>
      <c r="D17" s="307" t="s">
        <v>358</v>
      </c>
      <c r="E17" s="307" t="s">
        <v>361</v>
      </c>
      <c r="F17" s="307" t="s">
        <v>191</v>
      </c>
      <c r="G17" s="307">
        <f t="shared" si="0"/>
        <v>946195952</v>
      </c>
      <c r="H17" s="522" t="s">
        <v>222</v>
      </c>
      <c r="I17" s="307" t="s">
        <v>223</v>
      </c>
      <c r="J17" s="307" t="s">
        <v>36</v>
      </c>
      <c r="K17" s="307" t="s">
        <v>196</v>
      </c>
      <c r="L17" s="523">
        <v>42186</v>
      </c>
      <c r="M17" s="523">
        <v>43282</v>
      </c>
      <c r="N17" s="523">
        <v>42552</v>
      </c>
      <c r="O17" s="524">
        <v>2015</v>
      </c>
      <c r="P17" s="525" t="s">
        <v>192</v>
      </c>
      <c r="Q17" s="303">
        <v>1</v>
      </c>
      <c r="R17" s="526">
        <f t="shared" si="1"/>
        <v>445</v>
      </c>
      <c r="S17" s="527">
        <v>140</v>
      </c>
      <c r="T17" s="527">
        <v>292</v>
      </c>
      <c r="U17" s="527">
        <v>13</v>
      </c>
      <c r="V17" s="527">
        <v>0</v>
      </c>
      <c r="W17" s="527">
        <v>740</v>
      </c>
      <c r="X17" s="527">
        <v>32</v>
      </c>
      <c r="Y17" s="527">
        <v>39</v>
      </c>
      <c r="Z17" s="528">
        <f t="shared" si="2"/>
        <v>1256</v>
      </c>
      <c r="AA17" s="529">
        <f t="shared" si="3"/>
        <v>445</v>
      </c>
      <c r="AB17" s="530">
        <f t="shared" si="4"/>
        <v>140</v>
      </c>
      <c r="AC17" s="530">
        <f t="shared" si="5"/>
        <v>292</v>
      </c>
      <c r="AD17" s="530">
        <f t="shared" si="6"/>
        <v>13</v>
      </c>
      <c r="AE17" s="530">
        <f t="shared" si="7"/>
        <v>0</v>
      </c>
      <c r="AF17" s="530">
        <f t="shared" si="8"/>
        <v>740</v>
      </c>
      <c r="AG17" s="530">
        <f t="shared" si="9"/>
        <v>32</v>
      </c>
      <c r="AH17" s="530">
        <f t="shared" si="10"/>
        <v>39</v>
      </c>
      <c r="AI17" s="528">
        <f t="shared" si="11"/>
        <v>1256</v>
      </c>
      <c r="AJ17" s="531">
        <v>3.1</v>
      </c>
      <c r="AK17" s="531">
        <v>3.5</v>
      </c>
      <c r="AL17" s="532">
        <v>0</v>
      </c>
      <c r="AM17" s="303">
        <v>1.3490966292134836</v>
      </c>
      <c r="AN17" s="300">
        <f t="shared" si="12"/>
        <v>4.1821995505617995</v>
      </c>
      <c r="AO17" s="302">
        <f t="shared" si="13"/>
        <v>7026.0952449438228</v>
      </c>
      <c r="AP17" s="300">
        <f t="shared" si="14"/>
        <v>4.7218382022471923</v>
      </c>
      <c r="AQ17" s="302">
        <f t="shared" si="15"/>
        <v>0</v>
      </c>
      <c r="AR17" s="300">
        <f t="shared" si="16"/>
        <v>0</v>
      </c>
      <c r="AS17" s="302">
        <f t="shared" si="17"/>
        <v>0</v>
      </c>
      <c r="AT17" s="303">
        <v>1.3435189189189189</v>
      </c>
      <c r="AU17" s="300">
        <f t="shared" si="18"/>
        <v>4.1649086486486491</v>
      </c>
      <c r="AV17" s="302">
        <f t="shared" si="19"/>
        <v>36984.388800000001</v>
      </c>
      <c r="AW17" s="300">
        <f t="shared" si="20"/>
        <v>4.7023162162162162</v>
      </c>
      <c r="AX17" s="302">
        <f t="shared" si="21"/>
        <v>0</v>
      </c>
      <c r="AY17" s="300">
        <f t="shared" si="22"/>
        <v>0</v>
      </c>
      <c r="AZ17" s="302">
        <f t="shared" si="23"/>
        <v>0</v>
      </c>
      <c r="BD17" s="281"/>
      <c r="BE17" s="281"/>
      <c r="BF17" s="281"/>
    </row>
    <row r="18" spans="2:58" s="256" customFormat="1" ht="12.75">
      <c r="C18" s="270" t="s">
        <v>226</v>
      </c>
      <c r="D18" s="270" t="s">
        <v>358</v>
      </c>
      <c r="E18" s="270" t="s">
        <v>361</v>
      </c>
      <c r="F18" s="270" t="s">
        <v>191</v>
      </c>
      <c r="G18" s="270">
        <f t="shared" ref="G18" si="72">VALUE(H18)</f>
        <v>946195952</v>
      </c>
      <c r="H18" s="533" t="s">
        <v>222</v>
      </c>
      <c r="I18" s="270" t="s">
        <v>223</v>
      </c>
      <c r="J18" s="270" t="s">
        <v>36</v>
      </c>
      <c r="K18" s="270" t="s">
        <v>196</v>
      </c>
      <c r="L18" s="272">
        <v>42644</v>
      </c>
      <c r="M18" s="272">
        <v>42644</v>
      </c>
      <c r="N18" s="272">
        <v>42644</v>
      </c>
      <c r="O18" s="534">
        <v>2015</v>
      </c>
      <c r="P18" s="535" t="s">
        <v>192</v>
      </c>
      <c r="Q18" s="536">
        <v>-1</v>
      </c>
      <c r="R18" s="504">
        <f t="shared" ref="R18" si="73">S18+U18+T18</f>
        <v>445</v>
      </c>
      <c r="S18" s="537">
        <v>140</v>
      </c>
      <c r="T18" s="537">
        <v>292</v>
      </c>
      <c r="U18" s="537">
        <v>13</v>
      </c>
      <c r="V18" s="537">
        <v>0</v>
      </c>
      <c r="W18" s="537">
        <v>740</v>
      </c>
      <c r="X18" s="537">
        <v>32</v>
      </c>
      <c r="Y18" s="537">
        <v>39</v>
      </c>
      <c r="Z18" s="506">
        <f t="shared" ref="Z18" si="74">SUM(S18:Y18)</f>
        <v>1256</v>
      </c>
      <c r="AA18" s="275">
        <f t="shared" ref="AA18" si="75">R18*$Q18</f>
        <v>-445</v>
      </c>
      <c r="AB18" s="276">
        <f t="shared" ref="AB18" si="76">S18*$Q18</f>
        <v>-140</v>
      </c>
      <c r="AC18" s="276">
        <f t="shared" ref="AC18" si="77">T18*$Q18</f>
        <v>-292</v>
      </c>
      <c r="AD18" s="276">
        <f t="shared" ref="AD18" si="78">U18*$Q18</f>
        <v>-13</v>
      </c>
      <c r="AE18" s="276">
        <f t="shared" ref="AE18" si="79">V18*$Q18</f>
        <v>0</v>
      </c>
      <c r="AF18" s="276">
        <f t="shared" ref="AF18" si="80">W18*$Q18</f>
        <v>-740</v>
      </c>
      <c r="AG18" s="276">
        <f t="shared" ref="AG18" si="81">X18*$Q18</f>
        <v>-32</v>
      </c>
      <c r="AH18" s="276">
        <f t="shared" ref="AH18" si="82">Y18*$Q18</f>
        <v>-39</v>
      </c>
      <c r="AI18" s="506">
        <f t="shared" ref="AI18" si="83">Z18*$Q18</f>
        <v>-1256</v>
      </c>
      <c r="AJ18" s="538">
        <v>3.1</v>
      </c>
      <c r="AK18" s="538">
        <v>3.5</v>
      </c>
      <c r="AL18" s="539">
        <v>0</v>
      </c>
      <c r="AM18" s="536">
        <v>1.3490966292134836</v>
      </c>
      <c r="AN18" s="279">
        <f t="shared" ref="AN18" si="84">AJ18*$AM18</f>
        <v>4.1821995505617995</v>
      </c>
      <c r="AO18" s="280">
        <f t="shared" ref="AO18" si="85">AN18*(IF($J18="PC2",$AB18,0)*12)</f>
        <v>-7026.0952449438228</v>
      </c>
      <c r="AP18" s="279">
        <f t="shared" ref="AP18" si="86">AK18*$AM18</f>
        <v>4.7218382022471923</v>
      </c>
      <c r="AQ18" s="280">
        <f t="shared" ref="AQ18" si="87">AP18*(IF($J18="ACO",$AB18,0)*12)</f>
        <v>0</v>
      </c>
      <c r="AR18" s="279">
        <f t="shared" ref="AR18" si="88">AL18*$AM18</f>
        <v>0</v>
      </c>
      <c r="AS18" s="280">
        <f t="shared" ref="AS18" si="89">AR18*(IF($J18="CPC",$AB18,0)*12)</f>
        <v>0</v>
      </c>
      <c r="AT18" s="536">
        <v>1.3435189189189189</v>
      </c>
      <c r="AU18" s="279">
        <f t="shared" ref="AU18" si="90">AJ18*$AT18</f>
        <v>4.1649086486486491</v>
      </c>
      <c r="AV18" s="280">
        <f t="shared" ref="AV18" si="91">AU18*(IF($J18="PC2",$AF18,0)*12)</f>
        <v>-36984.388800000001</v>
      </c>
      <c r="AW18" s="279">
        <f t="shared" ref="AW18" si="92">AK18*$AT18</f>
        <v>4.7023162162162162</v>
      </c>
      <c r="AX18" s="280">
        <f t="shared" ref="AX18" si="93">AW18*(IF($J18="ACO",$AF18,0)*12)</f>
        <v>0</v>
      </c>
      <c r="AY18" s="279">
        <f t="shared" ref="AY18" si="94">AL18*$AT18</f>
        <v>0</v>
      </c>
      <c r="AZ18" s="280">
        <f t="shared" ref="AZ18" si="95">AY18*(IF($J18="CPC",$AF18,0)*12)</f>
        <v>0</v>
      </c>
      <c r="BD18" s="281"/>
      <c r="BE18" s="281"/>
      <c r="BF18" s="281"/>
    </row>
    <row r="19" spans="2:58" s="256" customFormat="1" ht="12.75">
      <c r="B19" s="256" t="s">
        <v>370</v>
      </c>
      <c r="C19" s="256" t="s">
        <v>116</v>
      </c>
      <c r="D19" s="256" t="s">
        <v>358</v>
      </c>
      <c r="E19" s="256" t="s">
        <v>361</v>
      </c>
      <c r="F19" s="256" t="s">
        <v>191</v>
      </c>
      <c r="G19" s="270">
        <f t="shared" si="0"/>
        <v>200150475</v>
      </c>
      <c r="H19" s="271" t="s">
        <v>165</v>
      </c>
      <c r="I19" s="256" t="s">
        <v>123</v>
      </c>
      <c r="J19" s="256" t="s">
        <v>36</v>
      </c>
      <c r="K19" s="256" t="s">
        <v>196</v>
      </c>
      <c r="L19" s="272">
        <v>41365</v>
      </c>
      <c r="M19" s="273">
        <v>41365</v>
      </c>
      <c r="N19" s="273">
        <v>42552</v>
      </c>
      <c r="O19" s="274">
        <v>2013</v>
      </c>
      <c r="P19" s="257" t="s">
        <v>158</v>
      </c>
      <c r="Q19" s="278">
        <v>1</v>
      </c>
      <c r="R19" s="504">
        <f t="shared" si="1"/>
        <v>20</v>
      </c>
      <c r="S19" s="255">
        <v>14</v>
      </c>
      <c r="T19" s="255">
        <v>4</v>
      </c>
      <c r="U19" s="255">
        <v>2</v>
      </c>
      <c r="V19" s="255">
        <v>0</v>
      </c>
      <c r="W19" s="255">
        <v>55</v>
      </c>
      <c r="X19" s="255">
        <v>1</v>
      </c>
      <c r="Y19" s="255">
        <v>2</v>
      </c>
      <c r="Z19" s="506">
        <f t="shared" si="2"/>
        <v>78</v>
      </c>
      <c r="AA19" s="275">
        <f t="shared" si="3"/>
        <v>20</v>
      </c>
      <c r="AB19" s="276">
        <f t="shared" si="4"/>
        <v>14</v>
      </c>
      <c r="AC19" s="276">
        <f t="shared" si="5"/>
        <v>4</v>
      </c>
      <c r="AD19" s="276">
        <f t="shared" si="6"/>
        <v>2</v>
      </c>
      <c r="AE19" s="276">
        <f t="shared" si="7"/>
        <v>0</v>
      </c>
      <c r="AF19" s="276">
        <f t="shared" si="8"/>
        <v>55</v>
      </c>
      <c r="AG19" s="276">
        <f t="shared" si="9"/>
        <v>1</v>
      </c>
      <c r="AH19" s="276">
        <f t="shared" si="10"/>
        <v>2</v>
      </c>
      <c r="AI19" s="506">
        <f t="shared" si="11"/>
        <v>78</v>
      </c>
      <c r="AJ19" s="277">
        <v>3.1</v>
      </c>
      <c r="AK19" s="277">
        <v>3.5</v>
      </c>
      <c r="AL19" s="508">
        <v>0</v>
      </c>
      <c r="AM19" s="278">
        <v>0.52405000000000002</v>
      </c>
      <c r="AN19" s="279">
        <f t="shared" si="12"/>
        <v>1.6245550000000002</v>
      </c>
      <c r="AO19" s="280">
        <f t="shared" si="13"/>
        <v>272.92524000000003</v>
      </c>
      <c r="AP19" s="279">
        <f t="shared" si="14"/>
        <v>1.8341750000000001</v>
      </c>
      <c r="AQ19" s="280">
        <f t="shared" si="15"/>
        <v>0</v>
      </c>
      <c r="AR19" s="279">
        <f t="shared" si="16"/>
        <v>0</v>
      </c>
      <c r="AS19" s="280">
        <f t="shared" si="17"/>
        <v>0</v>
      </c>
      <c r="AT19" s="278">
        <v>0.43310909090909094</v>
      </c>
      <c r="AU19" s="279">
        <f t="shared" si="18"/>
        <v>1.3426381818181821</v>
      </c>
      <c r="AV19" s="280">
        <f t="shared" si="19"/>
        <v>886.14120000000014</v>
      </c>
      <c r="AW19" s="279">
        <f t="shared" si="20"/>
        <v>1.5158818181818183</v>
      </c>
      <c r="AX19" s="280">
        <f t="shared" si="21"/>
        <v>0</v>
      </c>
      <c r="AY19" s="279">
        <f t="shared" si="22"/>
        <v>0</v>
      </c>
      <c r="AZ19" s="280">
        <f t="shared" si="23"/>
        <v>0</v>
      </c>
      <c r="BD19" s="281"/>
      <c r="BE19" s="281"/>
      <c r="BF19" s="281"/>
    </row>
    <row r="20" spans="2:58" s="256" customFormat="1" ht="12.75">
      <c r="C20" s="256" t="s">
        <v>226</v>
      </c>
      <c r="D20" s="256" t="s">
        <v>358</v>
      </c>
      <c r="E20" s="256" t="s">
        <v>361</v>
      </c>
      <c r="F20" s="256" t="s">
        <v>191</v>
      </c>
      <c r="G20" s="270">
        <f t="shared" si="0"/>
        <v>942533006</v>
      </c>
      <c r="H20" s="271" t="s">
        <v>218</v>
      </c>
      <c r="I20" s="256" t="s">
        <v>219</v>
      </c>
      <c r="J20" s="256" t="s">
        <v>36</v>
      </c>
      <c r="K20" s="256" t="s">
        <v>196</v>
      </c>
      <c r="L20" s="272">
        <v>42186</v>
      </c>
      <c r="M20" s="273">
        <v>42186</v>
      </c>
      <c r="N20" s="273">
        <v>42552</v>
      </c>
      <c r="O20" s="274">
        <v>2015</v>
      </c>
      <c r="P20" s="257" t="s">
        <v>192</v>
      </c>
      <c r="Q20" s="278">
        <v>1</v>
      </c>
      <c r="R20" s="504">
        <f t="shared" si="1"/>
        <v>385</v>
      </c>
      <c r="S20" s="255">
        <v>133</v>
      </c>
      <c r="T20" s="255">
        <v>252</v>
      </c>
      <c r="U20" s="255">
        <v>0</v>
      </c>
      <c r="V20" s="255">
        <v>0</v>
      </c>
      <c r="W20" s="255">
        <v>670</v>
      </c>
      <c r="X20" s="255">
        <v>20</v>
      </c>
      <c r="Y20" s="255">
        <v>1</v>
      </c>
      <c r="Z20" s="506">
        <f t="shared" si="2"/>
        <v>1076</v>
      </c>
      <c r="AA20" s="275">
        <f t="shared" si="3"/>
        <v>385</v>
      </c>
      <c r="AB20" s="276">
        <f t="shared" si="4"/>
        <v>133</v>
      </c>
      <c r="AC20" s="276">
        <f t="shared" si="5"/>
        <v>252</v>
      </c>
      <c r="AD20" s="276">
        <f t="shared" si="6"/>
        <v>0</v>
      </c>
      <c r="AE20" s="276">
        <f t="shared" si="7"/>
        <v>0</v>
      </c>
      <c r="AF20" s="276">
        <f t="shared" si="8"/>
        <v>670</v>
      </c>
      <c r="AG20" s="276">
        <f t="shared" si="9"/>
        <v>20</v>
      </c>
      <c r="AH20" s="276">
        <f t="shared" si="10"/>
        <v>1</v>
      </c>
      <c r="AI20" s="506">
        <f t="shared" si="11"/>
        <v>1076</v>
      </c>
      <c r="AJ20" s="277">
        <v>3.1</v>
      </c>
      <c r="AK20" s="277">
        <v>3.5</v>
      </c>
      <c r="AL20" s="508">
        <v>0</v>
      </c>
      <c r="AM20" s="278">
        <v>1.2028519480519482</v>
      </c>
      <c r="AN20" s="279">
        <f t="shared" si="12"/>
        <v>3.7288410389610394</v>
      </c>
      <c r="AO20" s="280">
        <f t="shared" si="13"/>
        <v>5951.2302981818184</v>
      </c>
      <c r="AP20" s="279">
        <f t="shared" si="14"/>
        <v>4.2099818181818183</v>
      </c>
      <c r="AQ20" s="280">
        <f t="shared" si="15"/>
        <v>0</v>
      </c>
      <c r="AR20" s="279">
        <f t="shared" si="16"/>
        <v>0</v>
      </c>
      <c r="AS20" s="280">
        <f t="shared" si="17"/>
        <v>0</v>
      </c>
      <c r="AT20" s="278">
        <v>1.1131552238805971</v>
      </c>
      <c r="AU20" s="279">
        <f t="shared" si="18"/>
        <v>3.450781194029851</v>
      </c>
      <c r="AV20" s="280">
        <f t="shared" si="19"/>
        <v>27744.2808</v>
      </c>
      <c r="AW20" s="279">
        <f t="shared" si="20"/>
        <v>3.89604328358209</v>
      </c>
      <c r="AX20" s="280">
        <f t="shared" si="21"/>
        <v>0</v>
      </c>
      <c r="AY20" s="279">
        <f t="shared" si="22"/>
        <v>0</v>
      </c>
      <c r="AZ20" s="280">
        <f t="shared" si="23"/>
        <v>0</v>
      </c>
      <c r="BE20" s="281"/>
      <c r="BF20" s="281"/>
    </row>
    <row r="21" spans="2:58" s="256" customFormat="1" ht="12.75">
      <c r="C21" s="256" t="s">
        <v>226</v>
      </c>
      <c r="D21" s="256" t="s">
        <v>358</v>
      </c>
      <c r="E21" s="256" t="s">
        <v>361</v>
      </c>
      <c r="F21" s="256" t="s">
        <v>191</v>
      </c>
      <c r="G21" s="270">
        <f t="shared" si="0"/>
        <v>680280526</v>
      </c>
      <c r="H21" s="271" t="s">
        <v>212</v>
      </c>
      <c r="I21" s="256" t="s">
        <v>213</v>
      </c>
      <c r="J21" s="256" t="s">
        <v>36</v>
      </c>
      <c r="K21" s="256" t="s">
        <v>196</v>
      </c>
      <c r="L21" s="272">
        <v>42186</v>
      </c>
      <c r="M21" s="273">
        <v>42186</v>
      </c>
      <c r="N21" s="273">
        <v>42552</v>
      </c>
      <c r="O21" s="274">
        <v>2015</v>
      </c>
      <c r="P21" s="257" t="s">
        <v>192</v>
      </c>
      <c r="Q21" s="278">
        <v>1</v>
      </c>
      <c r="R21" s="504">
        <f t="shared" si="1"/>
        <v>420</v>
      </c>
      <c r="S21" s="255">
        <v>122</v>
      </c>
      <c r="T21" s="255">
        <v>294</v>
      </c>
      <c r="U21" s="255">
        <v>4</v>
      </c>
      <c r="V21" s="255">
        <v>0</v>
      </c>
      <c r="W21" s="255">
        <v>2090</v>
      </c>
      <c r="X21" s="255">
        <v>64</v>
      </c>
      <c r="Y21" s="255">
        <v>40</v>
      </c>
      <c r="Z21" s="506">
        <f t="shared" si="2"/>
        <v>2614</v>
      </c>
      <c r="AA21" s="275">
        <f t="shared" si="3"/>
        <v>420</v>
      </c>
      <c r="AB21" s="276">
        <f t="shared" si="4"/>
        <v>122</v>
      </c>
      <c r="AC21" s="276">
        <f t="shared" si="5"/>
        <v>294</v>
      </c>
      <c r="AD21" s="276">
        <f t="shared" si="6"/>
        <v>4</v>
      </c>
      <c r="AE21" s="276">
        <f t="shared" si="7"/>
        <v>0</v>
      </c>
      <c r="AF21" s="276">
        <f t="shared" si="8"/>
        <v>2090</v>
      </c>
      <c r="AG21" s="276">
        <f t="shared" si="9"/>
        <v>64</v>
      </c>
      <c r="AH21" s="276">
        <f t="shared" si="10"/>
        <v>40</v>
      </c>
      <c r="AI21" s="506">
        <f t="shared" si="11"/>
        <v>2614</v>
      </c>
      <c r="AJ21" s="277">
        <v>3.1</v>
      </c>
      <c r="AK21" s="277">
        <v>3.5</v>
      </c>
      <c r="AL21" s="508">
        <v>0</v>
      </c>
      <c r="AM21" s="278">
        <v>1.1498261904761906</v>
      </c>
      <c r="AN21" s="279">
        <f t="shared" si="12"/>
        <v>3.5644611904761909</v>
      </c>
      <c r="AO21" s="280">
        <f t="shared" si="13"/>
        <v>5218.3711828571431</v>
      </c>
      <c r="AP21" s="279">
        <f t="shared" si="14"/>
        <v>4.0243916666666673</v>
      </c>
      <c r="AQ21" s="280">
        <f t="shared" si="15"/>
        <v>0</v>
      </c>
      <c r="AR21" s="279">
        <f t="shared" si="16"/>
        <v>0</v>
      </c>
      <c r="AS21" s="280">
        <f t="shared" si="17"/>
        <v>0</v>
      </c>
      <c r="AT21" s="278">
        <v>1.1220267942583733</v>
      </c>
      <c r="AU21" s="279">
        <f t="shared" si="18"/>
        <v>3.4782830622009571</v>
      </c>
      <c r="AV21" s="280">
        <f t="shared" si="19"/>
        <v>87235.339200000002</v>
      </c>
      <c r="AW21" s="279">
        <f t="shared" si="20"/>
        <v>3.9270937799043066</v>
      </c>
      <c r="AX21" s="280">
        <f t="shared" si="21"/>
        <v>0</v>
      </c>
      <c r="AY21" s="279">
        <f t="shared" si="22"/>
        <v>0</v>
      </c>
      <c r="AZ21" s="280">
        <f t="shared" si="23"/>
        <v>0</v>
      </c>
      <c r="BD21" s="281"/>
      <c r="BE21" s="281"/>
      <c r="BF21" s="281"/>
    </row>
    <row r="22" spans="2:58" s="256" customFormat="1" ht="12.75">
      <c r="C22" s="256" t="s">
        <v>116</v>
      </c>
      <c r="D22" s="256" t="s">
        <v>358</v>
      </c>
      <c r="E22" s="256" t="s">
        <v>361</v>
      </c>
      <c r="F22" s="256" t="s">
        <v>191</v>
      </c>
      <c r="G22" s="270">
        <f t="shared" si="0"/>
        <v>680258366</v>
      </c>
      <c r="H22" s="271" t="s">
        <v>176</v>
      </c>
      <c r="I22" s="256" t="s">
        <v>134</v>
      </c>
      <c r="J22" s="256" t="s">
        <v>36</v>
      </c>
      <c r="K22" s="256" t="s">
        <v>196</v>
      </c>
      <c r="L22" s="272">
        <v>41821</v>
      </c>
      <c r="M22" s="273">
        <v>41821</v>
      </c>
      <c r="N22" s="273">
        <v>42552</v>
      </c>
      <c r="O22" s="274">
        <v>2014</v>
      </c>
      <c r="P22" s="257" t="s">
        <v>114</v>
      </c>
      <c r="Q22" s="278">
        <v>1</v>
      </c>
      <c r="R22" s="504">
        <f t="shared" si="1"/>
        <v>1154</v>
      </c>
      <c r="S22" s="255">
        <v>928</v>
      </c>
      <c r="T22" s="255">
        <v>204</v>
      </c>
      <c r="U22" s="255">
        <v>22</v>
      </c>
      <c r="V22" s="255">
        <v>0</v>
      </c>
      <c r="W22" s="255">
        <v>2059</v>
      </c>
      <c r="X22" s="255">
        <v>31</v>
      </c>
      <c r="Y22" s="255">
        <v>80</v>
      </c>
      <c r="Z22" s="506">
        <f t="shared" si="2"/>
        <v>3324</v>
      </c>
      <c r="AA22" s="275">
        <f t="shared" si="3"/>
        <v>1154</v>
      </c>
      <c r="AB22" s="276">
        <f t="shared" si="4"/>
        <v>928</v>
      </c>
      <c r="AC22" s="276">
        <f t="shared" si="5"/>
        <v>204</v>
      </c>
      <c r="AD22" s="276">
        <f t="shared" si="6"/>
        <v>22</v>
      </c>
      <c r="AE22" s="276">
        <f t="shared" si="7"/>
        <v>0</v>
      </c>
      <c r="AF22" s="276">
        <f t="shared" si="8"/>
        <v>2059</v>
      </c>
      <c r="AG22" s="276">
        <f t="shared" si="9"/>
        <v>31</v>
      </c>
      <c r="AH22" s="276">
        <f t="shared" si="10"/>
        <v>80</v>
      </c>
      <c r="AI22" s="506">
        <f t="shared" si="11"/>
        <v>3324</v>
      </c>
      <c r="AJ22" s="277">
        <v>3.1</v>
      </c>
      <c r="AK22" s="277">
        <v>3.5</v>
      </c>
      <c r="AL22" s="508">
        <v>0</v>
      </c>
      <c r="AM22" s="278">
        <v>1.1031213171577126</v>
      </c>
      <c r="AN22" s="279">
        <f t="shared" si="12"/>
        <v>3.419676083188909</v>
      </c>
      <c r="AO22" s="280">
        <f t="shared" si="13"/>
        <v>38081.51286239169</v>
      </c>
      <c r="AP22" s="279">
        <f t="shared" si="14"/>
        <v>3.8609246100519941</v>
      </c>
      <c r="AQ22" s="280">
        <f t="shared" si="15"/>
        <v>0</v>
      </c>
      <c r="AR22" s="279">
        <f t="shared" si="16"/>
        <v>0</v>
      </c>
      <c r="AS22" s="280">
        <f t="shared" si="17"/>
        <v>0</v>
      </c>
      <c r="AT22" s="278">
        <v>1.2319125789218064</v>
      </c>
      <c r="AU22" s="279">
        <f t="shared" si="18"/>
        <v>3.8189289946575999</v>
      </c>
      <c r="AV22" s="280">
        <f t="shared" si="19"/>
        <v>94358.097599999979</v>
      </c>
      <c r="AW22" s="279">
        <f t="shared" si="20"/>
        <v>4.3116940262263226</v>
      </c>
      <c r="AX22" s="280">
        <f t="shared" si="21"/>
        <v>0</v>
      </c>
      <c r="AY22" s="279">
        <f t="shared" si="22"/>
        <v>0</v>
      </c>
      <c r="AZ22" s="280">
        <f t="shared" si="23"/>
        <v>0</v>
      </c>
      <c r="BD22" s="281"/>
      <c r="BE22" s="281"/>
      <c r="BF22" s="281"/>
    </row>
    <row r="23" spans="2:58" s="256" customFormat="1" ht="12.75">
      <c r="D23" s="256" t="s">
        <v>358</v>
      </c>
      <c r="E23" s="256" t="s">
        <v>361</v>
      </c>
      <c r="F23" s="256" t="s">
        <v>191</v>
      </c>
      <c r="G23" s="270">
        <f t="shared" si="0"/>
        <v>942492609</v>
      </c>
      <c r="H23" s="271">
        <v>942492609</v>
      </c>
      <c r="I23" s="256" t="s">
        <v>346</v>
      </c>
      <c r="J23" s="256" t="s">
        <v>36</v>
      </c>
      <c r="K23" s="256" t="s">
        <v>196</v>
      </c>
      <c r="L23" s="272">
        <v>42552</v>
      </c>
      <c r="M23" s="273">
        <v>44013</v>
      </c>
      <c r="N23" s="273">
        <v>42552</v>
      </c>
      <c r="O23" s="274">
        <v>2016</v>
      </c>
      <c r="P23" s="257" t="s">
        <v>288</v>
      </c>
      <c r="Q23" s="278">
        <v>1</v>
      </c>
      <c r="R23" s="504">
        <f t="shared" si="1"/>
        <v>271</v>
      </c>
      <c r="S23" s="255">
        <v>117</v>
      </c>
      <c r="T23" s="255">
        <v>154</v>
      </c>
      <c r="U23" s="255">
        <v>0</v>
      </c>
      <c r="V23" s="255">
        <v>0</v>
      </c>
      <c r="W23" s="255">
        <v>1839</v>
      </c>
      <c r="X23" s="255">
        <v>32</v>
      </c>
      <c r="Y23" s="255">
        <v>7</v>
      </c>
      <c r="Z23" s="506">
        <f t="shared" si="2"/>
        <v>2149</v>
      </c>
      <c r="AA23" s="275">
        <f t="shared" si="3"/>
        <v>271</v>
      </c>
      <c r="AB23" s="276">
        <f t="shared" si="4"/>
        <v>117</v>
      </c>
      <c r="AC23" s="276">
        <f t="shared" si="5"/>
        <v>154</v>
      </c>
      <c r="AD23" s="276">
        <f t="shared" si="6"/>
        <v>0</v>
      </c>
      <c r="AE23" s="276">
        <f t="shared" si="7"/>
        <v>0</v>
      </c>
      <c r="AF23" s="276">
        <f t="shared" si="8"/>
        <v>1839</v>
      </c>
      <c r="AG23" s="276">
        <f t="shared" si="9"/>
        <v>32</v>
      </c>
      <c r="AH23" s="276">
        <f t="shared" si="10"/>
        <v>7</v>
      </c>
      <c r="AI23" s="506">
        <f t="shared" si="11"/>
        <v>2149</v>
      </c>
      <c r="AJ23" s="277">
        <v>3.1</v>
      </c>
      <c r="AK23" s="277">
        <v>3.5</v>
      </c>
      <c r="AL23" s="508">
        <v>0</v>
      </c>
      <c r="AM23" s="278">
        <v>1.1240073800738006</v>
      </c>
      <c r="AN23" s="279">
        <f t="shared" si="12"/>
        <v>3.4844228782287821</v>
      </c>
      <c r="AO23" s="280">
        <f t="shared" si="13"/>
        <v>4892.1297210332104</v>
      </c>
      <c r="AP23" s="279">
        <f t="shared" si="14"/>
        <v>3.9340258302583022</v>
      </c>
      <c r="AQ23" s="280">
        <f t="shared" si="15"/>
        <v>0</v>
      </c>
      <c r="AR23" s="279">
        <f t="shared" si="16"/>
        <v>0</v>
      </c>
      <c r="AS23" s="280">
        <f t="shared" si="17"/>
        <v>0</v>
      </c>
      <c r="AT23" s="278">
        <v>0.94064980967917344</v>
      </c>
      <c r="AU23" s="279">
        <f t="shared" si="18"/>
        <v>2.9160144100054377</v>
      </c>
      <c r="AV23" s="280">
        <f t="shared" si="19"/>
        <v>64350.606</v>
      </c>
      <c r="AW23" s="279">
        <f t="shared" si="20"/>
        <v>3.2922743338771072</v>
      </c>
      <c r="AX23" s="280">
        <f t="shared" si="21"/>
        <v>0</v>
      </c>
      <c r="AY23" s="279">
        <f t="shared" si="22"/>
        <v>0</v>
      </c>
      <c r="AZ23" s="280">
        <f t="shared" si="23"/>
        <v>0</v>
      </c>
      <c r="BD23" s="281"/>
      <c r="BE23" s="281"/>
      <c r="BF23" s="281"/>
    </row>
    <row r="24" spans="2:58" s="256" customFormat="1" ht="12.75">
      <c r="B24" s="256" t="s">
        <v>370</v>
      </c>
      <c r="C24" s="256" t="s">
        <v>116</v>
      </c>
      <c r="D24" s="256" t="s">
        <v>358</v>
      </c>
      <c r="E24" s="256" t="s">
        <v>361</v>
      </c>
      <c r="F24" s="256" t="s">
        <v>191</v>
      </c>
      <c r="G24" s="270">
        <f t="shared" si="0"/>
        <v>942313418</v>
      </c>
      <c r="H24" s="271" t="s">
        <v>166</v>
      </c>
      <c r="I24" s="256" t="s">
        <v>124</v>
      </c>
      <c r="J24" s="256" t="s">
        <v>36</v>
      </c>
      <c r="K24" s="256" t="s">
        <v>196</v>
      </c>
      <c r="L24" s="272">
        <v>41365</v>
      </c>
      <c r="M24" s="273">
        <v>41365</v>
      </c>
      <c r="N24" s="273">
        <v>42552</v>
      </c>
      <c r="O24" s="274">
        <v>2013</v>
      </c>
      <c r="P24" s="257" t="s">
        <v>158</v>
      </c>
      <c r="Q24" s="278">
        <v>1</v>
      </c>
      <c r="R24" s="504">
        <f t="shared" si="1"/>
        <v>991</v>
      </c>
      <c r="S24" s="255">
        <v>414</v>
      </c>
      <c r="T24" s="255">
        <v>567</v>
      </c>
      <c r="U24" s="255">
        <v>10</v>
      </c>
      <c r="V24" s="255">
        <v>0</v>
      </c>
      <c r="W24" s="255">
        <v>1543</v>
      </c>
      <c r="X24" s="255">
        <v>51</v>
      </c>
      <c r="Y24" s="255">
        <v>77</v>
      </c>
      <c r="Z24" s="506">
        <f t="shared" si="2"/>
        <v>2662</v>
      </c>
      <c r="AA24" s="275">
        <f t="shared" si="3"/>
        <v>991</v>
      </c>
      <c r="AB24" s="276">
        <f t="shared" si="4"/>
        <v>414</v>
      </c>
      <c r="AC24" s="276">
        <f t="shared" si="5"/>
        <v>567</v>
      </c>
      <c r="AD24" s="276">
        <f t="shared" si="6"/>
        <v>10</v>
      </c>
      <c r="AE24" s="276">
        <f t="shared" si="7"/>
        <v>0</v>
      </c>
      <c r="AF24" s="276">
        <f t="shared" si="8"/>
        <v>1543</v>
      </c>
      <c r="AG24" s="276">
        <f t="shared" si="9"/>
        <v>51</v>
      </c>
      <c r="AH24" s="276">
        <f t="shared" si="10"/>
        <v>77</v>
      </c>
      <c r="AI24" s="506">
        <f t="shared" si="11"/>
        <v>2662</v>
      </c>
      <c r="AJ24" s="277">
        <v>3.1</v>
      </c>
      <c r="AK24" s="277">
        <v>3.5</v>
      </c>
      <c r="AL24" s="508">
        <v>0</v>
      </c>
      <c r="AM24" s="278">
        <v>1.2522179616548941</v>
      </c>
      <c r="AN24" s="279">
        <f t="shared" si="12"/>
        <v>3.8818756811301718</v>
      </c>
      <c r="AO24" s="280">
        <f t="shared" si="13"/>
        <v>19285.158383854694</v>
      </c>
      <c r="AP24" s="279">
        <f t="shared" si="14"/>
        <v>4.3827628657921291</v>
      </c>
      <c r="AQ24" s="280">
        <f t="shared" si="15"/>
        <v>0</v>
      </c>
      <c r="AR24" s="279">
        <f t="shared" si="16"/>
        <v>0</v>
      </c>
      <c r="AS24" s="280">
        <f t="shared" si="17"/>
        <v>0</v>
      </c>
      <c r="AT24" s="278">
        <v>1.3067167854828254</v>
      </c>
      <c r="AU24" s="279">
        <f t="shared" si="18"/>
        <v>4.0508220349967594</v>
      </c>
      <c r="AV24" s="280">
        <f t="shared" si="19"/>
        <v>75005.020799999998</v>
      </c>
      <c r="AW24" s="279">
        <f t="shared" si="20"/>
        <v>4.5735087491898891</v>
      </c>
      <c r="AX24" s="280">
        <f t="shared" si="21"/>
        <v>0</v>
      </c>
      <c r="AY24" s="279">
        <f t="shared" si="22"/>
        <v>0</v>
      </c>
      <c r="AZ24" s="280">
        <f t="shared" si="23"/>
        <v>0</v>
      </c>
      <c r="BD24" s="281"/>
      <c r="BE24" s="281"/>
      <c r="BF24" s="281"/>
    </row>
    <row r="25" spans="2:58" s="256" customFormat="1" ht="12.75">
      <c r="C25" s="256" t="s">
        <v>116</v>
      </c>
      <c r="D25" s="256" t="s">
        <v>358</v>
      </c>
      <c r="E25" s="256" t="s">
        <v>361</v>
      </c>
      <c r="F25" s="256" t="s">
        <v>191</v>
      </c>
      <c r="G25" s="270">
        <f t="shared" si="0"/>
        <v>680478163</v>
      </c>
      <c r="H25" s="271" t="s">
        <v>177</v>
      </c>
      <c r="I25" s="256" t="s">
        <v>135</v>
      </c>
      <c r="J25" s="256" t="s">
        <v>36</v>
      </c>
      <c r="K25" s="256" t="s">
        <v>196</v>
      </c>
      <c r="L25" s="272">
        <v>41821</v>
      </c>
      <c r="M25" s="273">
        <v>41821</v>
      </c>
      <c r="N25" s="273">
        <v>42552</v>
      </c>
      <c r="O25" s="274">
        <v>2014</v>
      </c>
      <c r="P25" s="257" t="s">
        <v>114</v>
      </c>
      <c r="Q25" s="278">
        <v>1</v>
      </c>
      <c r="R25" s="504">
        <f t="shared" si="1"/>
        <v>310</v>
      </c>
      <c r="S25" s="255">
        <v>76</v>
      </c>
      <c r="T25" s="255">
        <v>233</v>
      </c>
      <c r="U25" s="255">
        <v>1</v>
      </c>
      <c r="V25" s="255">
        <v>0</v>
      </c>
      <c r="W25" s="255">
        <v>876</v>
      </c>
      <c r="X25" s="255">
        <v>71</v>
      </c>
      <c r="Y25" s="255">
        <v>30</v>
      </c>
      <c r="Z25" s="506">
        <f t="shared" si="2"/>
        <v>1287</v>
      </c>
      <c r="AA25" s="275">
        <f t="shared" si="3"/>
        <v>310</v>
      </c>
      <c r="AB25" s="276">
        <f t="shared" si="4"/>
        <v>76</v>
      </c>
      <c r="AC25" s="276">
        <f t="shared" si="5"/>
        <v>233</v>
      </c>
      <c r="AD25" s="276">
        <f t="shared" si="6"/>
        <v>1</v>
      </c>
      <c r="AE25" s="276">
        <f t="shared" si="7"/>
        <v>0</v>
      </c>
      <c r="AF25" s="276">
        <f t="shared" si="8"/>
        <v>876</v>
      </c>
      <c r="AG25" s="276">
        <f t="shared" si="9"/>
        <v>71</v>
      </c>
      <c r="AH25" s="276">
        <f t="shared" si="10"/>
        <v>30</v>
      </c>
      <c r="AI25" s="506">
        <f t="shared" si="11"/>
        <v>1287</v>
      </c>
      <c r="AJ25" s="277">
        <v>3.35</v>
      </c>
      <c r="AK25" s="277">
        <v>3.5</v>
      </c>
      <c r="AL25" s="508">
        <v>0</v>
      </c>
      <c r="AM25" s="278">
        <v>1.205848387096774</v>
      </c>
      <c r="AN25" s="279">
        <f t="shared" si="12"/>
        <v>4.039592096774193</v>
      </c>
      <c r="AO25" s="280">
        <f t="shared" si="13"/>
        <v>3684.1079922580639</v>
      </c>
      <c r="AP25" s="279">
        <f t="shared" si="14"/>
        <v>4.2204693548387091</v>
      </c>
      <c r="AQ25" s="280">
        <f t="shared" si="15"/>
        <v>0</v>
      </c>
      <c r="AR25" s="279">
        <f t="shared" si="16"/>
        <v>0</v>
      </c>
      <c r="AS25" s="280">
        <f t="shared" si="17"/>
        <v>0</v>
      </c>
      <c r="AT25" s="278">
        <v>1.1460844748858448</v>
      </c>
      <c r="AU25" s="279">
        <f t="shared" si="18"/>
        <v>3.8393829908675801</v>
      </c>
      <c r="AV25" s="280">
        <f t="shared" si="19"/>
        <v>40359.594000000005</v>
      </c>
      <c r="AW25" s="279">
        <f t="shared" si="20"/>
        <v>4.0112956621004567</v>
      </c>
      <c r="AX25" s="280">
        <f t="shared" si="21"/>
        <v>0</v>
      </c>
      <c r="AY25" s="279">
        <f t="shared" si="22"/>
        <v>0</v>
      </c>
      <c r="AZ25" s="280">
        <f t="shared" si="23"/>
        <v>0</v>
      </c>
      <c r="BD25" s="281"/>
      <c r="BE25" s="281"/>
      <c r="BF25" s="281"/>
    </row>
    <row r="26" spans="2:58" s="256" customFormat="1" ht="12.75">
      <c r="B26" s="256" t="s">
        <v>370</v>
      </c>
      <c r="C26" s="256" t="s">
        <v>116</v>
      </c>
      <c r="D26" s="256" t="s">
        <v>358</v>
      </c>
      <c r="E26" s="256" t="s">
        <v>361</v>
      </c>
      <c r="F26" s="256" t="s">
        <v>191</v>
      </c>
      <c r="G26" s="270">
        <f t="shared" si="0"/>
        <v>680437840</v>
      </c>
      <c r="H26" s="271" t="s">
        <v>167</v>
      </c>
      <c r="I26" s="256" t="s">
        <v>125</v>
      </c>
      <c r="J26" s="256" t="s">
        <v>36</v>
      </c>
      <c r="K26" s="256" t="s">
        <v>196</v>
      </c>
      <c r="L26" s="272">
        <v>41365</v>
      </c>
      <c r="M26" s="273">
        <v>41365</v>
      </c>
      <c r="N26" s="273">
        <v>42552</v>
      </c>
      <c r="O26" s="274">
        <v>2013</v>
      </c>
      <c r="P26" s="257" t="s">
        <v>158</v>
      </c>
      <c r="Q26" s="278">
        <v>1</v>
      </c>
      <c r="R26" s="504">
        <f t="shared" si="1"/>
        <v>347</v>
      </c>
      <c r="S26" s="255">
        <v>100</v>
      </c>
      <c r="T26" s="255">
        <v>241</v>
      </c>
      <c r="U26" s="255">
        <v>6</v>
      </c>
      <c r="V26" s="255">
        <v>0</v>
      </c>
      <c r="W26" s="255">
        <v>349</v>
      </c>
      <c r="X26" s="255">
        <v>8</v>
      </c>
      <c r="Y26" s="255">
        <v>15</v>
      </c>
      <c r="Z26" s="506">
        <f t="shared" si="2"/>
        <v>719</v>
      </c>
      <c r="AA26" s="275">
        <f t="shared" si="3"/>
        <v>347</v>
      </c>
      <c r="AB26" s="276">
        <f t="shared" si="4"/>
        <v>100</v>
      </c>
      <c r="AC26" s="276">
        <f t="shared" si="5"/>
        <v>241</v>
      </c>
      <c r="AD26" s="276">
        <f t="shared" si="6"/>
        <v>6</v>
      </c>
      <c r="AE26" s="276">
        <f t="shared" si="7"/>
        <v>0</v>
      </c>
      <c r="AF26" s="276">
        <f t="shared" si="8"/>
        <v>349</v>
      </c>
      <c r="AG26" s="276">
        <f t="shared" si="9"/>
        <v>8</v>
      </c>
      <c r="AH26" s="276">
        <f t="shared" si="10"/>
        <v>15</v>
      </c>
      <c r="AI26" s="506">
        <f t="shared" si="11"/>
        <v>719</v>
      </c>
      <c r="AJ26" s="277">
        <v>3.1</v>
      </c>
      <c r="AK26" s="277">
        <v>3.5</v>
      </c>
      <c r="AL26" s="508">
        <v>0</v>
      </c>
      <c r="AM26" s="278">
        <v>1.0672449567723346</v>
      </c>
      <c r="AN26" s="279">
        <f t="shared" si="12"/>
        <v>3.3084593659942372</v>
      </c>
      <c r="AO26" s="280">
        <f t="shared" si="13"/>
        <v>3970.1512391930846</v>
      </c>
      <c r="AP26" s="279">
        <f t="shared" si="14"/>
        <v>3.7353573487031708</v>
      </c>
      <c r="AQ26" s="280">
        <f t="shared" si="15"/>
        <v>0</v>
      </c>
      <c r="AR26" s="279">
        <f t="shared" si="16"/>
        <v>0</v>
      </c>
      <c r="AS26" s="280">
        <f t="shared" si="17"/>
        <v>0</v>
      </c>
      <c r="AT26" s="278">
        <v>1.0057707736389685</v>
      </c>
      <c r="AU26" s="279">
        <f t="shared" si="18"/>
        <v>3.1178893982808025</v>
      </c>
      <c r="AV26" s="280">
        <f t="shared" si="19"/>
        <v>13057.720800000001</v>
      </c>
      <c r="AW26" s="279">
        <f t="shared" si="20"/>
        <v>3.52019770773639</v>
      </c>
      <c r="AX26" s="280">
        <f t="shared" si="21"/>
        <v>0</v>
      </c>
      <c r="AY26" s="279">
        <f t="shared" si="22"/>
        <v>0</v>
      </c>
      <c r="AZ26" s="280">
        <f t="shared" si="23"/>
        <v>0</v>
      </c>
      <c r="BD26" s="281"/>
      <c r="BE26" s="281"/>
      <c r="BF26" s="281"/>
    </row>
    <row r="27" spans="2:58" s="256" customFormat="1" ht="12.75">
      <c r="B27" s="256" t="s">
        <v>370</v>
      </c>
      <c r="C27" s="256" t="s">
        <v>116</v>
      </c>
      <c r="D27" s="256" t="s">
        <v>358</v>
      </c>
      <c r="E27" s="256" t="s">
        <v>361</v>
      </c>
      <c r="F27" s="256" t="s">
        <v>191</v>
      </c>
      <c r="G27" s="270">
        <f t="shared" si="0"/>
        <v>204401653</v>
      </c>
      <c r="H27" s="271" t="s">
        <v>168</v>
      </c>
      <c r="I27" s="256" t="s">
        <v>126</v>
      </c>
      <c r="J27" s="256" t="s">
        <v>36</v>
      </c>
      <c r="K27" s="256" t="s">
        <v>196</v>
      </c>
      <c r="L27" s="272">
        <v>41365</v>
      </c>
      <c r="M27" s="273">
        <v>41365</v>
      </c>
      <c r="N27" s="273">
        <v>42552</v>
      </c>
      <c r="O27" s="274">
        <v>2013</v>
      </c>
      <c r="P27" s="257" t="s">
        <v>158</v>
      </c>
      <c r="Q27" s="278">
        <v>1</v>
      </c>
      <c r="R27" s="504">
        <f t="shared" si="1"/>
        <v>150</v>
      </c>
      <c r="S27" s="255">
        <v>30</v>
      </c>
      <c r="T27" s="255">
        <v>117</v>
      </c>
      <c r="U27" s="255">
        <v>3</v>
      </c>
      <c r="V27" s="255">
        <v>0</v>
      </c>
      <c r="W27" s="255">
        <v>623</v>
      </c>
      <c r="X27" s="255">
        <v>29</v>
      </c>
      <c r="Y27" s="255">
        <v>13</v>
      </c>
      <c r="Z27" s="506">
        <f t="shared" si="2"/>
        <v>815</v>
      </c>
      <c r="AA27" s="275">
        <f t="shared" si="3"/>
        <v>150</v>
      </c>
      <c r="AB27" s="276">
        <f t="shared" si="4"/>
        <v>30</v>
      </c>
      <c r="AC27" s="276">
        <f t="shared" si="5"/>
        <v>117</v>
      </c>
      <c r="AD27" s="276">
        <f t="shared" si="6"/>
        <v>3</v>
      </c>
      <c r="AE27" s="276">
        <f t="shared" si="7"/>
        <v>0</v>
      </c>
      <c r="AF27" s="276">
        <f t="shared" si="8"/>
        <v>623</v>
      </c>
      <c r="AG27" s="276">
        <f t="shared" si="9"/>
        <v>29</v>
      </c>
      <c r="AH27" s="276">
        <f t="shared" si="10"/>
        <v>13</v>
      </c>
      <c r="AI27" s="506">
        <f t="shared" si="11"/>
        <v>815</v>
      </c>
      <c r="AJ27" s="277">
        <v>3.1</v>
      </c>
      <c r="AK27" s="277">
        <v>3.5</v>
      </c>
      <c r="AL27" s="508">
        <v>0</v>
      </c>
      <c r="AM27" s="278">
        <v>0.43663999999999997</v>
      </c>
      <c r="AN27" s="279">
        <f t="shared" si="12"/>
        <v>1.3535839999999999</v>
      </c>
      <c r="AO27" s="280">
        <f t="shared" si="13"/>
        <v>487.29023999999998</v>
      </c>
      <c r="AP27" s="279">
        <f t="shared" si="14"/>
        <v>1.5282399999999998</v>
      </c>
      <c r="AQ27" s="280">
        <f t="shared" si="15"/>
        <v>0</v>
      </c>
      <c r="AR27" s="279">
        <f t="shared" si="16"/>
        <v>0</v>
      </c>
      <c r="AS27" s="280">
        <f t="shared" si="17"/>
        <v>0</v>
      </c>
      <c r="AT27" s="278">
        <v>0.44009309791332263</v>
      </c>
      <c r="AU27" s="279">
        <f t="shared" si="18"/>
        <v>1.3642886035313002</v>
      </c>
      <c r="AV27" s="280">
        <f t="shared" si="19"/>
        <v>10199.4216</v>
      </c>
      <c r="AW27" s="279">
        <f t="shared" si="20"/>
        <v>1.5403258426966291</v>
      </c>
      <c r="AX27" s="280">
        <f t="shared" si="21"/>
        <v>0</v>
      </c>
      <c r="AY27" s="279">
        <f t="shared" si="22"/>
        <v>0</v>
      </c>
      <c r="AZ27" s="280">
        <f t="shared" si="23"/>
        <v>0</v>
      </c>
      <c r="BD27" s="281"/>
      <c r="BE27" s="281"/>
      <c r="BF27" s="281"/>
    </row>
    <row r="28" spans="2:58" s="256" customFormat="1" ht="12.75">
      <c r="B28" s="256" t="s">
        <v>370</v>
      </c>
      <c r="C28" s="256" t="s">
        <v>116</v>
      </c>
      <c r="D28" s="256" t="s">
        <v>358</v>
      </c>
      <c r="E28" s="256" t="s">
        <v>361</v>
      </c>
      <c r="F28" s="256" t="s">
        <v>191</v>
      </c>
      <c r="G28" s="270">
        <f t="shared" si="0"/>
        <v>680367608</v>
      </c>
      <c r="H28" s="271" t="s">
        <v>169</v>
      </c>
      <c r="I28" s="256" t="s">
        <v>127</v>
      </c>
      <c r="J28" s="256" t="s">
        <v>36</v>
      </c>
      <c r="K28" s="256" t="s">
        <v>196</v>
      </c>
      <c r="L28" s="272">
        <v>41365</v>
      </c>
      <c r="M28" s="273">
        <v>43556</v>
      </c>
      <c r="N28" s="273">
        <v>42552</v>
      </c>
      <c r="O28" s="274">
        <v>2013</v>
      </c>
      <c r="P28" s="485" t="s">
        <v>158</v>
      </c>
      <c r="Q28" s="278">
        <v>1</v>
      </c>
      <c r="R28" s="504">
        <f t="shared" si="1"/>
        <v>932</v>
      </c>
      <c r="S28" s="255">
        <v>113</v>
      </c>
      <c r="T28" s="255">
        <v>804</v>
      </c>
      <c r="U28" s="255">
        <v>15</v>
      </c>
      <c r="V28" s="255">
        <v>0</v>
      </c>
      <c r="W28" s="255">
        <v>2831</v>
      </c>
      <c r="X28" s="255">
        <v>106</v>
      </c>
      <c r="Y28" s="255">
        <v>38</v>
      </c>
      <c r="Z28" s="506">
        <f t="shared" si="2"/>
        <v>3907</v>
      </c>
      <c r="AA28" s="275">
        <f t="shared" si="3"/>
        <v>932</v>
      </c>
      <c r="AB28" s="276">
        <f t="shared" si="4"/>
        <v>113</v>
      </c>
      <c r="AC28" s="276">
        <f t="shared" si="5"/>
        <v>804</v>
      </c>
      <c r="AD28" s="276">
        <f t="shared" si="6"/>
        <v>15</v>
      </c>
      <c r="AE28" s="276">
        <f t="shared" si="7"/>
        <v>0</v>
      </c>
      <c r="AF28" s="276">
        <f t="shared" si="8"/>
        <v>2831</v>
      </c>
      <c r="AG28" s="276">
        <f t="shared" si="9"/>
        <v>106</v>
      </c>
      <c r="AH28" s="276">
        <f t="shared" si="10"/>
        <v>38</v>
      </c>
      <c r="AI28" s="506">
        <f t="shared" si="11"/>
        <v>3907</v>
      </c>
      <c r="AJ28" s="277">
        <v>3.1</v>
      </c>
      <c r="AK28" s="277">
        <v>3.5</v>
      </c>
      <c r="AL28" s="508">
        <v>0</v>
      </c>
      <c r="AM28" s="278">
        <v>1.2736030042918456</v>
      </c>
      <c r="AN28" s="279">
        <f t="shared" si="12"/>
        <v>3.9481693133047213</v>
      </c>
      <c r="AO28" s="280">
        <f t="shared" si="13"/>
        <v>5353.7175888412021</v>
      </c>
      <c r="AP28" s="279">
        <f t="shared" si="14"/>
        <v>4.4576105150214591</v>
      </c>
      <c r="AQ28" s="280">
        <f t="shared" si="15"/>
        <v>0</v>
      </c>
      <c r="AR28" s="279">
        <f t="shared" si="16"/>
        <v>0</v>
      </c>
      <c r="AS28" s="280">
        <f t="shared" si="17"/>
        <v>0</v>
      </c>
      <c r="AT28" s="278">
        <v>1.2468145531614272</v>
      </c>
      <c r="AU28" s="279">
        <f t="shared" si="18"/>
        <v>3.8651251148004242</v>
      </c>
      <c r="AV28" s="280">
        <f t="shared" si="19"/>
        <v>131306.03040000002</v>
      </c>
      <c r="AW28" s="279">
        <f t="shared" si="20"/>
        <v>4.3638509360649955</v>
      </c>
      <c r="AX28" s="280">
        <f t="shared" si="21"/>
        <v>0</v>
      </c>
      <c r="AY28" s="279">
        <f t="shared" si="22"/>
        <v>0</v>
      </c>
      <c r="AZ28" s="280">
        <f t="shared" si="23"/>
        <v>0</v>
      </c>
      <c r="BD28" s="281"/>
      <c r="BE28" s="281"/>
      <c r="BF28" s="281"/>
    </row>
    <row r="29" spans="2:58" s="256" customFormat="1" ht="12.75">
      <c r="C29" s="256" t="s">
        <v>226</v>
      </c>
      <c r="D29" s="256" t="s">
        <v>358</v>
      </c>
      <c r="E29" s="256" t="s">
        <v>361</v>
      </c>
      <c r="F29" s="256" t="s">
        <v>191</v>
      </c>
      <c r="G29" s="270">
        <f t="shared" si="0"/>
        <v>205122281</v>
      </c>
      <c r="H29" s="271" t="s">
        <v>199</v>
      </c>
      <c r="I29" s="256" t="s">
        <v>200</v>
      </c>
      <c r="J29" s="256" t="s">
        <v>36</v>
      </c>
      <c r="K29" s="256" t="s">
        <v>196</v>
      </c>
      <c r="L29" s="272">
        <v>42186</v>
      </c>
      <c r="M29" s="273">
        <v>42186</v>
      </c>
      <c r="N29" s="273">
        <v>42552</v>
      </c>
      <c r="O29" s="274">
        <v>2015</v>
      </c>
      <c r="P29" s="485" t="s">
        <v>192</v>
      </c>
      <c r="Q29" s="278">
        <v>1</v>
      </c>
      <c r="R29" s="504">
        <f t="shared" si="1"/>
        <v>141</v>
      </c>
      <c r="S29" s="255">
        <v>42</v>
      </c>
      <c r="T29" s="255">
        <v>91</v>
      </c>
      <c r="U29" s="255">
        <v>8</v>
      </c>
      <c r="V29" s="255">
        <v>0</v>
      </c>
      <c r="W29" s="255">
        <v>626</v>
      </c>
      <c r="X29" s="255">
        <v>21</v>
      </c>
      <c r="Y29" s="255">
        <v>19</v>
      </c>
      <c r="Z29" s="506">
        <f t="shared" si="2"/>
        <v>807</v>
      </c>
      <c r="AA29" s="275">
        <f t="shared" si="3"/>
        <v>141</v>
      </c>
      <c r="AB29" s="276">
        <f t="shared" si="4"/>
        <v>42</v>
      </c>
      <c r="AC29" s="276">
        <f t="shared" si="5"/>
        <v>91</v>
      </c>
      <c r="AD29" s="276">
        <f t="shared" si="6"/>
        <v>8</v>
      </c>
      <c r="AE29" s="276">
        <f t="shared" si="7"/>
        <v>0</v>
      </c>
      <c r="AF29" s="276">
        <f t="shared" si="8"/>
        <v>626</v>
      </c>
      <c r="AG29" s="276">
        <f t="shared" si="9"/>
        <v>21</v>
      </c>
      <c r="AH29" s="276">
        <f t="shared" si="10"/>
        <v>19</v>
      </c>
      <c r="AI29" s="506">
        <f t="shared" si="11"/>
        <v>807</v>
      </c>
      <c r="AJ29" s="277">
        <v>3.1</v>
      </c>
      <c r="AK29" s="277">
        <v>3.5</v>
      </c>
      <c r="AL29" s="508">
        <v>0</v>
      </c>
      <c r="AM29" s="278">
        <v>0.43813475177304967</v>
      </c>
      <c r="AN29" s="279">
        <f t="shared" si="12"/>
        <v>1.358217730496454</v>
      </c>
      <c r="AO29" s="280">
        <f t="shared" si="13"/>
        <v>684.54173617021286</v>
      </c>
      <c r="AP29" s="279">
        <f t="shared" si="14"/>
        <v>1.5334716312056738</v>
      </c>
      <c r="AQ29" s="280">
        <f t="shared" si="15"/>
        <v>0</v>
      </c>
      <c r="AR29" s="279">
        <f t="shared" si="16"/>
        <v>0</v>
      </c>
      <c r="AS29" s="280">
        <f t="shared" si="17"/>
        <v>0</v>
      </c>
      <c r="AT29" s="278">
        <v>0.47108945686900955</v>
      </c>
      <c r="AU29" s="279">
        <f t="shared" si="18"/>
        <v>1.4603773162939298</v>
      </c>
      <c r="AV29" s="280">
        <f t="shared" si="19"/>
        <v>10970.3544</v>
      </c>
      <c r="AW29" s="279">
        <f t="shared" si="20"/>
        <v>1.6488130990415335</v>
      </c>
      <c r="AX29" s="280">
        <f t="shared" si="21"/>
        <v>0</v>
      </c>
      <c r="AY29" s="279">
        <f t="shared" si="22"/>
        <v>0</v>
      </c>
      <c r="AZ29" s="280">
        <f t="shared" si="23"/>
        <v>0</v>
      </c>
      <c r="BD29" s="281"/>
      <c r="BE29" s="281"/>
      <c r="BF29" s="281"/>
    </row>
    <row r="30" spans="2:58" s="256" customFormat="1" ht="12.75">
      <c r="B30" s="256" t="s">
        <v>370</v>
      </c>
      <c r="C30" s="256" t="s">
        <v>116</v>
      </c>
      <c r="D30" s="256" t="s">
        <v>358</v>
      </c>
      <c r="E30" s="256" t="s">
        <v>361</v>
      </c>
      <c r="F30" s="256" t="s">
        <v>191</v>
      </c>
      <c r="G30" s="270">
        <f t="shared" si="0"/>
        <v>261966088</v>
      </c>
      <c r="H30" s="271" t="s">
        <v>170</v>
      </c>
      <c r="I30" s="256" t="s">
        <v>128</v>
      </c>
      <c r="J30" s="256" t="s">
        <v>36</v>
      </c>
      <c r="K30" s="256" t="s">
        <v>196</v>
      </c>
      <c r="L30" s="272">
        <v>41365</v>
      </c>
      <c r="M30" s="273">
        <v>41365</v>
      </c>
      <c r="N30" s="273">
        <v>42552</v>
      </c>
      <c r="O30" s="274">
        <v>2013</v>
      </c>
      <c r="P30" s="370" t="s">
        <v>158</v>
      </c>
      <c r="Q30" s="278">
        <v>1</v>
      </c>
      <c r="R30" s="504">
        <f t="shared" si="1"/>
        <v>160</v>
      </c>
      <c r="S30" s="255">
        <v>70</v>
      </c>
      <c r="T30" s="255">
        <v>88</v>
      </c>
      <c r="U30" s="255">
        <v>2</v>
      </c>
      <c r="V30" s="255">
        <v>0</v>
      </c>
      <c r="W30" s="255">
        <v>190</v>
      </c>
      <c r="X30" s="255">
        <v>5</v>
      </c>
      <c r="Y30" s="255">
        <v>22</v>
      </c>
      <c r="Z30" s="506">
        <f t="shared" si="2"/>
        <v>377</v>
      </c>
      <c r="AA30" s="275">
        <f t="shared" si="3"/>
        <v>160</v>
      </c>
      <c r="AB30" s="276">
        <f t="shared" si="4"/>
        <v>70</v>
      </c>
      <c r="AC30" s="276">
        <f t="shared" si="5"/>
        <v>88</v>
      </c>
      <c r="AD30" s="276">
        <f t="shared" si="6"/>
        <v>2</v>
      </c>
      <c r="AE30" s="276">
        <f t="shared" si="7"/>
        <v>0</v>
      </c>
      <c r="AF30" s="276">
        <f t="shared" si="8"/>
        <v>190</v>
      </c>
      <c r="AG30" s="276">
        <f t="shared" si="9"/>
        <v>5</v>
      </c>
      <c r="AH30" s="276">
        <f t="shared" si="10"/>
        <v>22</v>
      </c>
      <c r="AI30" s="506">
        <f t="shared" si="11"/>
        <v>377</v>
      </c>
      <c r="AJ30" s="277">
        <v>3.1</v>
      </c>
      <c r="AK30" s="277">
        <v>3.5</v>
      </c>
      <c r="AL30" s="508">
        <v>0</v>
      </c>
      <c r="AM30" s="278">
        <v>1.28945</v>
      </c>
      <c r="AN30" s="279">
        <f t="shared" si="12"/>
        <v>3.9972950000000003</v>
      </c>
      <c r="AO30" s="280">
        <f t="shared" si="13"/>
        <v>3357.7278000000001</v>
      </c>
      <c r="AP30" s="279">
        <f t="shared" si="14"/>
        <v>4.5130749999999997</v>
      </c>
      <c r="AQ30" s="280">
        <f t="shared" si="15"/>
        <v>0</v>
      </c>
      <c r="AR30" s="279">
        <f t="shared" si="16"/>
        <v>0</v>
      </c>
      <c r="AS30" s="280">
        <f t="shared" si="17"/>
        <v>0</v>
      </c>
      <c r="AT30" s="278">
        <v>1.3076315789473683</v>
      </c>
      <c r="AU30" s="279">
        <f t="shared" si="18"/>
        <v>4.0536578947368413</v>
      </c>
      <c r="AV30" s="280">
        <f t="shared" si="19"/>
        <v>9242.3399999999983</v>
      </c>
      <c r="AW30" s="279">
        <f t="shared" si="20"/>
        <v>4.5767105263157886</v>
      </c>
      <c r="AX30" s="280">
        <f t="shared" si="21"/>
        <v>0</v>
      </c>
      <c r="AY30" s="279">
        <f t="shared" si="22"/>
        <v>0</v>
      </c>
      <c r="AZ30" s="280">
        <f t="shared" si="23"/>
        <v>0</v>
      </c>
      <c r="BD30" s="281"/>
      <c r="BE30" s="281"/>
      <c r="BF30" s="281"/>
    </row>
    <row r="31" spans="2:58" s="256" customFormat="1" ht="12.75">
      <c r="C31" s="256" t="s">
        <v>116</v>
      </c>
      <c r="D31" s="256" t="s">
        <v>358</v>
      </c>
      <c r="E31" s="256" t="s">
        <v>361</v>
      </c>
      <c r="F31" s="256" t="s">
        <v>191</v>
      </c>
      <c r="G31" s="270">
        <f t="shared" si="0"/>
        <v>680335421</v>
      </c>
      <c r="H31" s="271" t="s">
        <v>179</v>
      </c>
      <c r="I31" s="256" t="s">
        <v>137</v>
      </c>
      <c r="J31" s="256" t="s">
        <v>36</v>
      </c>
      <c r="K31" s="256" t="s">
        <v>196</v>
      </c>
      <c r="L31" s="272">
        <v>41821</v>
      </c>
      <c r="M31" s="273">
        <v>41821</v>
      </c>
      <c r="N31" s="273">
        <v>42552</v>
      </c>
      <c r="O31" s="274">
        <v>2014</v>
      </c>
      <c r="P31" s="385" t="s">
        <v>114</v>
      </c>
      <c r="Q31" s="278">
        <v>1</v>
      </c>
      <c r="R31" s="504">
        <f t="shared" si="1"/>
        <v>594</v>
      </c>
      <c r="S31" s="255">
        <v>99</v>
      </c>
      <c r="T31" s="255">
        <v>480</v>
      </c>
      <c r="U31" s="255">
        <v>15</v>
      </c>
      <c r="V31" s="255">
        <v>0</v>
      </c>
      <c r="W31" s="255">
        <v>580</v>
      </c>
      <c r="X31" s="255">
        <v>24</v>
      </c>
      <c r="Y31" s="255">
        <v>72</v>
      </c>
      <c r="Z31" s="506">
        <f t="shared" si="2"/>
        <v>1270</v>
      </c>
      <c r="AA31" s="275">
        <f t="shared" si="3"/>
        <v>594</v>
      </c>
      <c r="AB31" s="276">
        <f t="shared" si="4"/>
        <v>99</v>
      </c>
      <c r="AC31" s="276">
        <f t="shared" si="5"/>
        <v>480</v>
      </c>
      <c r="AD31" s="276">
        <f t="shared" si="6"/>
        <v>15</v>
      </c>
      <c r="AE31" s="276">
        <f t="shared" si="7"/>
        <v>0</v>
      </c>
      <c r="AF31" s="276">
        <f t="shared" si="8"/>
        <v>580</v>
      </c>
      <c r="AG31" s="276">
        <f t="shared" si="9"/>
        <v>24</v>
      </c>
      <c r="AH31" s="276">
        <f t="shared" si="10"/>
        <v>72</v>
      </c>
      <c r="AI31" s="506">
        <f t="shared" si="11"/>
        <v>1270</v>
      </c>
      <c r="AJ31" s="277">
        <v>3.1</v>
      </c>
      <c r="AK31" s="277">
        <v>3.5</v>
      </c>
      <c r="AL31" s="508">
        <v>0</v>
      </c>
      <c r="AM31" s="278">
        <v>0.83005387205387193</v>
      </c>
      <c r="AN31" s="279">
        <f t="shared" si="12"/>
        <v>2.5731670033670029</v>
      </c>
      <c r="AO31" s="280">
        <f t="shared" si="13"/>
        <v>3056.9223999999995</v>
      </c>
      <c r="AP31" s="279">
        <f t="shared" si="14"/>
        <v>2.9051885521885517</v>
      </c>
      <c r="AQ31" s="280">
        <f t="shared" si="15"/>
        <v>0</v>
      </c>
      <c r="AR31" s="279">
        <f t="shared" si="16"/>
        <v>0</v>
      </c>
      <c r="AS31" s="280">
        <f t="shared" si="17"/>
        <v>0</v>
      </c>
      <c r="AT31" s="278">
        <v>0.87255517241379299</v>
      </c>
      <c r="AU31" s="279">
        <f t="shared" si="18"/>
        <v>2.7049210344827586</v>
      </c>
      <c r="AV31" s="280">
        <f t="shared" si="19"/>
        <v>18826.250400000001</v>
      </c>
      <c r="AW31" s="279">
        <f t="shared" si="20"/>
        <v>3.0539431034482756</v>
      </c>
      <c r="AX31" s="280">
        <f t="shared" si="21"/>
        <v>0</v>
      </c>
      <c r="AY31" s="279">
        <f t="shared" si="22"/>
        <v>0</v>
      </c>
      <c r="AZ31" s="280">
        <f t="shared" si="23"/>
        <v>0</v>
      </c>
      <c r="BD31" s="281"/>
      <c r="BE31" s="281"/>
      <c r="BF31" s="281"/>
    </row>
    <row r="32" spans="2:58" s="256" customFormat="1" ht="12.75">
      <c r="C32" s="256" t="s">
        <v>226</v>
      </c>
      <c r="D32" s="256" t="s">
        <v>358</v>
      </c>
      <c r="E32" s="256" t="s">
        <v>361</v>
      </c>
      <c r="F32" s="256" t="s">
        <v>191</v>
      </c>
      <c r="G32" s="270">
        <f t="shared" si="0"/>
        <v>563456657</v>
      </c>
      <c r="H32" s="271" t="s">
        <v>208</v>
      </c>
      <c r="I32" s="256" t="s">
        <v>209</v>
      </c>
      <c r="J32" s="256" t="s">
        <v>36</v>
      </c>
      <c r="K32" s="256" t="s">
        <v>196</v>
      </c>
      <c r="L32" s="272">
        <v>42186</v>
      </c>
      <c r="M32" s="273">
        <v>42186</v>
      </c>
      <c r="N32" s="273">
        <v>42552</v>
      </c>
      <c r="O32" s="274">
        <v>2015</v>
      </c>
      <c r="P32" s="385" t="s">
        <v>192</v>
      </c>
      <c r="Q32" s="278">
        <v>1</v>
      </c>
      <c r="R32" s="504">
        <f t="shared" si="1"/>
        <v>188</v>
      </c>
      <c r="S32" s="255">
        <v>49</v>
      </c>
      <c r="T32" s="255">
        <v>134</v>
      </c>
      <c r="U32" s="255">
        <v>5</v>
      </c>
      <c r="V32" s="255">
        <v>0</v>
      </c>
      <c r="W32" s="255">
        <v>360</v>
      </c>
      <c r="X32" s="255">
        <v>9</v>
      </c>
      <c r="Y32" s="255">
        <v>2</v>
      </c>
      <c r="Z32" s="506">
        <f t="shared" si="2"/>
        <v>559</v>
      </c>
      <c r="AA32" s="275">
        <f t="shared" si="3"/>
        <v>188</v>
      </c>
      <c r="AB32" s="276">
        <f t="shared" si="4"/>
        <v>49</v>
      </c>
      <c r="AC32" s="276">
        <f t="shared" si="5"/>
        <v>134</v>
      </c>
      <c r="AD32" s="276">
        <f t="shared" si="6"/>
        <v>5</v>
      </c>
      <c r="AE32" s="276">
        <f t="shared" si="7"/>
        <v>0</v>
      </c>
      <c r="AF32" s="276">
        <f t="shared" si="8"/>
        <v>360</v>
      </c>
      <c r="AG32" s="276">
        <f t="shared" si="9"/>
        <v>9</v>
      </c>
      <c r="AH32" s="276">
        <f t="shared" si="10"/>
        <v>2</v>
      </c>
      <c r="AI32" s="506">
        <f t="shared" si="11"/>
        <v>559</v>
      </c>
      <c r="AJ32" s="277">
        <v>3.1</v>
      </c>
      <c r="AK32" s="277">
        <v>3.5</v>
      </c>
      <c r="AL32" s="508">
        <v>0</v>
      </c>
      <c r="AM32" s="278">
        <v>1.4818457446808511</v>
      </c>
      <c r="AN32" s="279">
        <f t="shared" si="12"/>
        <v>4.5937218085106384</v>
      </c>
      <c r="AO32" s="280">
        <f t="shared" si="13"/>
        <v>2701.1084234042555</v>
      </c>
      <c r="AP32" s="279">
        <f t="shared" si="14"/>
        <v>5.1864601063829792</v>
      </c>
      <c r="AQ32" s="280">
        <f t="shared" si="15"/>
        <v>0</v>
      </c>
      <c r="AR32" s="279">
        <f t="shared" si="16"/>
        <v>0</v>
      </c>
      <c r="AS32" s="280">
        <f t="shared" si="17"/>
        <v>0</v>
      </c>
      <c r="AT32" s="278">
        <v>1.4864277777777775</v>
      </c>
      <c r="AU32" s="279">
        <f t="shared" si="18"/>
        <v>4.6079261111111105</v>
      </c>
      <c r="AV32" s="280">
        <f t="shared" si="19"/>
        <v>19906.240799999996</v>
      </c>
      <c r="AW32" s="279">
        <f t="shared" si="20"/>
        <v>5.2024972222222212</v>
      </c>
      <c r="AX32" s="280">
        <f t="shared" si="21"/>
        <v>0</v>
      </c>
      <c r="AY32" s="279">
        <f t="shared" si="22"/>
        <v>0</v>
      </c>
      <c r="AZ32" s="280">
        <f t="shared" si="23"/>
        <v>0</v>
      </c>
      <c r="BD32" s="281"/>
      <c r="BE32" s="281"/>
      <c r="BF32" s="281"/>
    </row>
    <row r="33" spans="2:58" s="256" customFormat="1" ht="12.75">
      <c r="C33" s="256" t="s">
        <v>226</v>
      </c>
      <c r="D33" s="256" t="s">
        <v>358</v>
      </c>
      <c r="E33" s="256" t="s">
        <v>361</v>
      </c>
      <c r="F33" s="256" t="s">
        <v>191</v>
      </c>
      <c r="G33" s="270">
        <f t="shared" si="0"/>
        <v>208149247</v>
      </c>
      <c r="H33" s="271" t="s">
        <v>201</v>
      </c>
      <c r="I33" s="256" t="s">
        <v>202</v>
      </c>
      <c r="J33" s="256" t="s">
        <v>36</v>
      </c>
      <c r="K33" s="256" t="s">
        <v>196</v>
      </c>
      <c r="L33" s="272">
        <v>42186</v>
      </c>
      <c r="M33" s="273">
        <v>42186</v>
      </c>
      <c r="N33" s="273">
        <v>42552</v>
      </c>
      <c r="O33" s="274">
        <v>2015</v>
      </c>
      <c r="P33" s="385" t="s">
        <v>192</v>
      </c>
      <c r="Q33" s="278">
        <v>1</v>
      </c>
      <c r="R33" s="504">
        <f t="shared" si="1"/>
        <v>134</v>
      </c>
      <c r="S33" s="255">
        <v>72</v>
      </c>
      <c r="T33" s="255">
        <v>62</v>
      </c>
      <c r="U33" s="255">
        <v>0</v>
      </c>
      <c r="V33" s="255">
        <v>0</v>
      </c>
      <c r="W33" s="255">
        <v>345</v>
      </c>
      <c r="X33" s="255">
        <v>32</v>
      </c>
      <c r="Y33" s="255">
        <v>3</v>
      </c>
      <c r="Z33" s="506">
        <f t="shared" si="2"/>
        <v>514</v>
      </c>
      <c r="AA33" s="275">
        <f t="shared" si="3"/>
        <v>134</v>
      </c>
      <c r="AB33" s="276">
        <f t="shared" si="4"/>
        <v>72</v>
      </c>
      <c r="AC33" s="276">
        <f t="shared" si="5"/>
        <v>62</v>
      </c>
      <c r="AD33" s="276">
        <f t="shared" si="6"/>
        <v>0</v>
      </c>
      <c r="AE33" s="276">
        <f t="shared" si="7"/>
        <v>0</v>
      </c>
      <c r="AF33" s="276">
        <f t="shared" si="8"/>
        <v>345</v>
      </c>
      <c r="AG33" s="276">
        <f t="shared" si="9"/>
        <v>32</v>
      </c>
      <c r="AH33" s="276">
        <f t="shared" si="10"/>
        <v>3</v>
      </c>
      <c r="AI33" s="506">
        <f t="shared" si="11"/>
        <v>514</v>
      </c>
      <c r="AJ33" s="277">
        <v>3.1</v>
      </c>
      <c r="AK33" s="277">
        <v>3.5</v>
      </c>
      <c r="AL33" s="508">
        <v>0</v>
      </c>
      <c r="AM33" s="278">
        <v>0.75605970149253743</v>
      </c>
      <c r="AN33" s="279">
        <f t="shared" si="12"/>
        <v>2.343785074626866</v>
      </c>
      <c r="AO33" s="280">
        <f t="shared" si="13"/>
        <v>2025.0303044776122</v>
      </c>
      <c r="AP33" s="279">
        <f t="shared" si="14"/>
        <v>2.646208955223881</v>
      </c>
      <c r="AQ33" s="280">
        <f t="shared" si="15"/>
        <v>0</v>
      </c>
      <c r="AR33" s="279">
        <f t="shared" si="16"/>
        <v>0</v>
      </c>
      <c r="AS33" s="280">
        <f t="shared" si="17"/>
        <v>0</v>
      </c>
      <c r="AT33" s="278">
        <v>0.77886666666666649</v>
      </c>
      <c r="AU33" s="279">
        <f t="shared" si="18"/>
        <v>2.414486666666666</v>
      </c>
      <c r="AV33" s="280">
        <f t="shared" si="19"/>
        <v>9995.9747999999981</v>
      </c>
      <c r="AW33" s="279">
        <f t="shared" si="20"/>
        <v>2.7260333333333326</v>
      </c>
      <c r="AX33" s="280">
        <f t="shared" si="21"/>
        <v>0</v>
      </c>
      <c r="AY33" s="279">
        <f t="shared" si="22"/>
        <v>0</v>
      </c>
      <c r="AZ33" s="280">
        <f t="shared" si="23"/>
        <v>0</v>
      </c>
      <c r="BD33" s="281"/>
      <c r="BE33" s="281"/>
      <c r="BF33" s="281"/>
    </row>
    <row r="34" spans="2:58" s="256" customFormat="1" ht="12.75">
      <c r="B34" s="256" t="s">
        <v>370</v>
      </c>
      <c r="C34" s="256" t="s">
        <v>116</v>
      </c>
      <c r="D34" s="256" t="s">
        <v>358</v>
      </c>
      <c r="E34" s="256" t="s">
        <v>361</v>
      </c>
      <c r="F34" s="256" t="s">
        <v>191</v>
      </c>
      <c r="G34" s="270">
        <f t="shared" si="0"/>
        <v>943352055</v>
      </c>
      <c r="H34" s="271" t="s">
        <v>171</v>
      </c>
      <c r="I34" s="256" t="s">
        <v>129</v>
      </c>
      <c r="J34" s="256" t="s">
        <v>36</v>
      </c>
      <c r="K34" s="256" t="s">
        <v>196</v>
      </c>
      <c r="L34" s="272">
        <v>41365</v>
      </c>
      <c r="M34" s="273">
        <v>41365</v>
      </c>
      <c r="N34" s="273">
        <v>42552</v>
      </c>
      <c r="O34" s="274">
        <v>2013</v>
      </c>
      <c r="P34" s="385" t="s">
        <v>158</v>
      </c>
      <c r="Q34" s="278">
        <v>1</v>
      </c>
      <c r="R34" s="504">
        <f t="shared" si="1"/>
        <v>85</v>
      </c>
      <c r="S34" s="255">
        <v>4</v>
      </c>
      <c r="T34" s="255">
        <v>79</v>
      </c>
      <c r="U34" s="255">
        <v>2</v>
      </c>
      <c r="V34" s="255">
        <v>0</v>
      </c>
      <c r="W34" s="255">
        <v>260</v>
      </c>
      <c r="X34" s="255">
        <v>12</v>
      </c>
      <c r="Y34" s="255">
        <v>5</v>
      </c>
      <c r="Z34" s="506">
        <f t="shared" si="2"/>
        <v>362</v>
      </c>
      <c r="AA34" s="275">
        <f t="shared" si="3"/>
        <v>85</v>
      </c>
      <c r="AB34" s="276">
        <f t="shared" si="4"/>
        <v>4</v>
      </c>
      <c r="AC34" s="276">
        <f t="shared" si="5"/>
        <v>79</v>
      </c>
      <c r="AD34" s="276">
        <f t="shared" si="6"/>
        <v>2</v>
      </c>
      <c r="AE34" s="276">
        <f t="shared" si="7"/>
        <v>0</v>
      </c>
      <c r="AF34" s="276">
        <f t="shared" si="8"/>
        <v>260</v>
      </c>
      <c r="AG34" s="276">
        <f t="shared" si="9"/>
        <v>12</v>
      </c>
      <c r="AH34" s="276">
        <f t="shared" si="10"/>
        <v>5</v>
      </c>
      <c r="AI34" s="506">
        <f t="shared" si="11"/>
        <v>362</v>
      </c>
      <c r="AJ34" s="277">
        <v>3.1</v>
      </c>
      <c r="AK34" s="277">
        <v>3.5</v>
      </c>
      <c r="AL34" s="508">
        <v>0</v>
      </c>
      <c r="AM34" s="278">
        <v>1.4800352941176471</v>
      </c>
      <c r="AN34" s="279">
        <f t="shared" si="12"/>
        <v>4.5881094117647061</v>
      </c>
      <c r="AO34" s="280">
        <f t="shared" si="13"/>
        <v>220.22925176470591</v>
      </c>
      <c r="AP34" s="279">
        <f t="shared" si="14"/>
        <v>5.1801235294117651</v>
      </c>
      <c r="AQ34" s="280">
        <f t="shared" si="15"/>
        <v>0</v>
      </c>
      <c r="AR34" s="279">
        <f t="shared" si="16"/>
        <v>0</v>
      </c>
      <c r="AS34" s="280">
        <f t="shared" si="17"/>
        <v>0</v>
      </c>
      <c r="AT34" s="278">
        <v>1.6649153846153846</v>
      </c>
      <c r="AU34" s="279">
        <f t="shared" si="18"/>
        <v>5.1612376923076919</v>
      </c>
      <c r="AV34" s="280">
        <f t="shared" si="19"/>
        <v>16103.061599999999</v>
      </c>
      <c r="AW34" s="279">
        <f t="shared" si="20"/>
        <v>5.8272038461538465</v>
      </c>
      <c r="AX34" s="280">
        <f t="shared" si="21"/>
        <v>0</v>
      </c>
      <c r="AY34" s="279">
        <f t="shared" si="22"/>
        <v>0</v>
      </c>
      <c r="AZ34" s="280">
        <f t="shared" si="23"/>
        <v>0</v>
      </c>
      <c r="BD34" s="281"/>
      <c r="BE34" s="281"/>
      <c r="BF34" s="281"/>
    </row>
    <row r="35" spans="2:58" s="256" customFormat="1" ht="12.75">
      <c r="C35" s="256" t="s">
        <v>226</v>
      </c>
      <c r="D35" s="256" t="s">
        <v>358</v>
      </c>
      <c r="E35" s="256" t="s">
        <v>361</v>
      </c>
      <c r="F35" s="256" t="s">
        <v>191</v>
      </c>
      <c r="G35" s="270">
        <f t="shared" si="0"/>
        <v>941451787</v>
      </c>
      <c r="H35" s="271" t="s">
        <v>216</v>
      </c>
      <c r="I35" s="256" t="s">
        <v>217</v>
      </c>
      <c r="J35" s="256" t="s">
        <v>36</v>
      </c>
      <c r="K35" s="256" t="s">
        <v>196</v>
      </c>
      <c r="L35" s="272">
        <v>42186</v>
      </c>
      <c r="M35" s="273">
        <v>42186</v>
      </c>
      <c r="N35" s="273">
        <v>42552</v>
      </c>
      <c r="O35" s="274">
        <v>2015</v>
      </c>
      <c r="P35" s="385" t="s">
        <v>192</v>
      </c>
      <c r="Q35" s="278">
        <v>1</v>
      </c>
      <c r="R35" s="504">
        <f t="shared" si="1"/>
        <v>1465</v>
      </c>
      <c r="S35" s="255">
        <v>303</v>
      </c>
      <c r="T35" s="255">
        <v>1159</v>
      </c>
      <c r="U35" s="255">
        <v>3</v>
      </c>
      <c r="V35" s="255">
        <v>0</v>
      </c>
      <c r="W35" s="255">
        <v>672</v>
      </c>
      <c r="X35" s="255">
        <v>104</v>
      </c>
      <c r="Y35" s="255">
        <v>37</v>
      </c>
      <c r="Z35" s="506">
        <f t="shared" si="2"/>
        <v>2278</v>
      </c>
      <c r="AA35" s="275">
        <f t="shared" si="3"/>
        <v>1465</v>
      </c>
      <c r="AB35" s="276">
        <f t="shared" si="4"/>
        <v>303</v>
      </c>
      <c r="AC35" s="276">
        <f t="shared" si="5"/>
        <v>1159</v>
      </c>
      <c r="AD35" s="276">
        <f t="shared" si="6"/>
        <v>3</v>
      </c>
      <c r="AE35" s="276">
        <f t="shared" si="7"/>
        <v>0</v>
      </c>
      <c r="AF35" s="276">
        <f t="shared" si="8"/>
        <v>672</v>
      </c>
      <c r="AG35" s="276">
        <f t="shared" si="9"/>
        <v>104</v>
      </c>
      <c r="AH35" s="276">
        <f t="shared" si="10"/>
        <v>37</v>
      </c>
      <c r="AI35" s="506">
        <f t="shared" si="11"/>
        <v>2278</v>
      </c>
      <c r="AJ35" s="277">
        <v>3.1</v>
      </c>
      <c r="AK35" s="277">
        <v>3.5</v>
      </c>
      <c r="AL35" s="508">
        <v>0</v>
      </c>
      <c r="AM35" s="278">
        <v>0.99661023890784994</v>
      </c>
      <c r="AN35" s="279">
        <f t="shared" si="12"/>
        <v>3.089491740614335</v>
      </c>
      <c r="AO35" s="280">
        <f t="shared" si="13"/>
        <v>11233.391968873722</v>
      </c>
      <c r="AP35" s="279">
        <f t="shared" si="14"/>
        <v>3.4881358361774746</v>
      </c>
      <c r="AQ35" s="280">
        <f t="shared" si="15"/>
        <v>0</v>
      </c>
      <c r="AR35" s="279">
        <f t="shared" si="16"/>
        <v>0</v>
      </c>
      <c r="AS35" s="280">
        <f t="shared" si="17"/>
        <v>0</v>
      </c>
      <c r="AT35" s="278">
        <v>1.1120967261904762</v>
      </c>
      <c r="AU35" s="279">
        <f t="shared" si="18"/>
        <v>3.4474998511904764</v>
      </c>
      <c r="AV35" s="280">
        <f t="shared" si="19"/>
        <v>27800.638800000001</v>
      </c>
      <c r="AW35" s="279">
        <f t="shared" si="20"/>
        <v>3.8923385416666667</v>
      </c>
      <c r="AX35" s="280">
        <f t="shared" si="21"/>
        <v>0</v>
      </c>
      <c r="AY35" s="279">
        <f t="shared" si="22"/>
        <v>0</v>
      </c>
      <c r="AZ35" s="280">
        <f t="shared" si="23"/>
        <v>0</v>
      </c>
      <c r="BD35" s="281"/>
      <c r="BE35" s="281"/>
      <c r="BF35" s="281"/>
    </row>
    <row r="36" spans="2:58" s="256" customFormat="1" ht="12.75">
      <c r="C36" s="256" t="s">
        <v>226</v>
      </c>
      <c r="D36" s="256" t="s">
        <v>359</v>
      </c>
      <c r="E36" s="256" t="s">
        <v>362</v>
      </c>
      <c r="F36" s="256" t="s">
        <v>191</v>
      </c>
      <c r="G36" s="270">
        <f t="shared" si="0"/>
        <v>954405726</v>
      </c>
      <c r="H36" s="271" t="s">
        <v>227</v>
      </c>
      <c r="I36" s="256" t="s">
        <v>239</v>
      </c>
      <c r="J36" s="256" t="s">
        <v>36</v>
      </c>
      <c r="K36" s="256" t="s">
        <v>196</v>
      </c>
      <c r="L36" s="272">
        <v>42186</v>
      </c>
      <c r="M36" s="273">
        <v>42186</v>
      </c>
      <c r="N36" s="273">
        <v>42552</v>
      </c>
      <c r="O36" s="274">
        <v>2015</v>
      </c>
      <c r="P36" s="385" t="s">
        <v>192</v>
      </c>
      <c r="Q36" s="278">
        <v>1</v>
      </c>
      <c r="R36" s="504">
        <f t="shared" si="1"/>
        <v>100</v>
      </c>
      <c r="S36" s="255">
        <v>11</v>
      </c>
      <c r="T36" s="255">
        <v>89</v>
      </c>
      <c r="U36" s="255">
        <v>0</v>
      </c>
      <c r="V36" s="255">
        <v>0</v>
      </c>
      <c r="W36" s="255">
        <v>274</v>
      </c>
      <c r="X36" s="255">
        <v>0</v>
      </c>
      <c r="Y36" s="255">
        <v>4</v>
      </c>
      <c r="Z36" s="506">
        <f t="shared" si="2"/>
        <v>378</v>
      </c>
      <c r="AA36" s="275">
        <f t="shared" si="3"/>
        <v>100</v>
      </c>
      <c r="AB36" s="276">
        <f t="shared" si="4"/>
        <v>11</v>
      </c>
      <c r="AC36" s="276">
        <f t="shared" si="5"/>
        <v>89</v>
      </c>
      <c r="AD36" s="276">
        <f t="shared" si="6"/>
        <v>0</v>
      </c>
      <c r="AE36" s="276">
        <f t="shared" si="7"/>
        <v>0</v>
      </c>
      <c r="AF36" s="276">
        <f t="shared" si="8"/>
        <v>274</v>
      </c>
      <c r="AG36" s="276">
        <f t="shared" si="9"/>
        <v>0</v>
      </c>
      <c r="AH36" s="276">
        <f t="shared" si="10"/>
        <v>4</v>
      </c>
      <c r="AI36" s="506">
        <f t="shared" si="11"/>
        <v>378</v>
      </c>
      <c r="AJ36" s="277">
        <v>3.1</v>
      </c>
      <c r="AK36" s="277">
        <v>3.5</v>
      </c>
      <c r="AL36" s="508">
        <v>0</v>
      </c>
      <c r="AM36" s="278">
        <v>1.3828100000000001</v>
      </c>
      <c r="AN36" s="279">
        <f t="shared" si="12"/>
        <v>4.2867110000000004</v>
      </c>
      <c r="AO36" s="280">
        <f t="shared" si="13"/>
        <v>565.84585200000004</v>
      </c>
      <c r="AP36" s="279">
        <f t="shared" si="14"/>
        <v>4.8398350000000008</v>
      </c>
      <c r="AQ36" s="280">
        <f t="shared" si="15"/>
        <v>0</v>
      </c>
      <c r="AR36" s="279">
        <f t="shared" si="16"/>
        <v>0</v>
      </c>
      <c r="AS36" s="280">
        <f t="shared" si="17"/>
        <v>0</v>
      </c>
      <c r="AT36" s="278">
        <v>1.3740291970802918</v>
      </c>
      <c r="AU36" s="279">
        <f t="shared" si="18"/>
        <v>4.259490510948905</v>
      </c>
      <c r="AV36" s="280">
        <f t="shared" si="19"/>
        <v>14005.2048</v>
      </c>
      <c r="AW36" s="279">
        <f t="shared" si="20"/>
        <v>4.8091021897810213</v>
      </c>
      <c r="AX36" s="280">
        <f t="shared" si="21"/>
        <v>0</v>
      </c>
      <c r="AY36" s="279">
        <f t="shared" si="22"/>
        <v>0</v>
      </c>
      <c r="AZ36" s="280">
        <f t="shared" si="23"/>
        <v>0</v>
      </c>
      <c r="BD36" s="281"/>
      <c r="BE36" s="281"/>
      <c r="BF36" s="281"/>
    </row>
    <row r="37" spans="2:58" s="256" customFormat="1" ht="12.75">
      <c r="C37" s="307" t="s">
        <v>226</v>
      </c>
      <c r="D37" s="307" t="s">
        <v>359</v>
      </c>
      <c r="E37" s="307" t="s">
        <v>362</v>
      </c>
      <c r="F37" s="307" t="s">
        <v>191</v>
      </c>
      <c r="G37" s="307">
        <f t="shared" ref="G37:G64" si="96">VALUE(H37)</f>
        <v>942699073</v>
      </c>
      <c r="H37" s="522" t="s">
        <v>220</v>
      </c>
      <c r="I37" s="307" t="s">
        <v>221</v>
      </c>
      <c r="J37" s="307" t="s">
        <v>36</v>
      </c>
      <c r="K37" s="307" t="s">
        <v>196</v>
      </c>
      <c r="L37" s="523">
        <v>42186</v>
      </c>
      <c r="M37" s="523">
        <v>42186</v>
      </c>
      <c r="N37" s="523">
        <v>42552</v>
      </c>
      <c r="O37" s="524">
        <v>2015</v>
      </c>
      <c r="P37" s="525" t="s">
        <v>192</v>
      </c>
      <c r="Q37" s="303">
        <v>1</v>
      </c>
      <c r="R37" s="526">
        <f t="shared" ref="R37:R64" si="97">S37+U37+T37</f>
        <v>386</v>
      </c>
      <c r="S37" s="527">
        <v>78</v>
      </c>
      <c r="T37" s="527">
        <v>308</v>
      </c>
      <c r="U37" s="527">
        <v>0</v>
      </c>
      <c r="V37" s="527">
        <v>0</v>
      </c>
      <c r="W37" s="527">
        <v>833</v>
      </c>
      <c r="X37" s="527">
        <v>7</v>
      </c>
      <c r="Y37" s="527">
        <v>26</v>
      </c>
      <c r="Z37" s="528">
        <f t="shared" ref="Z37:Z64" si="98">SUM(S37:Y37)</f>
        <v>1252</v>
      </c>
      <c r="AA37" s="529">
        <f t="shared" ref="AA37:AA64" si="99">R37*$Q37</f>
        <v>386</v>
      </c>
      <c r="AB37" s="530">
        <f t="shared" ref="AB37:AB64" si="100">S37*$Q37</f>
        <v>78</v>
      </c>
      <c r="AC37" s="530">
        <f t="shared" ref="AC37:AC64" si="101">T37*$Q37</f>
        <v>308</v>
      </c>
      <c r="AD37" s="530">
        <f t="shared" ref="AD37:AD64" si="102">U37*$Q37</f>
        <v>0</v>
      </c>
      <c r="AE37" s="530">
        <f t="shared" ref="AE37:AE64" si="103">V37*$Q37</f>
        <v>0</v>
      </c>
      <c r="AF37" s="530">
        <f t="shared" ref="AF37:AF64" si="104">W37*$Q37</f>
        <v>833</v>
      </c>
      <c r="AG37" s="530">
        <f t="shared" ref="AG37:AG64" si="105">X37*$Q37</f>
        <v>7</v>
      </c>
      <c r="AH37" s="530">
        <f t="shared" ref="AH37:AH64" si="106">Y37*$Q37</f>
        <v>26</v>
      </c>
      <c r="AI37" s="528">
        <f t="shared" ref="AI37:AI64" si="107">Z37*$Q37</f>
        <v>1252</v>
      </c>
      <c r="AJ37" s="531">
        <v>3.1</v>
      </c>
      <c r="AK37" s="531">
        <v>3.5</v>
      </c>
      <c r="AL37" s="532">
        <v>0</v>
      </c>
      <c r="AM37" s="303">
        <v>1.1824248704663212</v>
      </c>
      <c r="AN37" s="300">
        <f t="shared" ref="AN37:AN64" si="108">AJ37*$AM37</f>
        <v>3.6655170984455956</v>
      </c>
      <c r="AO37" s="302">
        <f t="shared" ref="AO37:AO64" si="109">AN37*(IF($J37="PC2",$AB37,0)*12)</f>
        <v>3430.9240041450776</v>
      </c>
      <c r="AP37" s="300">
        <f t="shared" ref="AP37:AP64" si="110">AK37*$AM37</f>
        <v>4.1384870466321244</v>
      </c>
      <c r="AQ37" s="302">
        <f t="shared" ref="AQ37:AQ64" si="111">AP37*(IF($J37="ACO",$AB37,0)*12)</f>
        <v>0</v>
      </c>
      <c r="AR37" s="300">
        <f t="shared" ref="AR37:AR64" si="112">AL37*$AM37</f>
        <v>0</v>
      </c>
      <c r="AS37" s="302">
        <f t="shared" ref="AS37:AS64" si="113">AR37*(IF($J37="CPC",$AB37,0)*12)</f>
        <v>0</v>
      </c>
      <c r="AT37" s="303">
        <v>0.78180912364945987</v>
      </c>
      <c r="AU37" s="300">
        <f t="shared" ref="AU37:AU64" si="114">AJ37*$AT37</f>
        <v>2.4236082833133255</v>
      </c>
      <c r="AV37" s="302">
        <f t="shared" ref="AV37:AV64" si="115">AU37*(IF($J37="PC2",$AF37,0)*12)</f>
        <v>24226.3884</v>
      </c>
      <c r="AW37" s="300">
        <f t="shared" ref="AW37:AW64" si="116">AK37*$AT37</f>
        <v>2.7363319327731097</v>
      </c>
      <c r="AX37" s="302">
        <f t="shared" ref="AX37:AX64" si="117">AW37*(IF($J37="ACO",$AF37,0)*12)</f>
        <v>0</v>
      </c>
      <c r="AY37" s="300">
        <f t="shared" ref="AY37:AY64" si="118">AL37*$AT37</f>
        <v>0</v>
      </c>
      <c r="AZ37" s="302">
        <f t="shared" ref="AZ37:AZ64" si="119">AY37*(IF($J37="CPC",$AF37,0)*12)</f>
        <v>0</v>
      </c>
      <c r="BD37" s="281"/>
      <c r="BE37" s="281"/>
      <c r="BF37" s="281"/>
    </row>
    <row r="38" spans="2:58" s="256" customFormat="1" ht="12.75">
      <c r="C38" s="270" t="s">
        <v>226</v>
      </c>
      <c r="D38" s="270" t="s">
        <v>359</v>
      </c>
      <c r="E38" s="270" t="s">
        <v>362</v>
      </c>
      <c r="F38" s="270" t="s">
        <v>191</v>
      </c>
      <c r="G38" s="270">
        <f t="shared" ref="G38" si="120">VALUE(H38)</f>
        <v>942699073</v>
      </c>
      <c r="H38" s="533" t="s">
        <v>220</v>
      </c>
      <c r="I38" s="270" t="s">
        <v>221</v>
      </c>
      <c r="J38" s="270" t="s">
        <v>36</v>
      </c>
      <c r="K38" s="270" t="s">
        <v>196</v>
      </c>
      <c r="L38" s="272">
        <v>42614</v>
      </c>
      <c r="M38" s="272">
        <v>42614</v>
      </c>
      <c r="N38" s="272">
        <v>42614</v>
      </c>
      <c r="O38" s="534">
        <v>2015</v>
      </c>
      <c r="P38" s="535" t="s">
        <v>192</v>
      </c>
      <c r="Q38" s="536">
        <v>-1</v>
      </c>
      <c r="R38" s="504">
        <f t="shared" ref="R38" si="121">S38+U38+T38</f>
        <v>386</v>
      </c>
      <c r="S38" s="537">
        <v>78</v>
      </c>
      <c r="T38" s="537">
        <v>308</v>
      </c>
      <c r="U38" s="537">
        <v>0</v>
      </c>
      <c r="V38" s="537">
        <v>0</v>
      </c>
      <c r="W38" s="537">
        <v>833</v>
      </c>
      <c r="X38" s="537">
        <v>7</v>
      </c>
      <c r="Y38" s="537">
        <v>26</v>
      </c>
      <c r="Z38" s="506">
        <f t="shared" ref="Z38" si="122">SUM(S38:Y38)</f>
        <v>1252</v>
      </c>
      <c r="AA38" s="275">
        <f t="shared" ref="AA38" si="123">R38*$Q38</f>
        <v>-386</v>
      </c>
      <c r="AB38" s="276">
        <f t="shared" ref="AB38" si="124">S38*$Q38</f>
        <v>-78</v>
      </c>
      <c r="AC38" s="276">
        <f t="shared" ref="AC38" si="125">T38*$Q38</f>
        <v>-308</v>
      </c>
      <c r="AD38" s="276">
        <f t="shared" ref="AD38" si="126">U38*$Q38</f>
        <v>0</v>
      </c>
      <c r="AE38" s="276">
        <f t="shared" ref="AE38" si="127">V38*$Q38</f>
        <v>0</v>
      </c>
      <c r="AF38" s="276">
        <f t="shared" ref="AF38" si="128">W38*$Q38</f>
        <v>-833</v>
      </c>
      <c r="AG38" s="276">
        <f t="shared" ref="AG38" si="129">X38*$Q38</f>
        <v>-7</v>
      </c>
      <c r="AH38" s="276">
        <f t="shared" ref="AH38" si="130">Y38*$Q38</f>
        <v>-26</v>
      </c>
      <c r="AI38" s="506">
        <f t="shared" ref="AI38" si="131">Z38*$Q38</f>
        <v>-1252</v>
      </c>
      <c r="AJ38" s="538">
        <v>3.1</v>
      </c>
      <c r="AK38" s="538">
        <v>3.5</v>
      </c>
      <c r="AL38" s="539">
        <v>0</v>
      </c>
      <c r="AM38" s="536">
        <v>1.1824248704663212</v>
      </c>
      <c r="AN38" s="279">
        <f t="shared" ref="AN38" si="132">AJ38*$AM38</f>
        <v>3.6655170984455956</v>
      </c>
      <c r="AO38" s="280">
        <f t="shared" ref="AO38" si="133">AN38*(IF($J38="PC2",$AB38,0)*12)</f>
        <v>-3430.9240041450776</v>
      </c>
      <c r="AP38" s="279">
        <f t="shared" ref="AP38" si="134">AK38*$AM38</f>
        <v>4.1384870466321244</v>
      </c>
      <c r="AQ38" s="280">
        <f t="shared" ref="AQ38" si="135">AP38*(IF($J38="ACO",$AB38,0)*12)</f>
        <v>0</v>
      </c>
      <c r="AR38" s="279">
        <f t="shared" ref="AR38" si="136">AL38*$AM38</f>
        <v>0</v>
      </c>
      <c r="AS38" s="280">
        <f t="shared" ref="AS38" si="137">AR38*(IF($J38="CPC",$AB38,0)*12)</f>
        <v>0</v>
      </c>
      <c r="AT38" s="536">
        <v>0.78180912364945987</v>
      </c>
      <c r="AU38" s="279">
        <f t="shared" ref="AU38" si="138">AJ38*$AT38</f>
        <v>2.4236082833133255</v>
      </c>
      <c r="AV38" s="280">
        <f t="shared" ref="AV38" si="139">AU38*(IF($J38="PC2",$AF38,0)*12)</f>
        <v>-24226.3884</v>
      </c>
      <c r="AW38" s="279">
        <f t="shared" ref="AW38" si="140">AK38*$AT38</f>
        <v>2.7363319327731097</v>
      </c>
      <c r="AX38" s="280">
        <f t="shared" ref="AX38" si="141">AW38*(IF($J38="ACO",$AF38,0)*12)</f>
        <v>0</v>
      </c>
      <c r="AY38" s="279">
        <f t="shared" ref="AY38" si="142">AL38*$AT38</f>
        <v>0</v>
      </c>
      <c r="AZ38" s="280">
        <f t="shared" ref="AZ38" si="143">AY38*(IF($J38="CPC",$AF38,0)*12)</f>
        <v>0</v>
      </c>
      <c r="BD38" s="281"/>
      <c r="BE38" s="281"/>
      <c r="BF38" s="281"/>
    </row>
    <row r="39" spans="2:58" s="256" customFormat="1" ht="12.75">
      <c r="D39" s="256" t="s">
        <v>359</v>
      </c>
      <c r="E39" s="256" t="s">
        <v>362</v>
      </c>
      <c r="F39" s="256" t="s">
        <v>191</v>
      </c>
      <c r="G39" s="270">
        <f t="shared" si="96"/>
        <v>770404320</v>
      </c>
      <c r="H39" s="271">
        <v>770404320</v>
      </c>
      <c r="I39" s="256" t="s">
        <v>349</v>
      </c>
      <c r="J39" s="256" t="s">
        <v>36</v>
      </c>
      <c r="K39" s="256" t="s">
        <v>196</v>
      </c>
      <c r="L39" s="272">
        <v>42552</v>
      </c>
      <c r="M39" s="273">
        <v>42552</v>
      </c>
      <c r="N39" s="273">
        <v>42552</v>
      </c>
      <c r="O39" s="274">
        <v>2016</v>
      </c>
      <c r="P39" s="385" t="s">
        <v>288</v>
      </c>
      <c r="Q39" s="278">
        <v>1</v>
      </c>
      <c r="R39" s="504">
        <f t="shared" si="97"/>
        <v>523</v>
      </c>
      <c r="S39" s="255">
        <v>440</v>
      </c>
      <c r="T39" s="255">
        <v>81</v>
      </c>
      <c r="U39" s="255">
        <v>2</v>
      </c>
      <c r="V39" s="255">
        <v>0</v>
      </c>
      <c r="W39" s="255">
        <v>1254</v>
      </c>
      <c r="X39" s="255">
        <v>3</v>
      </c>
      <c r="Y39" s="255">
        <v>102</v>
      </c>
      <c r="Z39" s="506">
        <f t="shared" si="98"/>
        <v>1882</v>
      </c>
      <c r="AA39" s="275">
        <f t="shared" si="99"/>
        <v>523</v>
      </c>
      <c r="AB39" s="276">
        <f t="shared" si="100"/>
        <v>440</v>
      </c>
      <c r="AC39" s="276">
        <f t="shared" si="101"/>
        <v>81</v>
      </c>
      <c r="AD39" s="276">
        <f t="shared" si="102"/>
        <v>2</v>
      </c>
      <c r="AE39" s="276">
        <f t="shared" si="103"/>
        <v>0</v>
      </c>
      <c r="AF39" s="276">
        <f t="shared" si="104"/>
        <v>1254</v>
      </c>
      <c r="AG39" s="276">
        <f t="shared" si="105"/>
        <v>3</v>
      </c>
      <c r="AH39" s="276">
        <f t="shared" si="106"/>
        <v>102</v>
      </c>
      <c r="AI39" s="506">
        <f t="shared" si="107"/>
        <v>1882</v>
      </c>
      <c r="AJ39" s="277">
        <v>3.1</v>
      </c>
      <c r="AK39" s="277">
        <v>3.5</v>
      </c>
      <c r="AL39" s="508">
        <v>0</v>
      </c>
      <c r="AM39" s="278">
        <v>1.3582791586998091</v>
      </c>
      <c r="AN39" s="279">
        <f t="shared" si="108"/>
        <v>4.2106653919694086</v>
      </c>
      <c r="AO39" s="280">
        <f t="shared" si="109"/>
        <v>22232.313269598479</v>
      </c>
      <c r="AP39" s="279">
        <f t="shared" si="110"/>
        <v>4.7539770554493321</v>
      </c>
      <c r="AQ39" s="280">
        <f t="shared" si="111"/>
        <v>0</v>
      </c>
      <c r="AR39" s="279">
        <f t="shared" si="112"/>
        <v>0</v>
      </c>
      <c r="AS39" s="280">
        <f t="shared" si="113"/>
        <v>0</v>
      </c>
      <c r="AT39" s="278">
        <v>1.4518197767145136</v>
      </c>
      <c r="AU39" s="279">
        <f t="shared" si="114"/>
        <v>4.5006413078149921</v>
      </c>
      <c r="AV39" s="280">
        <f t="shared" si="115"/>
        <v>67725.650399999999</v>
      </c>
      <c r="AW39" s="279">
        <f t="shared" si="116"/>
        <v>5.0813692185007975</v>
      </c>
      <c r="AX39" s="280">
        <f t="shared" si="117"/>
        <v>0</v>
      </c>
      <c r="AY39" s="279">
        <f t="shared" si="118"/>
        <v>0</v>
      </c>
      <c r="AZ39" s="280">
        <f t="shared" si="119"/>
        <v>0</v>
      </c>
      <c r="BD39" s="281"/>
      <c r="BE39" s="281"/>
      <c r="BF39" s="281"/>
    </row>
    <row r="40" spans="2:58" s="256" customFormat="1" ht="12.75">
      <c r="C40" s="256" t="s">
        <v>226</v>
      </c>
      <c r="D40" s="256" t="s">
        <v>359</v>
      </c>
      <c r="E40" s="256" t="s">
        <v>362</v>
      </c>
      <c r="F40" s="256" t="s">
        <v>191</v>
      </c>
      <c r="G40" s="270">
        <f t="shared" si="96"/>
        <v>262647187</v>
      </c>
      <c r="H40" s="271" t="s">
        <v>206</v>
      </c>
      <c r="I40" s="256" t="s">
        <v>207</v>
      </c>
      <c r="J40" s="256" t="s">
        <v>36</v>
      </c>
      <c r="K40" s="256" t="s">
        <v>196</v>
      </c>
      <c r="L40" s="272">
        <v>42186</v>
      </c>
      <c r="M40" s="273">
        <v>43647</v>
      </c>
      <c r="N40" s="273">
        <v>42552</v>
      </c>
      <c r="O40" s="274">
        <v>2015</v>
      </c>
      <c r="P40" s="385" t="s">
        <v>192</v>
      </c>
      <c r="Q40" s="278">
        <v>1</v>
      </c>
      <c r="R40" s="504">
        <f t="shared" si="97"/>
        <v>223</v>
      </c>
      <c r="S40" s="255">
        <v>56</v>
      </c>
      <c r="T40" s="255">
        <v>166</v>
      </c>
      <c r="U40" s="255">
        <v>1</v>
      </c>
      <c r="V40" s="255">
        <v>0</v>
      </c>
      <c r="W40" s="255">
        <v>459</v>
      </c>
      <c r="X40" s="255">
        <v>11</v>
      </c>
      <c r="Y40" s="255">
        <v>9</v>
      </c>
      <c r="Z40" s="506">
        <f t="shared" si="98"/>
        <v>702</v>
      </c>
      <c r="AA40" s="275">
        <f t="shared" si="99"/>
        <v>223</v>
      </c>
      <c r="AB40" s="276">
        <f t="shared" si="100"/>
        <v>56</v>
      </c>
      <c r="AC40" s="276">
        <f t="shared" si="101"/>
        <v>166</v>
      </c>
      <c r="AD40" s="276">
        <f t="shared" si="102"/>
        <v>1</v>
      </c>
      <c r="AE40" s="276">
        <f t="shared" si="103"/>
        <v>0</v>
      </c>
      <c r="AF40" s="276">
        <f t="shared" si="104"/>
        <v>459</v>
      </c>
      <c r="AG40" s="276">
        <f t="shared" si="105"/>
        <v>11</v>
      </c>
      <c r="AH40" s="276">
        <f t="shared" si="106"/>
        <v>9</v>
      </c>
      <c r="AI40" s="506">
        <f t="shared" si="107"/>
        <v>702</v>
      </c>
      <c r="AJ40" s="277">
        <v>3.1</v>
      </c>
      <c r="AK40" s="277">
        <v>3.5</v>
      </c>
      <c r="AL40" s="508">
        <v>0</v>
      </c>
      <c r="AM40" s="278">
        <v>1.2767892376681613</v>
      </c>
      <c r="AN40" s="279">
        <f t="shared" si="108"/>
        <v>3.9580466367713001</v>
      </c>
      <c r="AO40" s="280">
        <f t="shared" si="109"/>
        <v>2659.8073399103137</v>
      </c>
      <c r="AP40" s="279">
        <f t="shared" si="110"/>
        <v>4.4687623318385645</v>
      </c>
      <c r="AQ40" s="280">
        <f t="shared" si="111"/>
        <v>0</v>
      </c>
      <c r="AR40" s="279">
        <f t="shared" si="112"/>
        <v>0</v>
      </c>
      <c r="AS40" s="280">
        <f t="shared" si="113"/>
        <v>0</v>
      </c>
      <c r="AT40" s="278">
        <v>1.2100806100217865</v>
      </c>
      <c r="AU40" s="279">
        <f t="shared" si="114"/>
        <v>3.751249891067538</v>
      </c>
      <c r="AV40" s="280">
        <f t="shared" si="115"/>
        <v>20661.884399999999</v>
      </c>
      <c r="AW40" s="279">
        <f t="shared" si="116"/>
        <v>4.2352821350762522</v>
      </c>
      <c r="AX40" s="280">
        <f t="shared" si="117"/>
        <v>0</v>
      </c>
      <c r="AY40" s="279">
        <f t="shared" si="118"/>
        <v>0</v>
      </c>
      <c r="AZ40" s="280">
        <f t="shared" si="119"/>
        <v>0</v>
      </c>
      <c r="BD40" s="281"/>
      <c r="BE40" s="281"/>
      <c r="BF40" s="281"/>
    </row>
    <row r="41" spans="2:58" s="256" customFormat="1" ht="12.75">
      <c r="C41" s="256" t="s">
        <v>226</v>
      </c>
      <c r="D41" s="256" t="s">
        <v>359</v>
      </c>
      <c r="E41" s="256" t="s">
        <v>362</v>
      </c>
      <c r="F41" s="256" t="s">
        <v>191</v>
      </c>
      <c r="G41" s="270">
        <f t="shared" si="96"/>
        <v>208927576</v>
      </c>
      <c r="H41" s="271" t="s">
        <v>203</v>
      </c>
      <c r="I41" s="256" t="s">
        <v>204</v>
      </c>
      <c r="J41" s="256" t="s">
        <v>36</v>
      </c>
      <c r="K41" s="256" t="s">
        <v>196</v>
      </c>
      <c r="L41" s="272">
        <v>42186</v>
      </c>
      <c r="M41" s="273">
        <v>43648</v>
      </c>
      <c r="N41" s="273">
        <v>42552</v>
      </c>
      <c r="O41" s="274">
        <v>2015</v>
      </c>
      <c r="P41" s="385" t="s">
        <v>192</v>
      </c>
      <c r="Q41" s="278">
        <v>1</v>
      </c>
      <c r="R41" s="504">
        <f t="shared" si="97"/>
        <v>124</v>
      </c>
      <c r="S41" s="255">
        <v>100</v>
      </c>
      <c r="T41" s="255">
        <v>23</v>
      </c>
      <c r="U41" s="255">
        <v>1</v>
      </c>
      <c r="V41" s="255">
        <v>0</v>
      </c>
      <c r="W41" s="255">
        <v>838</v>
      </c>
      <c r="X41" s="255">
        <v>4</v>
      </c>
      <c r="Y41" s="255">
        <v>71</v>
      </c>
      <c r="Z41" s="506">
        <f t="shared" si="98"/>
        <v>1037</v>
      </c>
      <c r="AA41" s="275">
        <f t="shared" si="99"/>
        <v>124</v>
      </c>
      <c r="AB41" s="276">
        <f t="shared" si="100"/>
        <v>100</v>
      </c>
      <c r="AC41" s="276">
        <f t="shared" si="101"/>
        <v>23</v>
      </c>
      <c r="AD41" s="276">
        <f t="shared" si="102"/>
        <v>1</v>
      </c>
      <c r="AE41" s="276">
        <f t="shared" si="103"/>
        <v>0</v>
      </c>
      <c r="AF41" s="276">
        <f t="shared" si="104"/>
        <v>838</v>
      </c>
      <c r="AG41" s="276">
        <f t="shared" si="105"/>
        <v>4</v>
      </c>
      <c r="AH41" s="276">
        <f t="shared" si="106"/>
        <v>71</v>
      </c>
      <c r="AI41" s="506">
        <f t="shared" si="107"/>
        <v>1037</v>
      </c>
      <c r="AJ41" s="277">
        <v>3.1</v>
      </c>
      <c r="AK41" s="277">
        <v>3.5</v>
      </c>
      <c r="AL41" s="508">
        <v>0</v>
      </c>
      <c r="AM41" s="278">
        <v>1.166008064516129</v>
      </c>
      <c r="AN41" s="279">
        <f t="shared" si="108"/>
        <v>3.6146250000000002</v>
      </c>
      <c r="AO41" s="280">
        <f t="shared" si="109"/>
        <v>4337.55</v>
      </c>
      <c r="AP41" s="279">
        <f t="shared" si="110"/>
        <v>4.0810282258064516</v>
      </c>
      <c r="AQ41" s="280">
        <f t="shared" si="111"/>
        <v>0</v>
      </c>
      <c r="AR41" s="279">
        <f t="shared" si="112"/>
        <v>0</v>
      </c>
      <c r="AS41" s="280">
        <f t="shared" si="113"/>
        <v>0</v>
      </c>
      <c r="AT41" s="278">
        <v>1.3014463007159902</v>
      </c>
      <c r="AU41" s="279">
        <f t="shared" si="114"/>
        <v>4.0344835322195696</v>
      </c>
      <c r="AV41" s="280">
        <f t="shared" si="115"/>
        <v>40570.766399999993</v>
      </c>
      <c r="AW41" s="279">
        <f t="shared" si="116"/>
        <v>4.5550620525059653</v>
      </c>
      <c r="AX41" s="280">
        <f t="shared" si="117"/>
        <v>0</v>
      </c>
      <c r="AY41" s="279">
        <f t="shared" si="118"/>
        <v>0</v>
      </c>
      <c r="AZ41" s="280">
        <f t="shared" si="119"/>
        <v>0</v>
      </c>
      <c r="BD41" s="281"/>
      <c r="BE41" s="281"/>
      <c r="BF41" s="281"/>
    </row>
    <row r="42" spans="2:58" s="256" customFormat="1" ht="12.75">
      <c r="C42" s="256" t="s">
        <v>116</v>
      </c>
      <c r="D42" s="256" t="s">
        <v>359</v>
      </c>
      <c r="E42" s="256" t="s">
        <v>362</v>
      </c>
      <c r="F42" s="256" t="s">
        <v>191</v>
      </c>
      <c r="G42" s="270">
        <f t="shared" si="96"/>
        <v>202088353</v>
      </c>
      <c r="H42" s="271" t="s">
        <v>172</v>
      </c>
      <c r="I42" s="256" t="s">
        <v>130</v>
      </c>
      <c r="J42" s="256" t="s">
        <v>36</v>
      </c>
      <c r="K42" s="256" t="s">
        <v>196</v>
      </c>
      <c r="L42" s="272">
        <v>41821</v>
      </c>
      <c r="M42" s="273">
        <v>43649</v>
      </c>
      <c r="N42" s="273">
        <v>42552</v>
      </c>
      <c r="O42" s="274">
        <v>2014</v>
      </c>
      <c r="P42" s="385" t="s">
        <v>114</v>
      </c>
      <c r="Q42" s="278">
        <v>1</v>
      </c>
      <c r="R42" s="504">
        <f t="shared" si="97"/>
        <v>130</v>
      </c>
      <c r="S42" s="255">
        <v>110</v>
      </c>
      <c r="T42" s="255">
        <v>18</v>
      </c>
      <c r="U42" s="255">
        <v>2</v>
      </c>
      <c r="V42" s="255">
        <v>0</v>
      </c>
      <c r="W42" s="255">
        <v>931</v>
      </c>
      <c r="X42" s="255">
        <v>0</v>
      </c>
      <c r="Y42" s="255">
        <v>75</v>
      </c>
      <c r="Z42" s="506">
        <f t="shared" si="98"/>
        <v>1136</v>
      </c>
      <c r="AA42" s="275">
        <f t="shared" si="99"/>
        <v>130</v>
      </c>
      <c r="AB42" s="276">
        <f t="shared" si="100"/>
        <v>110</v>
      </c>
      <c r="AC42" s="276">
        <f t="shared" si="101"/>
        <v>18</v>
      </c>
      <c r="AD42" s="276">
        <f t="shared" si="102"/>
        <v>2</v>
      </c>
      <c r="AE42" s="276">
        <f t="shared" si="103"/>
        <v>0</v>
      </c>
      <c r="AF42" s="276">
        <f t="shared" si="104"/>
        <v>931</v>
      </c>
      <c r="AG42" s="276">
        <f t="shared" si="105"/>
        <v>0</v>
      </c>
      <c r="AH42" s="276">
        <f t="shared" si="106"/>
        <v>75</v>
      </c>
      <c r="AI42" s="506">
        <f t="shared" si="107"/>
        <v>1136</v>
      </c>
      <c r="AJ42" s="277">
        <v>3.1</v>
      </c>
      <c r="AK42" s="277">
        <v>3.5</v>
      </c>
      <c r="AL42" s="508">
        <v>0</v>
      </c>
      <c r="AM42" s="278">
        <v>1.2145846153846154</v>
      </c>
      <c r="AN42" s="279">
        <f t="shared" si="108"/>
        <v>3.7652123076923076</v>
      </c>
      <c r="AO42" s="280">
        <f t="shared" si="109"/>
        <v>4970.080246153846</v>
      </c>
      <c r="AP42" s="279">
        <f t="shared" si="110"/>
        <v>4.2510461538461541</v>
      </c>
      <c r="AQ42" s="280">
        <f t="shared" si="111"/>
        <v>0</v>
      </c>
      <c r="AR42" s="279">
        <f t="shared" si="112"/>
        <v>0</v>
      </c>
      <c r="AS42" s="280">
        <f t="shared" si="113"/>
        <v>0</v>
      </c>
      <c r="AT42" s="278">
        <v>1.2450741138560688</v>
      </c>
      <c r="AU42" s="279">
        <f t="shared" si="114"/>
        <v>3.8597297529538133</v>
      </c>
      <c r="AV42" s="280">
        <f t="shared" si="115"/>
        <v>43120.900800000003</v>
      </c>
      <c r="AW42" s="279">
        <f t="shared" si="116"/>
        <v>4.3577593984962411</v>
      </c>
      <c r="AX42" s="280">
        <f t="shared" si="117"/>
        <v>0</v>
      </c>
      <c r="AY42" s="279">
        <f t="shared" si="118"/>
        <v>0</v>
      </c>
      <c r="AZ42" s="280">
        <f t="shared" si="119"/>
        <v>0</v>
      </c>
      <c r="BD42" s="281"/>
      <c r="BE42" s="281"/>
      <c r="BF42" s="281"/>
    </row>
    <row r="43" spans="2:58" s="256" customFormat="1" ht="12.75">
      <c r="C43" s="256" t="s">
        <v>116</v>
      </c>
      <c r="D43" s="256" t="s">
        <v>359</v>
      </c>
      <c r="E43" s="256" t="s">
        <v>362</v>
      </c>
      <c r="F43" s="256" t="s">
        <v>191</v>
      </c>
      <c r="G43" s="270">
        <f t="shared" si="96"/>
        <v>942525145</v>
      </c>
      <c r="H43" s="271" t="s">
        <v>173</v>
      </c>
      <c r="I43" s="256" t="s">
        <v>131</v>
      </c>
      <c r="J43" s="256" t="s">
        <v>36</v>
      </c>
      <c r="K43" s="256" t="s">
        <v>196</v>
      </c>
      <c r="L43" s="272">
        <v>41821</v>
      </c>
      <c r="M43" s="273">
        <v>43650</v>
      </c>
      <c r="N43" s="273">
        <v>42552</v>
      </c>
      <c r="O43" s="274">
        <v>2014</v>
      </c>
      <c r="P43" s="385" t="s">
        <v>114</v>
      </c>
      <c r="Q43" s="278">
        <v>1</v>
      </c>
      <c r="R43" s="504">
        <f t="shared" si="97"/>
        <v>2605</v>
      </c>
      <c r="S43" s="255">
        <v>550</v>
      </c>
      <c r="T43" s="255">
        <v>2048</v>
      </c>
      <c r="U43" s="255">
        <v>7</v>
      </c>
      <c r="V43" s="255">
        <v>0</v>
      </c>
      <c r="W43" s="255">
        <v>3063</v>
      </c>
      <c r="X43" s="255">
        <v>49</v>
      </c>
      <c r="Y43" s="255">
        <v>116</v>
      </c>
      <c r="Z43" s="506">
        <f t="shared" si="98"/>
        <v>5833</v>
      </c>
      <c r="AA43" s="275">
        <f t="shared" si="99"/>
        <v>2605</v>
      </c>
      <c r="AB43" s="276">
        <f t="shared" si="100"/>
        <v>550</v>
      </c>
      <c r="AC43" s="276">
        <f t="shared" si="101"/>
        <v>2048</v>
      </c>
      <c r="AD43" s="276">
        <f t="shared" si="102"/>
        <v>7</v>
      </c>
      <c r="AE43" s="276">
        <f t="shared" si="103"/>
        <v>0</v>
      </c>
      <c r="AF43" s="276">
        <f t="shared" si="104"/>
        <v>3063</v>
      </c>
      <c r="AG43" s="276">
        <f t="shared" si="105"/>
        <v>49</v>
      </c>
      <c r="AH43" s="276">
        <f t="shared" si="106"/>
        <v>116</v>
      </c>
      <c r="AI43" s="506">
        <f t="shared" si="107"/>
        <v>5833</v>
      </c>
      <c r="AJ43" s="277">
        <v>3.1</v>
      </c>
      <c r="AK43" s="277">
        <v>3.5</v>
      </c>
      <c r="AL43" s="508">
        <v>0</v>
      </c>
      <c r="AM43" s="278">
        <v>1.2637259117082533</v>
      </c>
      <c r="AN43" s="279">
        <f t="shared" si="108"/>
        <v>3.9175503262955855</v>
      </c>
      <c r="AO43" s="280">
        <f t="shared" si="109"/>
        <v>25855.832153550866</v>
      </c>
      <c r="AP43" s="279">
        <f t="shared" si="110"/>
        <v>4.4230406909788869</v>
      </c>
      <c r="AQ43" s="280">
        <f t="shared" si="111"/>
        <v>0</v>
      </c>
      <c r="AR43" s="279">
        <f t="shared" si="112"/>
        <v>0</v>
      </c>
      <c r="AS43" s="280">
        <f t="shared" si="113"/>
        <v>0</v>
      </c>
      <c r="AT43" s="278">
        <v>0.8978472086190008</v>
      </c>
      <c r="AU43" s="279">
        <f t="shared" si="114"/>
        <v>2.7833263467189027</v>
      </c>
      <c r="AV43" s="280">
        <f t="shared" si="115"/>
        <v>102303.94319999998</v>
      </c>
      <c r="AW43" s="279">
        <f t="shared" si="116"/>
        <v>3.1424652301665028</v>
      </c>
      <c r="AX43" s="280">
        <f t="shared" si="117"/>
        <v>0</v>
      </c>
      <c r="AY43" s="279">
        <f t="shared" si="118"/>
        <v>0</v>
      </c>
      <c r="AZ43" s="280">
        <f t="shared" si="119"/>
        <v>0</v>
      </c>
      <c r="BD43" s="281"/>
      <c r="BE43" s="281"/>
      <c r="BF43" s="281"/>
    </row>
    <row r="44" spans="2:58" s="256" customFormat="1" ht="12.75">
      <c r="C44" s="256" t="s">
        <v>226</v>
      </c>
      <c r="D44" s="256" t="s">
        <v>359</v>
      </c>
      <c r="E44" s="256" t="s">
        <v>362</v>
      </c>
      <c r="F44" s="256" t="s">
        <v>191</v>
      </c>
      <c r="G44" s="270">
        <f t="shared" si="96"/>
        <v>204581760</v>
      </c>
      <c r="H44" s="271" t="s">
        <v>197</v>
      </c>
      <c r="I44" s="256" t="s">
        <v>198</v>
      </c>
      <c r="J44" s="256" t="s">
        <v>36</v>
      </c>
      <c r="K44" s="256" t="s">
        <v>196</v>
      </c>
      <c r="L44" s="272">
        <v>42186</v>
      </c>
      <c r="M44" s="273">
        <v>43651</v>
      </c>
      <c r="N44" s="273">
        <v>42552</v>
      </c>
      <c r="O44" s="274">
        <v>2015</v>
      </c>
      <c r="P44" s="385" t="s">
        <v>192</v>
      </c>
      <c r="Q44" s="278">
        <v>1</v>
      </c>
      <c r="R44" s="504">
        <f t="shared" si="97"/>
        <v>52</v>
      </c>
      <c r="S44" s="255">
        <v>38</v>
      </c>
      <c r="T44" s="255">
        <v>10</v>
      </c>
      <c r="U44" s="255">
        <v>4</v>
      </c>
      <c r="V44" s="255">
        <v>0</v>
      </c>
      <c r="W44" s="255">
        <v>457</v>
      </c>
      <c r="X44" s="255">
        <v>56</v>
      </c>
      <c r="Y44" s="255">
        <v>13</v>
      </c>
      <c r="Z44" s="506">
        <f t="shared" si="98"/>
        <v>578</v>
      </c>
      <c r="AA44" s="275">
        <f t="shared" si="99"/>
        <v>52</v>
      </c>
      <c r="AB44" s="276">
        <f t="shared" si="100"/>
        <v>38</v>
      </c>
      <c r="AC44" s="276">
        <f t="shared" si="101"/>
        <v>10</v>
      </c>
      <c r="AD44" s="276">
        <f t="shared" si="102"/>
        <v>4</v>
      </c>
      <c r="AE44" s="276">
        <f t="shared" si="103"/>
        <v>0</v>
      </c>
      <c r="AF44" s="276">
        <f t="shared" si="104"/>
        <v>457</v>
      </c>
      <c r="AG44" s="276">
        <f t="shared" si="105"/>
        <v>56</v>
      </c>
      <c r="AH44" s="276">
        <f t="shared" si="106"/>
        <v>13</v>
      </c>
      <c r="AI44" s="506">
        <f t="shared" si="107"/>
        <v>578</v>
      </c>
      <c r="AJ44" s="277">
        <v>3.1</v>
      </c>
      <c r="AK44" s="277">
        <v>3.5</v>
      </c>
      <c r="AL44" s="508">
        <v>0</v>
      </c>
      <c r="AM44" s="278">
        <v>0.34986538461538463</v>
      </c>
      <c r="AN44" s="279">
        <f t="shared" si="108"/>
        <v>1.0845826923076924</v>
      </c>
      <c r="AO44" s="280">
        <f t="shared" si="109"/>
        <v>494.56970769230776</v>
      </c>
      <c r="AP44" s="279">
        <f t="shared" si="110"/>
        <v>1.2245288461538462</v>
      </c>
      <c r="AQ44" s="280">
        <f t="shared" si="111"/>
        <v>0</v>
      </c>
      <c r="AR44" s="279">
        <f t="shared" si="112"/>
        <v>0</v>
      </c>
      <c r="AS44" s="280">
        <f t="shared" si="113"/>
        <v>0</v>
      </c>
      <c r="AT44" s="278">
        <v>0.43155798687089719</v>
      </c>
      <c r="AU44" s="279">
        <f t="shared" si="114"/>
        <v>1.3378297592997814</v>
      </c>
      <c r="AV44" s="280">
        <f t="shared" si="115"/>
        <v>7336.6584000000012</v>
      </c>
      <c r="AW44" s="279">
        <f t="shared" si="116"/>
        <v>1.5104529540481402</v>
      </c>
      <c r="AX44" s="280">
        <f t="shared" si="117"/>
        <v>0</v>
      </c>
      <c r="AY44" s="279">
        <f t="shared" si="118"/>
        <v>0</v>
      </c>
      <c r="AZ44" s="280">
        <f t="shared" si="119"/>
        <v>0</v>
      </c>
      <c r="BD44" s="281"/>
      <c r="BE44" s="281"/>
      <c r="BF44" s="281"/>
    </row>
    <row r="45" spans="2:58" s="256" customFormat="1" ht="12.75">
      <c r="C45" s="256" t="s">
        <v>116</v>
      </c>
      <c r="D45" s="256" t="s">
        <v>359</v>
      </c>
      <c r="E45" s="256" t="s">
        <v>362</v>
      </c>
      <c r="F45" s="256" t="s">
        <v>191</v>
      </c>
      <c r="G45" s="270">
        <f t="shared" si="96"/>
        <v>263689400</v>
      </c>
      <c r="H45" s="271" t="s">
        <v>175</v>
      </c>
      <c r="I45" s="256" t="s">
        <v>133</v>
      </c>
      <c r="J45" s="256" t="s">
        <v>36</v>
      </c>
      <c r="K45" s="256" t="s">
        <v>196</v>
      </c>
      <c r="L45" s="272">
        <v>41821</v>
      </c>
      <c r="M45" s="273">
        <v>43652</v>
      </c>
      <c r="N45" s="273">
        <v>42552</v>
      </c>
      <c r="O45" s="274">
        <v>2014</v>
      </c>
      <c r="P45" s="385" t="s">
        <v>114</v>
      </c>
      <c r="Q45" s="278">
        <v>1</v>
      </c>
      <c r="R45" s="504">
        <f t="shared" si="97"/>
        <v>580</v>
      </c>
      <c r="S45" s="255">
        <v>325</v>
      </c>
      <c r="T45" s="255">
        <v>252</v>
      </c>
      <c r="U45" s="255">
        <v>3</v>
      </c>
      <c r="V45" s="255">
        <v>0</v>
      </c>
      <c r="W45" s="255">
        <v>1426</v>
      </c>
      <c r="X45" s="255">
        <v>7</v>
      </c>
      <c r="Y45" s="255">
        <v>46</v>
      </c>
      <c r="Z45" s="506">
        <f t="shared" si="98"/>
        <v>2059</v>
      </c>
      <c r="AA45" s="275">
        <f t="shared" si="99"/>
        <v>580</v>
      </c>
      <c r="AB45" s="276">
        <f t="shared" si="100"/>
        <v>325</v>
      </c>
      <c r="AC45" s="276">
        <f t="shared" si="101"/>
        <v>252</v>
      </c>
      <c r="AD45" s="276">
        <f t="shared" si="102"/>
        <v>3</v>
      </c>
      <c r="AE45" s="276">
        <f t="shared" si="103"/>
        <v>0</v>
      </c>
      <c r="AF45" s="276">
        <f t="shared" si="104"/>
        <v>1426</v>
      </c>
      <c r="AG45" s="276">
        <f t="shared" si="105"/>
        <v>7</v>
      </c>
      <c r="AH45" s="276">
        <f t="shared" si="106"/>
        <v>46</v>
      </c>
      <c r="AI45" s="506">
        <f t="shared" si="107"/>
        <v>2059</v>
      </c>
      <c r="AJ45" s="277">
        <v>3.1</v>
      </c>
      <c r="AK45" s="277">
        <v>3.5</v>
      </c>
      <c r="AL45" s="508">
        <v>0</v>
      </c>
      <c r="AM45" s="278">
        <v>0.95040517241379308</v>
      </c>
      <c r="AN45" s="279">
        <f t="shared" si="108"/>
        <v>2.9462560344827584</v>
      </c>
      <c r="AO45" s="280">
        <f t="shared" si="109"/>
        <v>11490.398534482758</v>
      </c>
      <c r="AP45" s="279">
        <f t="shared" si="110"/>
        <v>3.3264181034482756</v>
      </c>
      <c r="AQ45" s="280">
        <f t="shared" si="111"/>
        <v>0</v>
      </c>
      <c r="AR45" s="279">
        <f t="shared" si="112"/>
        <v>0</v>
      </c>
      <c r="AS45" s="280">
        <f t="shared" si="113"/>
        <v>0</v>
      </c>
      <c r="AT45" s="278">
        <v>0.99720687237026651</v>
      </c>
      <c r="AU45" s="279">
        <f t="shared" si="114"/>
        <v>3.0913413043478264</v>
      </c>
      <c r="AV45" s="280">
        <f t="shared" si="115"/>
        <v>52899.032400000004</v>
      </c>
      <c r="AW45" s="279">
        <f t="shared" si="116"/>
        <v>3.4902240532959325</v>
      </c>
      <c r="AX45" s="280">
        <f t="shared" si="117"/>
        <v>0</v>
      </c>
      <c r="AY45" s="279">
        <f t="shared" si="118"/>
        <v>0</v>
      </c>
      <c r="AZ45" s="280">
        <f t="shared" si="119"/>
        <v>0</v>
      </c>
      <c r="BD45" s="281"/>
      <c r="BE45" s="281"/>
      <c r="BF45" s="281"/>
    </row>
    <row r="46" spans="2:58" s="256" customFormat="1" ht="12.75">
      <c r="C46" s="256" t="s">
        <v>116</v>
      </c>
      <c r="D46" s="256" t="s">
        <v>359</v>
      </c>
      <c r="E46" s="256" t="s">
        <v>362</v>
      </c>
      <c r="F46" s="256" t="s">
        <v>191</v>
      </c>
      <c r="G46" s="270">
        <f t="shared" si="96"/>
        <v>941253585</v>
      </c>
      <c r="H46" s="271" t="s">
        <v>181</v>
      </c>
      <c r="I46" s="256" t="s">
        <v>140</v>
      </c>
      <c r="J46" s="256" t="s">
        <v>36</v>
      </c>
      <c r="K46" s="256" t="s">
        <v>196</v>
      </c>
      <c r="L46" s="272">
        <v>41821</v>
      </c>
      <c r="M46" s="273">
        <v>43653</v>
      </c>
      <c r="N46" s="273">
        <v>42552</v>
      </c>
      <c r="O46" s="274">
        <v>2014</v>
      </c>
      <c r="P46" s="385" t="s">
        <v>114</v>
      </c>
      <c r="Q46" s="278">
        <v>1</v>
      </c>
      <c r="R46" s="504">
        <f t="shared" si="97"/>
        <v>850</v>
      </c>
      <c r="S46" s="255">
        <v>74</v>
      </c>
      <c r="T46" s="255">
        <v>773</v>
      </c>
      <c r="U46" s="255">
        <v>3</v>
      </c>
      <c r="V46" s="255">
        <v>0</v>
      </c>
      <c r="W46" s="255">
        <v>1055</v>
      </c>
      <c r="X46" s="255">
        <v>0</v>
      </c>
      <c r="Y46" s="255">
        <v>55</v>
      </c>
      <c r="Z46" s="506">
        <f t="shared" si="98"/>
        <v>1960</v>
      </c>
      <c r="AA46" s="275">
        <f t="shared" si="99"/>
        <v>850</v>
      </c>
      <c r="AB46" s="276">
        <f t="shared" si="100"/>
        <v>74</v>
      </c>
      <c r="AC46" s="276">
        <f t="shared" si="101"/>
        <v>773</v>
      </c>
      <c r="AD46" s="276">
        <f t="shared" si="102"/>
        <v>3</v>
      </c>
      <c r="AE46" s="276">
        <f t="shared" si="103"/>
        <v>0</v>
      </c>
      <c r="AF46" s="276">
        <f t="shared" si="104"/>
        <v>1055</v>
      </c>
      <c r="AG46" s="276">
        <f t="shared" si="105"/>
        <v>0</v>
      </c>
      <c r="AH46" s="276">
        <f t="shared" si="106"/>
        <v>55</v>
      </c>
      <c r="AI46" s="506">
        <f t="shared" si="107"/>
        <v>1960</v>
      </c>
      <c r="AJ46" s="277">
        <v>3.1</v>
      </c>
      <c r="AK46" s="277">
        <v>3.5</v>
      </c>
      <c r="AL46" s="508">
        <v>0</v>
      </c>
      <c r="AM46" s="278">
        <v>1.195964705882353</v>
      </c>
      <c r="AN46" s="279">
        <f t="shared" si="108"/>
        <v>3.7074905882352946</v>
      </c>
      <c r="AO46" s="280">
        <f t="shared" si="109"/>
        <v>3292.2516423529419</v>
      </c>
      <c r="AP46" s="279">
        <f t="shared" si="110"/>
        <v>4.1858764705882354</v>
      </c>
      <c r="AQ46" s="280">
        <f t="shared" si="111"/>
        <v>0</v>
      </c>
      <c r="AR46" s="279">
        <f t="shared" si="112"/>
        <v>0</v>
      </c>
      <c r="AS46" s="280">
        <f t="shared" si="113"/>
        <v>0</v>
      </c>
      <c r="AT46" s="278">
        <v>1.1316606635071091</v>
      </c>
      <c r="AU46" s="279">
        <f t="shared" si="114"/>
        <v>3.5081480568720385</v>
      </c>
      <c r="AV46" s="280">
        <f t="shared" si="115"/>
        <v>44413.154400000007</v>
      </c>
      <c r="AW46" s="279">
        <f t="shared" si="116"/>
        <v>3.9608123222748821</v>
      </c>
      <c r="AX46" s="280">
        <f t="shared" si="117"/>
        <v>0</v>
      </c>
      <c r="AY46" s="279">
        <f t="shared" si="118"/>
        <v>0</v>
      </c>
      <c r="AZ46" s="280">
        <f t="shared" si="119"/>
        <v>0</v>
      </c>
      <c r="BD46" s="281"/>
      <c r="BE46" s="281"/>
      <c r="BF46" s="281"/>
    </row>
    <row r="47" spans="2:58" s="256" customFormat="1" ht="12.75">
      <c r="D47" s="256" t="s">
        <v>359</v>
      </c>
      <c r="E47" s="256" t="s">
        <v>362</v>
      </c>
      <c r="F47" s="256" t="s">
        <v>191</v>
      </c>
      <c r="G47" s="270">
        <f t="shared" si="96"/>
        <v>770559950</v>
      </c>
      <c r="H47" s="271">
        <v>770559950</v>
      </c>
      <c r="I47" s="256" t="s">
        <v>348</v>
      </c>
      <c r="J47" s="256" t="s">
        <v>36</v>
      </c>
      <c r="K47" s="256" t="s">
        <v>196</v>
      </c>
      <c r="L47" s="272">
        <v>42552</v>
      </c>
      <c r="M47" s="273">
        <v>43654</v>
      </c>
      <c r="N47" s="273">
        <v>42552</v>
      </c>
      <c r="O47" s="274">
        <v>2016</v>
      </c>
      <c r="P47" s="385" t="s">
        <v>288</v>
      </c>
      <c r="Q47" s="278">
        <v>1</v>
      </c>
      <c r="R47" s="504">
        <f t="shared" si="97"/>
        <v>538</v>
      </c>
      <c r="S47" s="255">
        <v>323</v>
      </c>
      <c r="T47" s="255">
        <v>209</v>
      </c>
      <c r="U47" s="255">
        <v>6</v>
      </c>
      <c r="V47" s="255">
        <v>0</v>
      </c>
      <c r="W47" s="255">
        <v>987</v>
      </c>
      <c r="X47" s="255">
        <v>13</v>
      </c>
      <c r="Y47" s="255">
        <v>59</v>
      </c>
      <c r="Z47" s="506">
        <f t="shared" si="98"/>
        <v>1597</v>
      </c>
      <c r="AA47" s="275">
        <f t="shared" si="99"/>
        <v>538</v>
      </c>
      <c r="AB47" s="276">
        <f t="shared" si="100"/>
        <v>323</v>
      </c>
      <c r="AC47" s="276">
        <f t="shared" si="101"/>
        <v>209</v>
      </c>
      <c r="AD47" s="276">
        <f t="shared" si="102"/>
        <v>6</v>
      </c>
      <c r="AE47" s="276">
        <f t="shared" si="103"/>
        <v>0</v>
      </c>
      <c r="AF47" s="276">
        <f t="shared" si="104"/>
        <v>987</v>
      </c>
      <c r="AG47" s="276">
        <f t="shared" si="105"/>
        <v>13</v>
      </c>
      <c r="AH47" s="276">
        <f t="shared" si="106"/>
        <v>59</v>
      </c>
      <c r="AI47" s="506">
        <f t="shared" si="107"/>
        <v>1597</v>
      </c>
      <c r="AJ47" s="277">
        <v>3.1</v>
      </c>
      <c r="AK47" s="277">
        <v>3.5</v>
      </c>
      <c r="AL47" s="508">
        <v>0</v>
      </c>
      <c r="AM47" s="278">
        <v>0.45795167286245353</v>
      </c>
      <c r="AN47" s="279">
        <f t="shared" si="108"/>
        <v>1.4196501858736059</v>
      </c>
      <c r="AO47" s="280">
        <f t="shared" si="109"/>
        <v>5502.5641204460962</v>
      </c>
      <c r="AP47" s="279">
        <f t="shared" si="110"/>
        <v>1.6028308550185875</v>
      </c>
      <c r="AQ47" s="280">
        <f t="shared" si="111"/>
        <v>0</v>
      </c>
      <c r="AR47" s="279">
        <f t="shared" si="112"/>
        <v>0</v>
      </c>
      <c r="AS47" s="280">
        <f t="shared" si="113"/>
        <v>0</v>
      </c>
      <c r="AT47" s="278">
        <v>0.48051165146909824</v>
      </c>
      <c r="AU47" s="279">
        <f t="shared" si="114"/>
        <v>1.4895861195542046</v>
      </c>
      <c r="AV47" s="280">
        <f t="shared" si="115"/>
        <v>17642.657999999999</v>
      </c>
      <c r="AW47" s="279">
        <f t="shared" si="116"/>
        <v>1.6817907801418439</v>
      </c>
      <c r="AX47" s="280">
        <f t="shared" si="117"/>
        <v>0</v>
      </c>
      <c r="AY47" s="279">
        <f t="shared" si="118"/>
        <v>0</v>
      </c>
      <c r="AZ47" s="280">
        <f t="shared" si="119"/>
        <v>0</v>
      </c>
      <c r="BD47" s="281"/>
      <c r="BE47" s="281"/>
      <c r="BF47" s="281"/>
    </row>
    <row r="48" spans="2:58" s="256" customFormat="1" ht="12.75">
      <c r="C48" s="256" t="s">
        <v>116</v>
      </c>
      <c r="D48" s="256" t="s">
        <v>359</v>
      </c>
      <c r="E48" s="256" t="s">
        <v>362</v>
      </c>
      <c r="F48" s="256" t="s">
        <v>191</v>
      </c>
      <c r="G48" s="270">
        <f t="shared" si="96"/>
        <v>770049385</v>
      </c>
      <c r="H48" s="271" t="s">
        <v>178</v>
      </c>
      <c r="I48" s="256" t="s">
        <v>136</v>
      </c>
      <c r="J48" s="256" t="s">
        <v>36</v>
      </c>
      <c r="K48" s="256" t="s">
        <v>196</v>
      </c>
      <c r="L48" s="272">
        <v>41821</v>
      </c>
      <c r="M48" s="273">
        <v>43655</v>
      </c>
      <c r="N48" s="273">
        <v>42552</v>
      </c>
      <c r="O48" s="274">
        <v>2014</v>
      </c>
      <c r="P48" s="385" t="s">
        <v>114</v>
      </c>
      <c r="Q48" s="278">
        <v>1</v>
      </c>
      <c r="R48" s="504">
        <f t="shared" si="97"/>
        <v>324</v>
      </c>
      <c r="S48" s="255">
        <v>270</v>
      </c>
      <c r="T48" s="255">
        <v>54</v>
      </c>
      <c r="U48" s="255">
        <v>0</v>
      </c>
      <c r="V48" s="255">
        <v>0</v>
      </c>
      <c r="W48" s="255">
        <v>981</v>
      </c>
      <c r="X48" s="255">
        <v>11</v>
      </c>
      <c r="Y48" s="255">
        <v>29</v>
      </c>
      <c r="Z48" s="506">
        <f t="shared" si="98"/>
        <v>1345</v>
      </c>
      <c r="AA48" s="275">
        <f t="shared" si="99"/>
        <v>324</v>
      </c>
      <c r="AB48" s="276">
        <f t="shared" si="100"/>
        <v>270</v>
      </c>
      <c r="AC48" s="276">
        <f t="shared" si="101"/>
        <v>54</v>
      </c>
      <c r="AD48" s="276">
        <f t="shared" si="102"/>
        <v>0</v>
      </c>
      <c r="AE48" s="276">
        <f t="shared" si="103"/>
        <v>0</v>
      </c>
      <c r="AF48" s="276">
        <f t="shared" si="104"/>
        <v>981</v>
      </c>
      <c r="AG48" s="276">
        <f t="shared" si="105"/>
        <v>11</v>
      </c>
      <c r="AH48" s="276">
        <f t="shared" si="106"/>
        <v>29</v>
      </c>
      <c r="AI48" s="506">
        <f t="shared" si="107"/>
        <v>1345</v>
      </c>
      <c r="AJ48" s="277">
        <v>3.1</v>
      </c>
      <c r="AK48" s="277">
        <v>3.5</v>
      </c>
      <c r="AL48" s="508">
        <v>0</v>
      </c>
      <c r="AM48" s="278">
        <v>0.9872746913580247</v>
      </c>
      <c r="AN48" s="279">
        <f t="shared" si="108"/>
        <v>3.0605515432098769</v>
      </c>
      <c r="AO48" s="280">
        <f t="shared" si="109"/>
        <v>9916.1870000000017</v>
      </c>
      <c r="AP48" s="279">
        <f t="shared" si="110"/>
        <v>3.4554614197530866</v>
      </c>
      <c r="AQ48" s="280">
        <f t="shared" si="111"/>
        <v>0</v>
      </c>
      <c r="AR48" s="279">
        <f t="shared" si="112"/>
        <v>0</v>
      </c>
      <c r="AS48" s="280">
        <f t="shared" si="113"/>
        <v>0</v>
      </c>
      <c r="AT48" s="278">
        <v>1.0166870540265034</v>
      </c>
      <c r="AU48" s="279">
        <f t="shared" si="114"/>
        <v>3.1517298674821608</v>
      </c>
      <c r="AV48" s="280">
        <f t="shared" si="115"/>
        <v>37102.163999999997</v>
      </c>
      <c r="AW48" s="279">
        <f t="shared" si="116"/>
        <v>3.5584046890927619</v>
      </c>
      <c r="AX48" s="280">
        <f t="shared" si="117"/>
        <v>0</v>
      </c>
      <c r="AY48" s="279">
        <f t="shared" si="118"/>
        <v>0</v>
      </c>
      <c r="AZ48" s="280">
        <f t="shared" si="119"/>
        <v>0</v>
      </c>
      <c r="BD48" s="281"/>
      <c r="BE48" s="281"/>
      <c r="BF48" s="281"/>
    </row>
    <row r="49" spans="3:58" s="256" customFormat="1" ht="12.75">
      <c r="C49" s="256" t="s">
        <v>226</v>
      </c>
      <c r="D49" s="256" t="s">
        <v>359</v>
      </c>
      <c r="E49" s="256" t="s">
        <v>362</v>
      </c>
      <c r="F49" s="256" t="s">
        <v>191</v>
      </c>
      <c r="G49" s="270">
        <f t="shared" si="96"/>
        <v>566045452</v>
      </c>
      <c r="H49" s="271" t="s">
        <v>230</v>
      </c>
      <c r="I49" s="256" t="s">
        <v>242</v>
      </c>
      <c r="J49" s="256" t="s">
        <v>36</v>
      </c>
      <c r="K49" s="256" t="s">
        <v>196</v>
      </c>
      <c r="L49" s="272">
        <v>42186</v>
      </c>
      <c r="M49" s="273">
        <v>43656</v>
      </c>
      <c r="N49" s="273">
        <v>42552</v>
      </c>
      <c r="O49" s="274">
        <v>2015</v>
      </c>
      <c r="P49" s="385" t="s">
        <v>192</v>
      </c>
      <c r="Q49" s="278">
        <v>1</v>
      </c>
      <c r="R49" s="504">
        <f t="shared" si="97"/>
        <v>0</v>
      </c>
      <c r="S49" s="255">
        <v>0</v>
      </c>
      <c r="T49" s="255">
        <v>0</v>
      </c>
      <c r="U49" s="255">
        <v>0</v>
      </c>
      <c r="V49" s="255">
        <v>0</v>
      </c>
      <c r="W49" s="255">
        <v>0</v>
      </c>
      <c r="X49" s="255">
        <v>0</v>
      </c>
      <c r="Y49" s="255">
        <v>0</v>
      </c>
      <c r="Z49" s="506">
        <f t="shared" si="98"/>
        <v>0</v>
      </c>
      <c r="AA49" s="275">
        <f t="shared" si="99"/>
        <v>0</v>
      </c>
      <c r="AB49" s="276">
        <f t="shared" si="100"/>
        <v>0</v>
      </c>
      <c r="AC49" s="276">
        <f t="shared" si="101"/>
        <v>0</v>
      </c>
      <c r="AD49" s="276">
        <f t="shared" si="102"/>
        <v>0</v>
      </c>
      <c r="AE49" s="276">
        <f t="shared" si="103"/>
        <v>0</v>
      </c>
      <c r="AF49" s="276">
        <f t="shared" si="104"/>
        <v>0</v>
      </c>
      <c r="AG49" s="276">
        <f t="shared" si="105"/>
        <v>0</v>
      </c>
      <c r="AH49" s="276">
        <f t="shared" si="106"/>
        <v>0</v>
      </c>
      <c r="AI49" s="506">
        <f t="shared" si="107"/>
        <v>0</v>
      </c>
      <c r="AJ49" s="277">
        <v>3.1</v>
      </c>
      <c r="AK49" s="277">
        <v>3.5</v>
      </c>
      <c r="AL49" s="508">
        <v>0</v>
      </c>
      <c r="AM49" s="278">
        <v>0</v>
      </c>
      <c r="AN49" s="279">
        <f t="shared" si="108"/>
        <v>0</v>
      </c>
      <c r="AO49" s="280">
        <f t="shared" si="109"/>
        <v>0</v>
      </c>
      <c r="AP49" s="279">
        <f t="shared" si="110"/>
        <v>0</v>
      </c>
      <c r="AQ49" s="280">
        <f t="shared" si="111"/>
        <v>0</v>
      </c>
      <c r="AR49" s="279">
        <f t="shared" si="112"/>
        <v>0</v>
      </c>
      <c r="AS49" s="280">
        <f t="shared" si="113"/>
        <v>0</v>
      </c>
      <c r="AT49" s="278">
        <v>0</v>
      </c>
      <c r="AU49" s="279">
        <f t="shared" si="114"/>
        <v>0</v>
      </c>
      <c r="AV49" s="280">
        <f t="shared" si="115"/>
        <v>0</v>
      </c>
      <c r="AW49" s="279">
        <f t="shared" si="116"/>
        <v>0</v>
      </c>
      <c r="AX49" s="280">
        <f t="shared" si="117"/>
        <v>0</v>
      </c>
      <c r="AY49" s="279">
        <f t="shared" si="118"/>
        <v>0</v>
      </c>
      <c r="AZ49" s="280">
        <f t="shared" si="119"/>
        <v>0</v>
      </c>
      <c r="BD49" s="281"/>
      <c r="BE49" s="281"/>
      <c r="BF49" s="281"/>
    </row>
    <row r="50" spans="3:58" s="256" customFormat="1" ht="12.75">
      <c r="C50" s="256" t="s">
        <v>226</v>
      </c>
      <c r="D50" s="256" t="s">
        <v>359</v>
      </c>
      <c r="E50" s="256" t="s">
        <v>362</v>
      </c>
      <c r="F50" s="256" t="s">
        <v>191</v>
      </c>
      <c r="G50" s="270">
        <f t="shared" si="96"/>
        <v>753087141</v>
      </c>
      <c r="H50" s="271" t="s">
        <v>231</v>
      </c>
      <c r="I50" s="256" t="s">
        <v>243</v>
      </c>
      <c r="J50" s="256" t="s">
        <v>36</v>
      </c>
      <c r="K50" s="256" t="s">
        <v>196</v>
      </c>
      <c r="L50" s="272">
        <v>42186</v>
      </c>
      <c r="M50" s="273">
        <v>43657</v>
      </c>
      <c r="N50" s="273">
        <v>42552</v>
      </c>
      <c r="O50" s="274">
        <v>2015</v>
      </c>
      <c r="P50" s="385" t="s">
        <v>192</v>
      </c>
      <c r="Q50" s="278">
        <v>1</v>
      </c>
      <c r="R50" s="504">
        <f t="shared" si="97"/>
        <v>7</v>
      </c>
      <c r="S50" s="255">
        <v>6</v>
      </c>
      <c r="T50" s="255">
        <v>1</v>
      </c>
      <c r="U50" s="255">
        <v>0</v>
      </c>
      <c r="V50" s="255">
        <v>0</v>
      </c>
      <c r="W50" s="255">
        <v>44</v>
      </c>
      <c r="X50" s="255">
        <v>1</v>
      </c>
      <c r="Y50" s="255">
        <v>2</v>
      </c>
      <c r="Z50" s="506">
        <f t="shared" si="98"/>
        <v>54</v>
      </c>
      <c r="AA50" s="275">
        <f t="shared" si="99"/>
        <v>7</v>
      </c>
      <c r="AB50" s="276">
        <f t="shared" si="100"/>
        <v>6</v>
      </c>
      <c r="AC50" s="276">
        <f t="shared" si="101"/>
        <v>1</v>
      </c>
      <c r="AD50" s="276">
        <f t="shared" si="102"/>
        <v>0</v>
      </c>
      <c r="AE50" s="276">
        <f t="shared" si="103"/>
        <v>0</v>
      </c>
      <c r="AF50" s="276">
        <f t="shared" si="104"/>
        <v>44</v>
      </c>
      <c r="AG50" s="276">
        <f t="shared" si="105"/>
        <v>1</v>
      </c>
      <c r="AH50" s="276">
        <f t="shared" si="106"/>
        <v>2</v>
      </c>
      <c r="AI50" s="506">
        <f t="shared" si="107"/>
        <v>54</v>
      </c>
      <c r="AJ50" s="277">
        <v>3.1</v>
      </c>
      <c r="AK50" s="277">
        <v>3.5</v>
      </c>
      <c r="AL50" s="508">
        <v>0</v>
      </c>
      <c r="AM50" s="278">
        <v>1.4179999999999999</v>
      </c>
      <c r="AN50" s="279">
        <f t="shared" si="108"/>
        <v>4.3957999999999995</v>
      </c>
      <c r="AO50" s="280">
        <f t="shared" si="109"/>
        <v>316.49759999999998</v>
      </c>
      <c r="AP50" s="279">
        <f t="shared" si="110"/>
        <v>4.9630000000000001</v>
      </c>
      <c r="AQ50" s="280">
        <f t="shared" si="111"/>
        <v>0</v>
      </c>
      <c r="AR50" s="279">
        <f t="shared" si="112"/>
        <v>0</v>
      </c>
      <c r="AS50" s="280">
        <f t="shared" si="113"/>
        <v>0</v>
      </c>
      <c r="AT50" s="278">
        <v>1.0046136363636364</v>
      </c>
      <c r="AU50" s="279">
        <f t="shared" si="114"/>
        <v>3.1143022727272731</v>
      </c>
      <c r="AV50" s="280">
        <f t="shared" si="115"/>
        <v>1644.3516000000002</v>
      </c>
      <c r="AW50" s="279">
        <f t="shared" si="116"/>
        <v>3.5161477272727275</v>
      </c>
      <c r="AX50" s="280">
        <f t="shared" si="117"/>
        <v>0</v>
      </c>
      <c r="AY50" s="279">
        <f t="shared" si="118"/>
        <v>0</v>
      </c>
      <c r="AZ50" s="280">
        <f t="shared" si="119"/>
        <v>0</v>
      </c>
      <c r="BD50" s="281"/>
      <c r="BE50" s="281"/>
      <c r="BF50" s="281"/>
    </row>
    <row r="51" spans="3:58" s="256" customFormat="1" ht="12.75">
      <c r="C51" s="256" t="s">
        <v>226</v>
      </c>
      <c r="D51" s="256" t="s">
        <v>359</v>
      </c>
      <c r="E51" s="256" t="s">
        <v>362</v>
      </c>
      <c r="F51" s="256" t="s">
        <v>191</v>
      </c>
      <c r="G51" s="270">
        <f t="shared" si="96"/>
        <v>942831441</v>
      </c>
      <c r="H51" s="271" t="s">
        <v>232</v>
      </c>
      <c r="I51" s="256" t="s">
        <v>244</v>
      </c>
      <c r="J51" s="256" t="s">
        <v>36</v>
      </c>
      <c r="K51" s="256" t="s">
        <v>196</v>
      </c>
      <c r="L51" s="272">
        <v>42186</v>
      </c>
      <c r="M51" s="273">
        <v>43658</v>
      </c>
      <c r="N51" s="273">
        <v>42552</v>
      </c>
      <c r="O51" s="274">
        <v>2015</v>
      </c>
      <c r="P51" s="385" t="s">
        <v>192</v>
      </c>
      <c r="Q51" s="278">
        <v>1</v>
      </c>
      <c r="R51" s="504">
        <f t="shared" si="97"/>
        <v>26</v>
      </c>
      <c r="S51" s="255">
        <v>19</v>
      </c>
      <c r="T51" s="255">
        <v>6</v>
      </c>
      <c r="U51" s="255">
        <v>1</v>
      </c>
      <c r="V51" s="255">
        <v>0</v>
      </c>
      <c r="W51" s="255">
        <v>103</v>
      </c>
      <c r="X51" s="255">
        <v>5</v>
      </c>
      <c r="Y51" s="255">
        <v>2</v>
      </c>
      <c r="Z51" s="506">
        <f t="shared" si="98"/>
        <v>136</v>
      </c>
      <c r="AA51" s="275">
        <f t="shared" si="99"/>
        <v>26</v>
      </c>
      <c r="AB51" s="276">
        <f t="shared" si="100"/>
        <v>19</v>
      </c>
      <c r="AC51" s="276">
        <f t="shared" si="101"/>
        <v>6</v>
      </c>
      <c r="AD51" s="276">
        <f t="shared" si="102"/>
        <v>1</v>
      </c>
      <c r="AE51" s="276">
        <f t="shared" si="103"/>
        <v>0</v>
      </c>
      <c r="AF51" s="276">
        <f t="shared" si="104"/>
        <v>103</v>
      </c>
      <c r="AG51" s="276">
        <f t="shared" si="105"/>
        <v>5</v>
      </c>
      <c r="AH51" s="276">
        <f t="shared" si="106"/>
        <v>2</v>
      </c>
      <c r="AI51" s="506">
        <f t="shared" si="107"/>
        <v>136</v>
      </c>
      <c r="AJ51" s="277">
        <v>3.1</v>
      </c>
      <c r="AK51" s="277">
        <v>3.5</v>
      </c>
      <c r="AL51" s="508">
        <v>0</v>
      </c>
      <c r="AM51" s="278">
        <v>1.3070769230769232</v>
      </c>
      <c r="AN51" s="279">
        <f t="shared" si="108"/>
        <v>4.0519384615384624</v>
      </c>
      <c r="AO51" s="280">
        <f t="shared" si="109"/>
        <v>923.84196923076945</v>
      </c>
      <c r="AP51" s="279">
        <f t="shared" si="110"/>
        <v>4.5747692307692311</v>
      </c>
      <c r="AQ51" s="280">
        <f t="shared" si="111"/>
        <v>0</v>
      </c>
      <c r="AR51" s="279">
        <f t="shared" si="112"/>
        <v>0</v>
      </c>
      <c r="AS51" s="280">
        <f t="shared" si="113"/>
        <v>0</v>
      </c>
      <c r="AT51" s="278">
        <v>1.1349805825242718</v>
      </c>
      <c r="AU51" s="279">
        <f t="shared" si="114"/>
        <v>3.5184398058252428</v>
      </c>
      <c r="AV51" s="280">
        <f t="shared" si="115"/>
        <v>4348.7916000000005</v>
      </c>
      <c r="AW51" s="279">
        <f t="shared" si="116"/>
        <v>3.9724320388349512</v>
      </c>
      <c r="AX51" s="280">
        <f t="shared" si="117"/>
        <v>0</v>
      </c>
      <c r="AY51" s="279">
        <f t="shared" si="118"/>
        <v>0</v>
      </c>
      <c r="AZ51" s="280">
        <f t="shared" si="119"/>
        <v>0</v>
      </c>
      <c r="BD51" s="281"/>
      <c r="BE51" s="281"/>
      <c r="BF51" s="281"/>
    </row>
    <row r="52" spans="3:58" s="256" customFormat="1" ht="12.75">
      <c r="C52" s="256" t="s">
        <v>226</v>
      </c>
      <c r="D52" s="256" t="s">
        <v>359</v>
      </c>
      <c r="E52" s="256" t="s">
        <v>362</v>
      </c>
      <c r="F52" s="256" t="s">
        <v>191</v>
      </c>
      <c r="G52" s="270">
        <f t="shared" si="96"/>
        <v>260739531</v>
      </c>
      <c r="H52" s="271" t="s">
        <v>205</v>
      </c>
      <c r="I52" s="256" t="s">
        <v>245</v>
      </c>
      <c r="J52" s="256" t="s">
        <v>36</v>
      </c>
      <c r="K52" s="256" t="s">
        <v>196</v>
      </c>
      <c r="L52" s="272">
        <v>42186</v>
      </c>
      <c r="M52" s="273">
        <v>43659</v>
      </c>
      <c r="N52" s="273">
        <v>42552</v>
      </c>
      <c r="O52" s="274">
        <v>2015</v>
      </c>
      <c r="P52" s="385" t="s">
        <v>192</v>
      </c>
      <c r="Q52" s="278">
        <v>1</v>
      </c>
      <c r="R52" s="504">
        <f t="shared" si="97"/>
        <v>110</v>
      </c>
      <c r="S52" s="255">
        <v>88</v>
      </c>
      <c r="T52" s="255">
        <v>20</v>
      </c>
      <c r="U52" s="255">
        <v>2</v>
      </c>
      <c r="V52" s="255">
        <v>0</v>
      </c>
      <c r="W52" s="255">
        <v>743</v>
      </c>
      <c r="X52" s="255">
        <v>59</v>
      </c>
      <c r="Y52" s="255">
        <v>14</v>
      </c>
      <c r="Z52" s="506">
        <f t="shared" si="98"/>
        <v>926</v>
      </c>
      <c r="AA52" s="275">
        <f t="shared" si="99"/>
        <v>110</v>
      </c>
      <c r="AB52" s="276">
        <f t="shared" si="100"/>
        <v>88</v>
      </c>
      <c r="AC52" s="276">
        <f t="shared" si="101"/>
        <v>20</v>
      </c>
      <c r="AD52" s="276">
        <f t="shared" si="102"/>
        <v>2</v>
      </c>
      <c r="AE52" s="276">
        <f t="shared" si="103"/>
        <v>0</v>
      </c>
      <c r="AF52" s="276">
        <f t="shared" si="104"/>
        <v>743</v>
      </c>
      <c r="AG52" s="276">
        <f t="shared" si="105"/>
        <v>59</v>
      </c>
      <c r="AH52" s="276">
        <f t="shared" si="106"/>
        <v>14</v>
      </c>
      <c r="AI52" s="506">
        <f t="shared" si="107"/>
        <v>926</v>
      </c>
      <c r="AJ52" s="277">
        <v>3.1</v>
      </c>
      <c r="AK52" s="277">
        <v>3.5</v>
      </c>
      <c r="AL52" s="508">
        <v>0</v>
      </c>
      <c r="AM52" s="278">
        <v>1.1777454545454544</v>
      </c>
      <c r="AN52" s="279">
        <f t="shared" si="108"/>
        <v>3.6510109090909086</v>
      </c>
      <c r="AO52" s="280">
        <f t="shared" si="109"/>
        <v>3855.4675199999997</v>
      </c>
      <c r="AP52" s="279">
        <f t="shared" si="110"/>
        <v>4.1221090909090901</v>
      </c>
      <c r="AQ52" s="280">
        <f t="shared" si="111"/>
        <v>0</v>
      </c>
      <c r="AR52" s="279">
        <f t="shared" si="112"/>
        <v>0</v>
      </c>
      <c r="AS52" s="280">
        <f t="shared" si="113"/>
        <v>0</v>
      </c>
      <c r="AT52" s="278">
        <v>1.1703391655450874</v>
      </c>
      <c r="AU52" s="279">
        <f t="shared" si="114"/>
        <v>3.628051413189771</v>
      </c>
      <c r="AV52" s="280">
        <f t="shared" si="115"/>
        <v>32347.706399999999</v>
      </c>
      <c r="AW52" s="279">
        <f t="shared" si="116"/>
        <v>4.0961870794078061</v>
      </c>
      <c r="AX52" s="280">
        <f t="shared" si="117"/>
        <v>0</v>
      </c>
      <c r="AY52" s="279">
        <f t="shared" si="118"/>
        <v>0</v>
      </c>
      <c r="AZ52" s="280">
        <f t="shared" si="119"/>
        <v>0</v>
      </c>
      <c r="BD52" s="281"/>
      <c r="BE52" s="281"/>
      <c r="BF52" s="281"/>
    </row>
    <row r="53" spans="3:58" s="256" customFormat="1" ht="12.75">
      <c r="C53" s="256" t="s">
        <v>226</v>
      </c>
      <c r="D53" s="256" t="s">
        <v>359</v>
      </c>
      <c r="E53" s="256" t="s">
        <v>362</v>
      </c>
      <c r="F53" s="256" t="s">
        <v>191</v>
      </c>
      <c r="G53" s="270">
        <f t="shared" si="96"/>
        <v>770567999</v>
      </c>
      <c r="H53" s="271" t="s">
        <v>215</v>
      </c>
      <c r="I53" s="256" t="s">
        <v>246</v>
      </c>
      <c r="J53" s="256" t="s">
        <v>36</v>
      </c>
      <c r="K53" s="256" t="s">
        <v>196</v>
      </c>
      <c r="L53" s="272">
        <v>42186</v>
      </c>
      <c r="M53" s="273">
        <v>43660</v>
      </c>
      <c r="N53" s="273">
        <v>42552</v>
      </c>
      <c r="O53" s="274">
        <v>2015</v>
      </c>
      <c r="P53" s="385" t="s">
        <v>192</v>
      </c>
      <c r="Q53" s="278">
        <v>1</v>
      </c>
      <c r="R53" s="504">
        <f t="shared" si="97"/>
        <v>164</v>
      </c>
      <c r="S53" s="255">
        <v>49</v>
      </c>
      <c r="T53" s="255">
        <v>114</v>
      </c>
      <c r="U53" s="255">
        <v>1</v>
      </c>
      <c r="V53" s="255">
        <v>0</v>
      </c>
      <c r="W53" s="255">
        <v>234</v>
      </c>
      <c r="X53" s="255">
        <v>19</v>
      </c>
      <c r="Y53" s="255">
        <v>5</v>
      </c>
      <c r="Z53" s="506">
        <f t="shared" si="98"/>
        <v>422</v>
      </c>
      <c r="AA53" s="275">
        <f t="shared" si="99"/>
        <v>164</v>
      </c>
      <c r="AB53" s="276">
        <f t="shared" si="100"/>
        <v>49</v>
      </c>
      <c r="AC53" s="276">
        <f t="shared" si="101"/>
        <v>114</v>
      </c>
      <c r="AD53" s="276">
        <f t="shared" si="102"/>
        <v>1</v>
      </c>
      <c r="AE53" s="276">
        <f t="shared" si="103"/>
        <v>0</v>
      </c>
      <c r="AF53" s="276">
        <f t="shared" si="104"/>
        <v>234</v>
      </c>
      <c r="AG53" s="276">
        <f t="shared" si="105"/>
        <v>19</v>
      </c>
      <c r="AH53" s="276">
        <f t="shared" si="106"/>
        <v>5</v>
      </c>
      <c r="AI53" s="506">
        <f t="shared" si="107"/>
        <v>422</v>
      </c>
      <c r="AJ53" s="277">
        <v>3.1</v>
      </c>
      <c r="AK53" s="277">
        <v>3.5</v>
      </c>
      <c r="AL53" s="508">
        <v>0</v>
      </c>
      <c r="AM53" s="278">
        <v>1.3655365853658537</v>
      </c>
      <c r="AN53" s="279">
        <f t="shared" si="108"/>
        <v>4.2331634146341468</v>
      </c>
      <c r="AO53" s="280">
        <f t="shared" si="109"/>
        <v>2489.1000878048785</v>
      </c>
      <c r="AP53" s="279">
        <f t="shared" si="110"/>
        <v>4.7793780487804876</v>
      </c>
      <c r="AQ53" s="280">
        <f t="shared" si="111"/>
        <v>0</v>
      </c>
      <c r="AR53" s="279">
        <f t="shared" si="112"/>
        <v>0</v>
      </c>
      <c r="AS53" s="280">
        <f t="shared" si="113"/>
        <v>0</v>
      </c>
      <c r="AT53" s="278">
        <v>1.3057521367521367</v>
      </c>
      <c r="AU53" s="279">
        <f t="shared" si="114"/>
        <v>4.0478316239316241</v>
      </c>
      <c r="AV53" s="280">
        <f t="shared" si="115"/>
        <v>11366.3112</v>
      </c>
      <c r="AW53" s="279">
        <f t="shared" si="116"/>
        <v>4.5701324786324786</v>
      </c>
      <c r="AX53" s="280">
        <f t="shared" si="117"/>
        <v>0</v>
      </c>
      <c r="AY53" s="279">
        <f t="shared" si="118"/>
        <v>0</v>
      </c>
      <c r="AZ53" s="280">
        <f t="shared" si="119"/>
        <v>0</v>
      </c>
      <c r="BD53" s="281"/>
      <c r="BE53" s="281"/>
      <c r="BF53" s="281"/>
    </row>
    <row r="54" spans="3:58" s="256" customFormat="1" ht="12.75">
      <c r="C54" s="256" t="s">
        <v>226</v>
      </c>
      <c r="D54" s="256" t="s">
        <v>359</v>
      </c>
      <c r="E54" s="256" t="s">
        <v>362</v>
      </c>
      <c r="F54" s="256" t="s">
        <v>191</v>
      </c>
      <c r="G54" s="270">
        <f t="shared" si="96"/>
        <v>234510880</v>
      </c>
      <c r="H54" s="271" t="s">
        <v>233</v>
      </c>
      <c r="I54" s="256" t="s">
        <v>247</v>
      </c>
      <c r="J54" s="256" t="s">
        <v>36</v>
      </c>
      <c r="K54" s="256" t="s">
        <v>196</v>
      </c>
      <c r="L54" s="272">
        <v>42186</v>
      </c>
      <c r="M54" s="273">
        <v>43661</v>
      </c>
      <c r="N54" s="273">
        <v>42552</v>
      </c>
      <c r="O54" s="274">
        <v>2015</v>
      </c>
      <c r="P54" s="385" t="s">
        <v>192</v>
      </c>
      <c r="Q54" s="278">
        <v>1</v>
      </c>
      <c r="R54" s="504">
        <f t="shared" si="97"/>
        <v>137</v>
      </c>
      <c r="S54" s="255">
        <v>35</v>
      </c>
      <c r="T54" s="255">
        <v>102</v>
      </c>
      <c r="U54" s="255">
        <v>0</v>
      </c>
      <c r="V54" s="255">
        <v>0</v>
      </c>
      <c r="W54" s="255">
        <v>291</v>
      </c>
      <c r="X54" s="255">
        <v>10</v>
      </c>
      <c r="Y54" s="255">
        <v>8</v>
      </c>
      <c r="Z54" s="506">
        <f t="shared" si="98"/>
        <v>446</v>
      </c>
      <c r="AA54" s="275">
        <f t="shared" si="99"/>
        <v>137</v>
      </c>
      <c r="AB54" s="276">
        <f t="shared" si="100"/>
        <v>35</v>
      </c>
      <c r="AC54" s="276">
        <f t="shared" si="101"/>
        <v>102</v>
      </c>
      <c r="AD54" s="276">
        <f t="shared" si="102"/>
        <v>0</v>
      </c>
      <c r="AE54" s="276">
        <f t="shared" si="103"/>
        <v>0</v>
      </c>
      <c r="AF54" s="276">
        <f t="shared" si="104"/>
        <v>291</v>
      </c>
      <c r="AG54" s="276">
        <f t="shared" si="105"/>
        <v>10</v>
      </c>
      <c r="AH54" s="276">
        <f t="shared" si="106"/>
        <v>8</v>
      </c>
      <c r="AI54" s="506">
        <f t="shared" si="107"/>
        <v>446</v>
      </c>
      <c r="AJ54" s="277">
        <v>3.1</v>
      </c>
      <c r="AK54" s="277">
        <v>3.5</v>
      </c>
      <c r="AL54" s="508">
        <v>0</v>
      </c>
      <c r="AM54" s="278">
        <v>1.2393649635036497</v>
      </c>
      <c r="AN54" s="279">
        <f t="shared" si="108"/>
        <v>3.8420313868613141</v>
      </c>
      <c r="AO54" s="280">
        <f t="shared" si="109"/>
        <v>1613.6531824817519</v>
      </c>
      <c r="AP54" s="279">
        <f t="shared" si="110"/>
        <v>4.3377773722627735</v>
      </c>
      <c r="AQ54" s="280">
        <f t="shared" si="111"/>
        <v>0</v>
      </c>
      <c r="AR54" s="279">
        <f t="shared" si="112"/>
        <v>0</v>
      </c>
      <c r="AS54" s="280">
        <f t="shared" si="113"/>
        <v>0</v>
      </c>
      <c r="AT54" s="278">
        <v>1.0177216494845363</v>
      </c>
      <c r="AU54" s="279">
        <f t="shared" si="114"/>
        <v>3.1549371134020623</v>
      </c>
      <c r="AV54" s="280">
        <f t="shared" si="115"/>
        <v>11017.040400000002</v>
      </c>
      <c r="AW54" s="279">
        <f t="shared" si="116"/>
        <v>3.5620257731958769</v>
      </c>
      <c r="AX54" s="280">
        <f t="shared" si="117"/>
        <v>0</v>
      </c>
      <c r="AY54" s="279">
        <f t="shared" si="118"/>
        <v>0</v>
      </c>
      <c r="AZ54" s="280">
        <f t="shared" si="119"/>
        <v>0</v>
      </c>
      <c r="BD54" s="281"/>
      <c r="BE54" s="281"/>
      <c r="BF54" s="281"/>
    </row>
    <row r="55" spans="3:58" s="256" customFormat="1" ht="12.75">
      <c r="C55" s="256" t="s">
        <v>226</v>
      </c>
      <c r="D55" s="256" t="s">
        <v>359</v>
      </c>
      <c r="E55" s="256" t="s">
        <v>362</v>
      </c>
      <c r="F55" s="256" t="s">
        <v>191</v>
      </c>
      <c r="G55" s="270">
        <f t="shared" si="96"/>
        <v>549678569</v>
      </c>
      <c r="H55" s="271" t="s">
        <v>234</v>
      </c>
      <c r="I55" s="256" t="s">
        <v>248</v>
      </c>
      <c r="J55" s="256" t="s">
        <v>36</v>
      </c>
      <c r="K55" s="256" t="s">
        <v>196</v>
      </c>
      <c r="L55" s="272">
        <v>42186</v>
      </c>
      <c r="M55" s="273">
        <v>43662</v>
      </c>
      <c r="N55" s="273">
        <v>42552</v>
      </c>
      <c r="O55" s="274">
        <v>2015</v>
      </c>
      <c r="P55" s="385" t="s">
        <v>192</v>
      </c>
      <c r="Q55" s="278">
        <v>1</v>
      </c>
      <c r="R55" s="504">
        <f t="shared" si="97"/>
        <v>54</v>
      </c>
      <c r="S55" s="255">
        <v>12</v>
      </c>
      <c r="T55" s="255">
        <v>42</v>
      </c>
      <c r="U55" s="255">
        <v>0</v>
      </c>
      <c r="V55" s="255">
        <v>0</v>
      </c>
      <c r="W55" s="255">
        <v>153</v>
      </c>
      <c r="X55" s="255">
        <v>8</v>
      </c>
      <c r="Y55" s="255">
        <v>2</v>
      </c>
      <c r="Z55" s="506">
        <f t="shared" si="98"/>
        <v>217</v>
      </c>
      <c r="AA55" s="275">
        <f t="shared" si="99"/>
        <v>54</v>
      </c>
      <c r="AB55" s="276">
        <f t="shared" si="100"/>
        <v>12</v>
      </c>
      <c r="AC55" s="276">
        <f t="shared" si="101"/>
        <v>42</v>
      </c>
      <c r="AD55" s="276">
        <f t="shared" si="102"/>
        <v>0</v>
      </c>
      <c r="AE55" s="276">
        <f t="shared" si="103"/>
        <v>0</v>
      </c>
      <c r="AF55" s="276">
        <f t="shared" si="104"/>
        <v>153</v>
      </c>
      <c r="AG55" s="276">
        <f t="shared" si="105"/>
        <v>8</v>
      </c>
      <c r="AH55" s="276">
        <f t="shared" si="106"/>
        <v>2</v>
      </c>
      <c r="AI55" s="506">
        <f t="shared" si="107"/>
        <v>217</v>
      </c>
      <c r="AJ55" s="277">
        <v>3.1</v>
      </c>
      <c r="AK55" s="277">
        <v>3.5</v>
      </c>
      <c r="AL55" s="508">
        <v>0</v>
      </c>
      <c r="AM55" s="278">
        <v>1.3711481481481482</v>
      </c>
      <c r="AN55" s="279">
        <f t="shared" si="108"/>
        <v>4.2505592592592594</v>
      </c>
      <c r="AO55" s="280">
        <f t="shared" si="109"/>
        <v>612.08053333333339</v>
      </c>
      <c r="AP55" s="279">
        <f t="shared" si="110"/>
        <v>4.799018518518519</v>
      </c>
      <c r="AQ55" s="280">
        <f t="shared" si="111"/>
        <v>0</v>
      </c>
      <c r="AR55" s="279">
        <f t="shared" si="112"/>
        <v>0</v>
      </c>
      <c r="AS55" s="280">
        <f t="shared" si="113"/>
        <v>0</v>
      </c>
      <c r="AT55" s="278">
        <v>1.1167385620915034</v>
      </c>
      <c r="AU55" s="279">
        <f t="shared" si="114"/>
        <v>3.4618895424836604</v>
      </c>
      <c r="AV55" s="280">
        <f t="shared" si="115"/>
        <v>6356.0292000000009</v>
      </c>
      <c r="AW55" s="279">
        <f t="shared" si="116"/>
        <v>3.9085849673202615</v>
      </c>
      <c r="AX55" s="280">
        <f t="shared" si="117"/>
        <v>0</v>
      </c>
      <c r="AY55" s="279">
        <f t="shared" si="118"/>
        <v>0</v>
      </c>
      <c r="AZ55" s="280">
        <f t="shared" si="119"/>
        <v>0</v>
      </c>
      <c r="BD55" s="281"/>
      <c r="BE55" s="281"/>
      <c r="BF55" s="281"/>
    </row>
    <row r="56" spans="3:58" s="256" customFormat="1" ht="12.75">
      <c r="C56" s="256" t="s">
        <v>226</v>
      </c>
      <c r="D56" s="256" t="s">
        <v>359</v>
      </c>
      <c r="E56" s="256" t="s">
        <v>362</v>
      </c>
      <c r="F56" s="256" t="s">
        <v>191</v>
      </c>
      <c r="G56" s="270">
        <f t="shared" si="96"/>
        <v>942517949</v>
      </c>
      <c r="H56" s="271" t="s">
        <v>235</v>
      </c>
      <c r="I56" s="256" t="s">
        <v>249</v>
      </c>
      <c r="J56" s="256" t="s">
        <v>36</v>
      </c>
      <c r="K56" s="256" t="s">
        <v>196</v>
      </c>
      <c r="L56" s="272">
        <v>42186</v>
      </c>
      <c r="M56" s="273">
        <v>43663</v>
      </c>
      <c r="N56" s="273">
        <v>42552</v>
      </c>
      <c r="O56" s="274">
        <v>2015</v>
      </c>
      <c r="P56" s="385" t="s">
        <v>192</v>
      </c>
      <c r="Q56" s="278">
        <v>1</v>
      </c>
      <c r="R56" s="504">
        <f t="shared" si="97"/>
        <v>10</v>
      </c>
      <c r="S56" s="255">
        <v>8</v>
      </c>
      <c r="T56" s="255">
        <v>2</v>
      </c>
      <c r="U56" s="255">
        <v>0</v>
      </c>
      <c r="V56" s="255">
        <v>0</v>
      </c>
      <c r="W56" s="255">
        <v>135</v>
      </c>
      <c r="X56" s="255">
        <v>4</v>
      </c>
      <c r="Y56" s="255">
        <v>4</v>
      </c>
      <c r="Z56" s="506">
        <f t="shared" si="98"/>
        <v>153</v>
      </c>
      <c r="AA56" s="275">
        <f t="shared" si="99"/>
        <v>10</v>
      </c>
      <c r="AB56" s="276">
        <f t="shared" si="100"/>
        <v>8</v>
      </c>
      <c r="AC56" s="276">
        <f t="shared" si="101"/>
        <v>2</v>
      </c>
      <c r="AD56" s="276">
        <f t="shared" si="102"/>
        <v>0</v>
      </c>
      <c r="AE56" s="276">
        <f t="shared" si="103"/>
        <v>0</v>
      </c>
      <c r="AF56" s="276">
        <f t="shared" si="104"/>
        <v>135</v>
      </c>
      <c r="AG56" s="276">
        <f t="shared" si="105"/>
        <v>4</v>
      </c>
      <c r="AH56" s="276">
        <f t="shared" si="106"/>
        <v>4</v>
      </c>
      <c r="AI56" s="506">
        <f t="shared" si="107"/>
        <v>153</v>
      </c>
      <c r="AJ56" s="277">
        <v>3.1</v>
      </c>
      <c r="AK56" s="277">
        <v>3.5</v>
      </c>
      <c r="AL56" s="508">
        <v>0</v>
      </c>
      <c r="AM56" s="278">
        <v>1.4275</v>
      </c>
      <c r="AN56" s="279">
        <f t="shared" si="108"/>
        <v>4.4252500000000001</v>
      </c>
      <c r="AO56" s="280">
        <f t="shared" si="109"/>
        <v>424.82400000000001</v>
      </c>
      <c r="AP56" s="279">
        <f t="shared" si="110"/>
        <v>4.9962499999999999</v>
      </c>
      <c r="AQ56" s="280">
        <f t="shared" si="111"/>
        <v>0</v>
      </c>
      <c r="AR56" s="279">
        <f t="shared" si="112"/>
        <v>0</v>
      </c>
      <c r="AS56" s="280">
        <f t="shared" si="113"/>
        <v>0</v>
      </c>
      <c r="AT56" s="278">
        <v>1.3980962962962962</v>
      </c>
      <c r="AU56" s="279">
        <f t="shared" si="114"/>
        <v>4.3340985185185179</v>
      </c>
      <c r="AV56" s="280">
        <f t="shared" si="115"/>
        <v>7021.239599999999</v>
      </c>
      <c r="AW56" s="279">
        <f t="shared" si="116"/>
        <v>4.8933370370370364</v>
      </c>
      <c r="AX56" s="280">
        <f t="shared" si="117"/>
        <v>0</v>
      </c>
      <c r="AY56" s="279">
        <f t="shared" si="118"/>
        <v>0</v>
      </c>
      <c r="AZ56" s="280">
        <f t="shared" si="119"/>
        <v>0</v>
      </c>
      <c r="BD56" s="281"/>
      <c r="BE56" s="281"/>
      <c r="BF56" s="281"/>
    </row>
    <row r="57" spans="3:58" s="256" customFormat="1" ht="12.75">
      <c r="C57" s="256" t="s">
        <v>226</v>
      </c>
      <c r="D57" s="256" t="s">
        <v>359</v>
      </c>
      <c r="E57" s="256" t="s">
        <v>362</v>
      </c>
      <c r="F57" s="256" t="s">
        <v>191</v>
      </c>
      <c r="G57" s="270">
        <f t="shared" si="96"/>
        <v>148942463</v>
      </c>
      <c r="H57" s="271" t="s">
        <v>236</v>
      </c>
      <c r="I57" s="256" t="s">
        <v>250</v>
      </c>
      <c r="J57" s="256" t="s">
        <v>36</v>
      </c>
      <c r="K57" s="256" t="s">
        <v>196</v>
      </c>
      <c r="L57" s="272">
        <v>42186</v>
      </c>
      <c r="M57" s="273">
        <v>43664</v>
      </c>
      <c r="N57" s="273">
        <v>42552</v>
      </c>
      <c r="O57" s="274">
        <v>2015</v>
      </c>
      <c r="P57" s="385" t="s">
        <v>192</v>
      </c>
      <c r="Q57" s="278">
        <v>1</v>
      </c>
      <c r="R57" s="504">
        <f t="shared" si="97"/>
        <v>6</v>
      </c>
      <c r="S57" s="255">
        <v>5</v>
      </c>
      <c r="T57" s="255">
        <v>1</v>
      </c>
      <c r="U57" s="255">
        <v>0</v>
      </c>
      <c r="V57" s="255">
        <v>0</v>
      </c>
      <c r="W57" s="255">
        <v>50</v>
      </c>
      <c r="X57" s="255">
        <v>3</v>
      </c>
      <c r="Y57" s="255">
        <v>0</v>
      </c>
      <c r="Z57" s="506">
        <f t="shared" si="98"/>
        <v>59</v>
      </c>
      <c r="AA57" s="275">
        <f t="shared" si="99"/>
        <v>6</v>
      </c>
      <c r="AB57" s="276">
        <f t="shared" si="100"/>
        <v>5</v>
      </c>
      <c r="AC57" s="276">
        <f t="shared" si="101"/>
        <v>1</v>
      </c>
      <c r="AD57" s="276">
        <f t="shared" si="102"/>
        <v>0</v>
      </c>
      <c r="AE57" s="276">
        <f t="shared" si="103"/>
        <v>0</v>
      </c>
      <c r="AF57" s="276">
        <f t="shared" si="104"/>
        <v>50</v>
      </c>
      <c r="AG57" s="276">
        <f t="shared" si="105"/>
        <v>3</v>
      </c>
      <c r="AH57" s="276">
        <f t="shared" si="106"/>
        <v>0</v>
      </c>
      <c r="AI57" s="506">
        <f t="shared" si="107"/>
        <v>59</v>
      </c>
      <c r="AJ57" s="277">
        <v>3.1</v>
      </c>
      <c r="AK57" s="277">
        <v>3.5</v>
      </c>
      <c r="AL57" s="508">
        <v>0</v>
      </c>
      <c r="AM57" s="278">
        <v>1.2071666666666667</v>
      </c>
      <c r="AN57" s="279">
        <f t="shared" si="108"/>
        <v>3.7422166666666667</v>
      </c>
      <c r="AO57" s="280">
        <f t="shared" si="109"/>
        <v>224.53300000000002</v>
      </c>
      <c r="AP57" s="279">
        <f t="shared" si="110"/>
        <v>4.225083333333334</v>
      </c>
      <c r="AQ57" s="280">
        <f t="shared" si="111"/>
        <v>0</v>
      </c>
      <c r="AR57" s="279">
        <f t="shared" si="112"/>
        <v>0</v>
      </c>
      <c r="AS57" s="280">
        <f t="shared" si="113"/>
        <v>0</v>
      </c>
      <c r="AT57" s="278">
        <v>1.6020599999999998</v>
      </c>
      <c r="AU57" s="279">
        <f t="shared" si="114"/>
        <v>4.966386</v>
      </c>
      <c r="AV57" s="280">
        <f t="shared" si="115"/>
        <v>2979.8316</v>
      </c>
      <c r="AW57" s="279">
        <f t="shared" si="116"/>
        <v>5.6072099999999994</v>
      </c>
      <c r="AX57" s="280">
        <f t="shared" si="117"/>
        <v>0</v>
      </c>
      <c r="AY57" s="279">
        <f t="shared" si="118"/>
        <v>0</v>
      </c>
      <c r="AZ57" s="280">
        <f t="shared" si="119"/>
        <v>0</v>
      </c>
      <c r="BD57" s="281"/>
      <c r="BE57" s="281"/>
      <c r="BF57" s="281"/>
    </row>
    <row r="58" spans="3:58" s="256" customFormat="1" ht="12.75">
      <c r="C58" s="256" t="s">
        <v>226</v>
      </c>
      <c r="D58" s="256" t="s">
        <v>359</v>
      </c>
      <c r="E58" s="256" t="s">
        <v>362</v>
      </c>
      <c r="F58" s="256" t="s">
        <v>191</v>
      </c>
      <c r="G58" s="270">
        <f t="shared" si="96"/>
        <v>770476025</v>
      </c>
      <c r="H58" s="271" t="s">
        <v>214</v>
      </c>
      <c r="I58" s="256" t="s">
        <v>251</v>
      </c>
      <c r="J58" s="256" t="s">
        <v>36</v>
      </c>
      <c r="K58" s="256" t="s">
        <v>196</v>
      </c>
      <c r="L58" s="272">
        <v>42186</v>
      </c>
      <c r="M58" s="273">
        <v>43665</v>
      </c>
      <c r="N58" s="273">
        <v>42552</v>
      </c>
      <c r="O58" s="274">
        <v>2015</v>
      </c>
      <c r="P58" s="385" t="s">
        <v>192</v>
      </c>
      <c r="Q58" s="278">
        <v>1</v>
      </c>
      <c r="R58" s="504">
        <f t="shared" si="97"/>
        <v>116</v>
      </c>
      <c r="S58" s="255">
        <v>88</v>
      </c>
      <c r="T58" s="255">
        <v>25</v>
      </c>
      <c r="U58" s="255">
        <v>3</v>
      </c>
      <c r="V58" s="255">
        <v>0</v>
      </c>
      <c r="W58" s="255">
        <v>727</v>
      </c>
      <c r="X58" s="255">
        <v>74</v>
      </c>
      <c r="Y58" s="255">
        <v>16</v>
      </c>
      <c r="Z58" s="506">
        <f t="shared" si="98"/>
        <v>933</v>
      </c>
      <c r="AA58" s="275">
        <f t="shared" si="99"/>
        <v>116</v>
      </c>
      <c r="AB58" s="276">
        <f t="shared" si="100"/>
        <v>88</v>
      </c>
      <c r="AC58" s="276">
        <f t="shared" si="101"/>
        <v>25</v>
      </c>
      <c r="AD58" s="276">
        <f t="shared" si="102"/>
        <v>3</v>
      </c>
      <c r="AE58" s="276">
        <f t="shared" si="103"/>
        <v>0</v>
      </c>
      <c r="AF58" s="276">
        <f t="shared" si="104"/>
        <v>727</v>
      </c>
      <c r="AG58" s="276">
        <f t="shared" si="105"/>
        <v>74</v>
      </c>
      <c r="AH58" s="276">
        <f t="shared" si="106"/>
        <v>16</v>
      </c>
      <c r="AI58" s="506">
        <f t="shared" si="107"/>
        <v>933</v>
      </c>
      <c r="AJ58" s="277">
        <v>3.1</v>
      </c>
      <c r="AK58" s="277">
        <v>3.5</v>
      </c>
      <c r="AL58" s="508">
        <v>0</v>
      </c>
      <c r="AM58" s="278">
        <v>0.91965517241379313</v>
      </c>
      <c r="AN58" s="279">
        <f t="shared" si="108"/>
        <v>2.850931034482759</v>
      </c>
      <c r="AO58" s="280">
        <f t="shared" si="109"/>
        <v>3010.5831724137934</v>
      </c>
      <c r="AP58" s="279">
        <f t="shared" si="110"/>
        <v>3.218793103448276</v>
      </c>
      <c r="AQ58" s="280">
        <f t="shared" si="111"/>
        <v>0</v>
      </c>
      <c r="AR58" s="279">
        <f t="shared" si="112"/>
        <v>0</v>
      </c>
      <c r="AS58" s="280">
        <f t="shared" si="113"/>
        <v>0</v>
      </c>
      <c r="AT58" s="278">
        <v>1.0532916093535074</v>
      </c>
      <c r="AU58" s="279">
        <f t="shared" si="114"/>
        <v>3.2652039889958733</v>
      </c>
      <c r="AV58" s="280">
        <f t="shared" si="115"/>
        <v>28485.639599999999</v>
      </c>
      <c r="AW58" s="279">
        <f t="shared" si="116"/>
        <v>3.6865206327372757</v>
      </c>
      <c r="AX58" s="280">
        <f t="shared" si="117"/>
        <v>0</v>
      </c>
      <c r="AY58" s="279">
        <f t="shared" si="118"/>
        <v>0</v>
      </c>
      <c r="AZ58" s="280">
        <f t="shared" si="119"/>
        <v>0</v>
      </c>
      <c r="BD58" s="281"/>
      <c r="BE58" s="281"/>
      <c r="BF58" s="281"/>
    </row>
    <row r="59" spans="3:58" s="256" customFormat="1" ht="12.75">
      <c r="C59" s="256" t="s">
        <v>226</v>
      </c>
      <c r="D59" s="256" t="s">
        <v>359</v>
      </c>
      <c r="E59" s="256" t="s">
        <v>362</v>
      </c>
      <c r="F59" s="256" t="s">
        <v>191</v>
      </c>
      <c r="G59" s="270">
        <f t="shared" si="96"/>
        <v>770223656</v>
      </c>
      <c r="H59" s="271" t="s">
        <v>237</v>
      </c>
      <c r="I59" s="256" t="s">
        <v>252</v>
      </c>
      <c r="J59" s="256" t="s">
        <v>36</v>
      </c>
      <c r="K59" s="256" t="s">
        <v>196</v>
      </c>
      <c r="L59" s="272">
        <v>42186</v>
      </c>
      <c r="M59" s="273">
        <v>43666</v>
      </c>
      <c r="N59" s="273">
        <v>42552</v>
      </c>
      <c r="O59" s="274">
        <v>2015</v>
      </c>
      <c r="P59" s="385" t="s">
        <v>192</v>
      </c>
      <c r="Q59" s="278">
        <v>1</v>
      </c>
      <c r="R59" s="504">
        <f t="shared" si="97"/>
        <v>0</v>
      </c>
      <c r="S59" s="255">
        <v>0</v>
      </c>
      <c r="T59" s="255">
        <v>0</v>
      </c>
      <c r="U59" s="255">
        <v>0</v>
      </c>
      <c r="V59" s="255">
        <v>0</v>
      </c>
      <c r="W59" s="255">
        <v>1</v>
      </c>
      <c r="X59" s="255">
        <v>0</v>
      </c>
      <c r="Y59" s="255">
        <v>0</v>
      </c>
      <c r="Z59" s="506">
        <f t="shared" si="98"/>
        <v>1</v>
      </c>
      <c r="AA59" s="275">
        <f t="shared" si="99"/>
        <v>0</v>
      </c>
      <c r="AB59" s="276">
        <f t="shared" si="100"/>
        <v>0</v>
      </c>
      <c r="AC59" s="276">
        <f t="shared" si="101"/>
        <v>0</v>
      </c>
      <c r="AD59" s="276">
        <f t="shared" si="102"/>
        <v>0</v>
      </c>
      <c r="AE59" s="276">
        <f t="shared" si="103"/>
        <v>0</v>
      </c>
      <c r="AF59" s="276">
        <f t="shared" si="104"/>
        <v>1</v>
      </c>
      <c r="AG59" s="276">
        <f t="shared" si="105"/>
        <v>0</v>
      </c>
      <c r="AH59" s="276">
        <f t="shared" si="106"/>
        <v>0</v>
      </c>
      <c r="AI59" s="506">
        <f t="shared" si="107"/>
        <v>1</v>
      </c>
      <c r="AJ59" s="277">
        <v>3.1</v>
      </c>
      <c r="AK59" s="277">
        <v>3.5</v>
      </c>
      <c r="AL59" s="508">
        <v>0</v>
      </c>
      <c r="AM59" s="278">
        <v>0</v>
      </c>
      <c r="AN59" s="279">
        <f t="shared" si="108"/>
        <v>0</v>
      </c>
      <c r="AO59" s="280">
        <f t="shared" si="109"/>
        <v>0</v>
      </c>
      <c r="AP59" s="279">
        <f t="shared" si="110"/>
        <v>0</v>
      </c>
      <c r="AQ59" s="280">
        <f t="shared" si="111"/>
        <v>0</v>
      </c>
      <c r="AR59" s="279">
        <f t="shared" si="112"/>
        <v>0</v>
      </c>
      <c r="AS59" s="280">
        <f t="shared" si="113"/>
        <v>0</v>
      </c>
      <c r="AT59" s="278">
        <v>0.28899999999999998</v>
      </c>
      <c r="AU59" s="279">
        <f t="shared" si="114"/>
        <v>0.89589999999999992</v>
      </c>
      <c r="AV59" s="280">
        <f t="shared" si="115"/>
        <v>10.750799999999998</v>
      </c>
      <c r="AW59" s="279">
        <f t="shared" si="116"/>
        <v>1.0114999999999998</v>
      </c>
      <c r="AX59" s="280">
        <f t="shared" si="117"/>
        <v>0</v>
      </c>
      <c r="AY59" s="279">
        <f t="shared" si="118"/>
        <v>0</v>
      </c>
      <c r="AZ59" s="280">
        <f t="shared" si="119"/>
        <v>0</v>
      </c>
      <c r="BD59" s="281"/>
      <c r="BE59" s="281"/>
      <c r="BF59" s="281"/>
    </row>
    <row r="60" spans="3:58" s="256" customFormat="1" ht="12.75">
      <c r="C60" s="256" t="s">
        <v>226</v>
      </c>
      <c r="D60" s="256" t="s">
        <v>359</v>
      </c>
      <c r="E60" s="256" t="s">
        <v>362</v>
      </c>
      <c r="F60" s="256" t="s">
        <v>191</v>
      </c>
      <c r="G60" s="270">
        <f t="shared" si="96"/>
        <v>465336230</v>
      </c>
      <c r="H60" s="271" t="s">
        <v>366</v>
      </c>
      <c r="I60" s="256" t="s">
        <v>365</v>
      </c>
      <c r="J60" s="256" t="s">
        <v>36</v>
      </c>
      <c r="K60" s="256" t="s">
        <v>196</v>
      </c>
      <c r="L60" s="272">
        <v>42186</v>
      </c>
      <c r="M60" s="273">
        <v>43667</v>
      </c>
      <c r="N60" s="273">
        <v>42552</v>
      </c>
      <c r="O60" s="274">
        <v>2015</v>
      </c>
      <c r="P60" s="521" t="s">
        <v>192</v>
      </c>
      <c r="Q60" s="278">
        <v>1</v>
      </c>
      <c r="R60" s="504">
        <f t="shared" ref="R60" si="144">S60+U60+T60</f>
        <v>86</v>
      </c>
      <c r="S60" s="255">
        <v>65</v>
      </c>
      <c r="T60" s="255">
        <v>18</v>
      </c>
      <c r="U60" s="255">
        <v>3</v>
      </c>
      <c r="V60" s="255">
        <v>0</v>
      </c>
      <c r="W60" s="255">
        <v>567</v>
      </c>
      <c r="X60" s="255">
        <v>32</v>
      </c>
      <c r="Y60" s="255">
        <v>10</v>
      </c>
      <c r="Z60" s="506">
        <f t="shared" ref="Z60" si="145">SUM(S60:Y60)</f>
        <v>695</v>
      </c>
      <c r="AA60" s="275">
        <f t="shared" ref="AA60" si="146">R60*$Q60</f>
        <v>86</v>
      </c>
      <c r="AB60" s="276">
        <f t="shared" ref="AB60" si="147">S60*$Q60</f>
        <v>65</v>
      </c>
      <c r="AC60" s="276">
        <f t="shared" ref="AC60" si="148">T60*$Q60</f>
        <v>18</v>
      </c>
      <c r="AD60" s="276">
        <f t="shared" ref="AD60" si="149">U60*$Q60</f>
        <v>3</v>
      </c>
      <c r="AE60" s="276">
        <f t="shared" ref="AE60" si="150">V60*$Q60</f>
        <v>0</v>
      </c>
      <c r="AF60" s="276">
        <f t="shared" ref="AF60" si="151">W60*$Q60</f>
        <v>567</v>
      </c>
      <c r="AG60" s="276">
        <f t="shared" ref="AG60" si="152">X60*$Q60</f>
        <v>32</v>
      </c>
      <c r="AH60" s="276">
        <f t="shared" ref="AH60" si="153">Y60*$Q60</f>
        <v>10</v>
      </c>
      <c r="AI60" s="506">
        <f t="shared" ref="AI60" si="154">Z60*$Q60</f>
        <v>695</v>
      </c>
      <c r="AJ60" s="277">
        <v>3.1</v>
      </c>
      <c r="AK60" s="277">
        <v>3.5</v>
      </c>
      <c r="AL60" s="508">
        <v>0</v>
      </c>
      <c r="AM60" s="278">
        <v>1.2731976744186047</v>
      </c>
      <c r="AN60" s="279">
        <f t="shared" ref="AN60" si="155">AJ60*$AM60</f>
        <v>3.9469127906976746</v>
      </c>
      <c r="AO60" s="280">
        <f t="shared" ref="AO60" si="156">AN60*(IF($J60="PC2",$AB60,0)*12)</f>
        <v>3078.591976744186</v>
      </c>
      <c r="AP60" s="279">
        <f t="shared" ref="AP60" si="157">AK60*$AM60</f>
        <v>4.4561918604651165</v>
      </c>
      <c r="AQ60" s="280">
        <f t="shared" ref="AQ60" si="158">AP60*(IF($J60="ACO",$AB60,0)*12)</f>
        <v>0</v>
      </c>
      <c r="AR60" s="279">
        <f t="shared" ref="AR60" si="159">AL60*$AM60</f>
        <v>0</v>
      </c>
      <c r="AS60" s="280">
        <f t="shared" ref="AS60" si="160">AR60*(IF($J60="CPC",$AB60,0)*12)</f>
        <v>0</v>
      </c>
      <c r="AT60" s="278">
        <v>1.2355149911816579</v>
      </c>
      <c r="AU60" s="279">
        <f t="shared" ref="AU60" si="161">AJ60*$AT60</f>
        <v>3.8300964726631395</v>
      </c>
      <c r="AV60" s="280">
        <f t="shared" ref="AV60" si="162">AU60*(IF($J60="PC2",$AF60,0)*12)</f>
        <v>26059.9764</v>
      </c>
      <c r="AW60" s="279">
        <f t="shared" ref="AW60" si="163">AK60*$AT60</f>
        <v>4.3243024691358025</v>
      </c>
      <c r="AX60" s="280">
        <f t="shared" ref="AX60" si="164">AW60*(IF($J60="ACO",$AF60,0)*12)</f>
        <v>0</v>
      </c>
      <c r="AY60" s="279">
        <f t="shared" ref="AY60" si="165">AL60*$AT60</f>
        <v>0</v>
      </c>
      <c r="AZ60" s="280">
        <f t="shared" ref="AZ60" si="166">AY60*(IF($J60="CPC",$AF60,0)*12)</f>
        <v>0</v>
      </c>
      <c r="BD60" s="281"/>
      <c r="BE60" s="281"/>
      <c r="BF60" s="281"/>
    </row>
    <row r="61" spans="3:58" s="256" customFormat="1" ht="12.75">
      <c r="D61" s="256" t="s">
        <v>359</v>
      </c>
      <c r="E61" s="256" t="s">
        <v>362</v>
      </c>
      <c r="F61" s="256" t="s">
        <v>191</v>
      </c>
      <c r="G61" s="270">
        <f t="shared" si="96"/>
        <v>952590617</v>
      </c>
      <c r="H61" s="256">
        <v>952590617</v>
      </c>
      <c r="I61" s="256" t="s">
        <v>347</v>
      </c>
      <c r="J61" s="256" t="s">
        <v>36</v>
      </c>
      <c r="K61" s="256" t="s">
        <v>196</v>
      </c>
      <c r="L61" s="272">
        <v>42552</v>
      </c>
      <c r="M61" s="273">
        <v>42552</v>
      </c>
      <c r="N61" s="273">
        <v>42552</v>
      </c>
      <c r="O61" s="274">
        <v>2016</v>
      </c>
      <c r="P61" s="479" t="s">
        <v>288</v>
      </c>
      <c r="Q61" s="278">
        <v>1</v>
      </c>
      <c r="R61" s="504">
        <f t="shared" si="97"/>
        <v>626</v>
      </c>
      <c r="S61" s="255">
        <v>283</v>
      </c>
      <c r="T61" s="255">
        <v>340</v>
      </c>
      <c r="U61" s="255">
        <v>3</v>
      </c>
      <c r="V61" s="255">
        <v>0</v>
      </c>
      <c r="W61" s="255">
        <v>300</v>
      </c>
      <c r="X61" s="255">
        <v>32</v>
      </c>
      <c r="Y61" s="255">
        <v>23</v>
      </c>
      <c r="Z61" s="506">
        <f t="shared" si="98"/>
        <v>981</v>
      </c>
      <c r="AA61" s="275">
        <f t="shared" si="99"/>
        <v>626</v>
      </c>
      <c r="AB61" s="276">
        <f t="shared" si="100"/>
        <v>283</v>
      </c>
      <c r="AC61" s="276">
        <f t="shared" si="101"/>
        <v>340</v>
      </c>
      <c r="AD61" s="276">
        <f t="shared" si="102"/>
        <v>3</v>
      </c>
      <c r="AE61" s="276">
        <f t="shared" si="103"/>
        <v>0</v>
      </c>
      <c r="AF61" s="276">
        <f t="shared" si="104"/>
        <v>300</v>
      </c>
      <c r="AG61" s="276">
        <f t="shared" si="105"/>
        <v>32</v>
      </c>
      <c r="AH61" s="276">
        <f t="shared" si="106"/>
        <v>23</v>
      </c>
      <c r="AI61" s="506">
        <f t="shared" si="107"/>
        <v>981</v>
      </c>
      <c r="AJ61" s="277">
        <v>3.1</v>
      </c>
      <c r="AK61" s="277">
        <v>3.5</v>
      </c>
      <c r="AL61" s="508">
        <v>0</v>
      </c>
      <c r="AM61" s="278">
        <v>0.51089137380191696</v>
      </c>
      <c r="AN61" s="279">
        <f t="shared" si="108"/>
        <v>1.5837632587859427</v>
      </c>
      <c r="AO61" s="280">
        <f t="shared" si="109"/>
        <v>5378.4600268370614</v>
      </c>
      <c r="AP61" s="279">
        <f t="shared" si="110"/>
        <v>1.7881198083067094</v>
      </c>
      <c r="AQ61" s="280">
        <f t="shared" si="111"/>
        <v>0</v>
      </c>
      <c r="AR61" s="279">
        <f t="shared" si="112"/>
        <v>0</v>
      </c>
      <c r="AS61" s="280">
        <f t="shared" si="113"/>
        <v>0</v>
      </c>
      <c r="AT61" s="278">
        <v>0.5379733333333333</v>
      </c>
      <c r="AU61" s="279">
        <f t="shared" si="114"/>
        <v>1.6677173333333333</v>
      </c>
      <c r="AV61" s="280">
        <f t="shared" si="115"/>
        <v>6003.7824000000001</v>
      </c>
      <c r="AW61" s="279">
        <f t="shared" si="116"/>
        <v>1.8829066666666665</v>
      </c>
      <c r="AX61" s="280">
        <f t="shared" si="117"/>
        <v>0</v>
      </c>
      <c r="AY61" s="279">
        <f t="shared" si="118"/>
        <v>0</v>
      </c>
      <c r="AZ61" s="280">
        <f t="shared" si="119"/>
        <v>0</v>
      </c>
      <c r="BD61" s="281"/>
      <c r="BE61" s="281"/>
      <c r="BF61" s="281"/>
    </row>
    <row r="62" spans="3:58" s="256" customFormat="1" ht="12.75">
      <c r="C62" s="256" t="s">
        <v>116</v>
      </c>
      <c r="D62" s="256" t="s">
        <v>359</v>
      </c>
      <c r="E62" s="256" t="s">
        <v>362</v>
      </c>
      <c r="F62" s="256" t="s">
        <v>191</v>
      </c>
      <c r="G62" s="270">
        <f t="shared" si="96"/>
        <v>770073025</v>
      </c>
      <c r="H62" s="271" t="s">
        <v>180</v>
      </c>
      <c r="I62" s="256" t="s">
        <v>138</v>
      </c>
      <c r="J62" s="256" t="s">
        <v>36</v>
      </c>
      <c r="K62" s="256" t="s">
        <v>196</v>
      </c>
      <c r="L62" s="272">
        <v>41821</v>
      </c>
      <c r="M62" s="273">
        <v>41821</v>
      </c>
      <c r="N62" s="273">
        <v>42552</v>
      </c>
      <c r="O62" s="274">
        <v>2014</v>
      </c>
      <c r="P62" s="479" t="s">
        <v>114</v>
      </c>
      <c r="Q62" s="278">
        <v>1</v>
      </c>
      <c r="R62" s="504">
        <f t="shared" si="97"/>
        <v>357</v>
      </c>
      <c r="S62" s="255">
        <v>313</v>
      </c>
      <c r="T62" s="255">
        <v>37</v>
      </c>
      <c r="U62" s="255">
        <v>7</v>
      </c>
      <c r="V62" s="255">
        <v>0</v>
      </c>
      <c r="W62" s="255">
        <v>1492</v>
      </c>
      <c r="X62" s="255">
        <v>5</v>
      </c>
      <c r="Y62" s="255">
        <v>71</v>
      </c>
      <c r="Z62" s="506">
        <f t="shared" si="98"/>
        <v>1925</v>
      </c>
      <c r="AA62" s="275">
        <f t="shared" si="99"/>
        <v>357</v>
      </c>
      <c r="AB62" s="276">
        <f t="shared" si="100"/>
        <v>313</v>
      </c>
      <c r="AC62" s="276">
        <f t="shared" si="101"/>
        <v>37</v>
      </c>
      <c r="AD62" s="276">
        <f t="shared" si="102"/>
        <v>7</v>
      </c>
      <c r="AE62" s="276">
        <f t="shared" si="103"/>
        <v>0</v>
      </c>
      <c r="AF62" s="276">
        <f t="shared" si="104"/>
        <v>1492</v>
      </c>
      <c r="AG62" s="276">
        <f t="shared" si="105"/>
        <v>5</v>
      </c>
      <c r="AH62" s="276">
        <f t="shared" si="106"/>
        <v>71</v>
      </c>
      <c r="AI62" s="506">
        <f t="shared" si="107"/>
        <v>1925</v>
      </c>
      <c r="AJ62" s="277">
        <v>3.1</v>
      </c>
      <c r="AK62" s="277">
        <v>3.5</v>
      </c>
      <c r="AL62" s="508">
        <v>0</v>
      </c>
      <c r="AM62" s="278">
        <v>1.3120504201680674</v>
      </c>
      <c r="AN62" s="279">
        <f t="shared" si="108"/>
        <v>4.0673563025210093</v>
      </c>
      <c r="AO62" s="280">
        <f t="shared" si="109"/>
        <v>15276.990272268911</v>
      </c>
      <c r="AP62" s="279">
        <f t="shared" si="110"/>
        <v>4.5921764705882362</v>
      </c>
      <c r="AQ62" s="280">
        <f t="shared" si="111"/>
        <v>0</v>
      </c>
      <c r="AR62" s="279">
        <f t="shared" si="112"/>
        <v>0</v>
      </c>
      <c r="AS62" s="280">
        <f t="shared" si="113"/>
        <v>0</v>
      </c>
      <c r="AT62" s="278">
        <v>1.2622332439678285</v>
      </c>
      <c r="AU62" s="279">
        <f t="shared" si="114"/>
        <v>3.9129230563002686</v>
      </c>
      <c r="AV62" s="280">
        <f t="shared" si="115"/>
        <v>70056.974400000006</v>
      </c>
      <c r="AW62" s="279">
        <f t="shared" si="116"/>
        <v>4.4178163538873996</v>
      </c>
      <c r="AX62" s="280">
        <f t="shared" si="117"/>
        <v>0</v>
      </c>
      <c r="AY62" s="279">
        <f t="shared" si="118"/>
        <v>0</v>
      </c>
      <c r="AZ62" s="280">
        <f t="shared" si="119"/>
        <v>0</v>
      </c>
      <c r="BD62" s="281"/>
      <c r="BE62" s="281"/>
      <c r="BF62" s="281"/>
    </row>
    <row r="63" spans="3:58" s="256" customFormat="1" ht="12.75">
      <c r="C63" s="256" t="s">
        <v>226</v>
      </c>
      <c r="D63" s="256" t="s">
        <v>359</v>
      </c>
      <c r="E63" s="256" t="s">
        <v>362</v>
      </c>
      <c r="F63" s="256" t="s">
        <v>191</v>
      </c>
      <c r="G63" s="270">
        <f t="shared" si="96"/>
        <v>465380399</v>
      </c>
      <c r="H63" s="271" t="s">
        <v>238</v>
      </c>
      <c r="I63" s="256" t="s">
        <v>253</v>
      </c>
      <c r="J63" s="256" t="s">
        <v>36</v>
      </c>
      <c r="K63" s="256" t="s">
        <v>196</v>
      </c>
      <c r="L63" s="272">
        <v>42186</v>
      </c>
      <c r="M63" s="273">
        <v>42186</v>
      </c>
      <c r="N63" s="273">
        <v>42552</v>
      </c>
      <c r="O63" s="274">
        <v>2015</v>
      </c>
      <c r="P63" s="479" t="s">
        <v>192</v>
      </c>
      <c r="Q63" s="278">
        <v>1</v>
      </c>
      <c r="R63" s="504">
        <f t="shared" si="97"/>
        <v>40</v>
      </c>
      <c r="S63" s="255">
        <v>19</v>
      </c>
      <c r="T63" s="255">
        <v>21</v>
      </c>
      <c r="U63" s="255">
        <v>0</v>
      </c>
      <c r="V63" s="255">
        <v>0</v>
      </c>
      <c r="W63" s="255">
        <v>556</v>
      </c>
      <c r="X63" s="255">
        <v>0</v>
      </c>
      <c r="Y63" s="255">
        <v>42</v>
      </c>
      <c r="Z63" s="506">
        <f t="shared" si="98"/>
        <v>638</v>
      </c>
      <c r="AA63" s="275">
        <f t="shared" si="99"/>
        <v>40</v>
      </c>
      <c r="AB63" s="276">
        <f t="shared" si="100"/>
        <v>19</v>
      </c>
      <c r="AC63" s="276">
        <f t="shared" si="101"/>
        <v>21</v>
      </c>
      <c r="AD63" s="276">
        <f t="shared" si="102"/>
        <v>0</v>
      </c>
      <c r="AE63" s="276">
        <f t="shared" si="103"/>
        <v>0</v>
      </c>
      <c r="AF63" s="276">
        <f t="shared" si="104"/>
        <v>556</v>
      </c>
      <c r="AG63" s="276">
        <f t="shared" si="105"/>
        <v>0</v>
      </c>
      <c r="AH63" s="276">
        <f t="shared" si="106"/>
        <v>42</v>
      </c>
      <c r="AI63" s="506">
        <f t="shared" si="107"/>
        <v>638</v>
      </c>
      <c r="AJ63" s="277">
        <v>3.1</v>
      </c>
      <c r="AK63" s="277">
        <v>3.5</v>
      </c>
      <c r="AL63" s="508">
        <v>0</v>
      </c>
      <c r="AM63" s="278">
        <v>0.44450000000000001</v>
      </c>
      <c r="AN63" s="279">
        <f t="shared" si="108"/>
        <v>1.37795</v>
      </c>
      <c r="AO63" s="280">
        <f t="shared" si="109"/>
        <v>314.17259999999999</v>
      </c>
      <c r="AP63" s="279">
        <f t="shared" si="110"/>
        <v>1.55575</v>
      </c>
      <c r="AQ63" s="280">
        <f t="shared" si="111"/>
        <v>0</v>
      </c>
      <c r="AR63" s="279">
        <f t="shared" si="112"/>
        <v>0</v>
      </c>
      <c r="AS63" s="280">
        <f t="shared" si="113"/>
        <v>0</v>
      </c>
      <c r="AT63" s="278">
        <v>0.4293453237410072</v>
      </c>
      <c r="AU63" s="279">
        <f t="shared" si="114"/>
        <v>1.3309705035971224</v>
      </c>
      <c r="AV63" s="280">
        <f t="shared" si="115"/>
        <v>8880.235200000001</v>
      </c>
      <c r="AW63" s="279">
        <f t="shared" si="116"/>
        <v>1.5027086330935253</v>
      </c>
      <c r="AX63" s="280">
        <f t="shared" si="117"/>
        <v>0</v>
      </c>
      <c r="AY63" s="279">
        <f t="shared" si="118"/>
        <v>0</v>
      </c>
      <c r="AZ63" s="280">
        <f t="shared" si="119"/>
        <v>0</v>
      </c>
      <c r="BD63" s="281"/>
      <c r="BE63" s="281"/>
      <c r="BF63" s="281"/>
    </row>
    <row r="64" spans="3:58" s="256" customFormat="1" ht="12.75">
      <c r="C64" s="256" t="s">
        <v>139</v>
      </c>
      <c r="D64" s="256" t="s">
        <v>360</v>
      </c>
      <c r="E64" s="256" t="s">
        <v>363</v>
      </c>
      <c r="F64" s="256" t="s">
        <v>191</v>
      </c>
      <c r="G64" s="270">
        <f t="shared" si="96"/>
        <v>770424419</v>
      </c>
      <c r="H64" s="271" t="s">
        <v>286</v>
      </c>
      <c r="I64" s="256" t="s">
        <v>287</v>
      </c>
      <c r="J64" s="256" t="s">
        <v>36</v>
      </c>
      <c r="K64" s="256" t="s">
        <v>196</v>
      </c>
      <c r="L64" s="272">
        <v>41821</v>
      </c>
      <c r="M64" s="273">
        <v>41821</v>
      </c>
      <c r="N64" s="273">
        <v>42552</v>
      </c>
      <c r="O64" s="274">
        <v>2014</v>
      </c>
      <c r="P64" s="540" t="s">
        <v>114</v>
      </c>
      <c r="Q64" s="278">
        <v>1</v>
      </c>
      <c r="R64" s="504">
        <f t="shared" si="97"/>
        <v>1936</v>
      </c>
      <c r="S64" s="255">
        <v>1714</v>
      </c>
      <c r="T64" s="255">
        <v>206</v>
      </c>
      <c r="U64" s="255">
        <v>16</v>
      </c>
      <c r="V64" s="255">
        <v>0</v>
      </c>
      <c r="W64" s="255">
        <v>8512</v>
      </c>
      <c r="X64" s="255">
        <v>16</v>
      </c>
      <c r="Y64" s="255">
        <v>501</v>
      </c>
      <c r="Z64" s="506">
        <f t="shared" si="98"/>
        <v>10965</v>
      </c>
      <c r="AA64" s="275">
        <f t="shared" si="99"/>
        <v>1936</v>
      </c>
      <c r="AB64" s="276">
        <f t="shared" si="100"/>
        <v>1714</v>
      </c>
      <c r="AC64" s="276">
        <f t="shared" si="101"/>
        <v>206</v>
      </c>
      <c r="AD64" s="276">
        <f t="shared" si="102"/>
        <v>16</v>
      </c>
      <c r="AE64" s="276">
        <f t="shared" si="103"/>
        <v>0</v>
      </c>
      <c r="AF64" s="276">
        <f t="shared" si="104"/>
        <v>8512</v>
      </c>
      <c r="AG64" s="276">
        <f t="shared" si="105"/>
        <v>16</v>
      </c>
      <c r="AH64" s="276">
        <f t="shared" si="106"/>
        <v>501</v>
      </c>
      <c r="AI64" s="506">
        <f t="shared" si="107"/>
        <v>10965</v>
      </c>
      <c r="AJ64" s="277">
        <v>3.1</v>
      </c>
      <c r="AK64" s="277">
        <v>3.5</v>
      </c>
      <c r="AL64" s="508">
        <v>0</v>
      </c>
      <c r="AM64" s="278">
        <v>0.90087086776859504</v>
      </c>
      <c r="AN64" s="279">
        <f t="shared" si="108"/>
        <v>2.7926996900826446</v>
      </c>
      <c r="AO64" s="280">
        <f t="shared" si="109"/>
        <v>57440.247225619838</v>
      </c>
      <c r="AP64" s="279">
        <f t="shared" si="110"/>
        <v>3.1530480371900826</v>
      </c>
      <c r="AQ64" s="280">
        <f t="shared" si="111"/>
        <v>0</v>
      </c>
      <c r="AR64" s="279">
        <f t="shared" si="112"/>
        <v>0</v>
      </c>
      <c r="AS64" s="280">
        <f t="shared" si="113"/>
        <v>0</v>
      </c>
      <c r="AT64" s="278">
        <v>0.92084492481202984</v>
      </c>
      <c r="AU64" s="279">
        <f t="shared" si="114"/>
        <v>2.8546192669172927</v>
      </c>
      <c r="AV64" s="280">
        <f t="shared" si="115"/>
        <v>291582.23039999994</v>
      </c>
      <c r="AW64" s="279">
        <f t="shared" si="116"/>
        <v>3.2229572368421042</v>
      </c>
      <c r="AX64" s="280">
        <f t="shared" si="117"/>
        <v>0</v>
      </c>
      <c r="AY64" s="279">
        <f t="shared" si="118"/>
        <v>0</v>
      </c>
      <c r="AZ64" s="280">
        <f t="shared" si="119"/>
        <v>0</v>
      </c>
      <c r="BD64" s="281"/>
      <c r="BE64" s="281"/>
      <c r="BF64" s="281"/>
    </row>
    <row r="65" spans="4:58" s="256" customFormat="1" ht="12.75">
      <c r="H65" s="271"/>
      <c r="L65" s="273"/>
      <c r="M65" s="273"/>
      <c r="N65" s="273"/>
      <c r="O65" s="274"/>
      <c r="P65" s="413"/>
      <c r="Q65" s="278"/>
      <c r="R65" s="414"/>
      <c r="S65" s="255"/>
      <c r="T65" s="255"/>
      <c r="U65" s="255"/>
      <c r="V65" s="255"/>
      <c r="W65" s="255"/>
      <c r="X65" s="255"/>
      <c r="Y65" s="255"/>
      <c r="Z65" s="415"/>
      <c r="AA65" s="414"/>
      <c r="AB65" s="415"/>
      <c r="AC65" s="415"/>
      <c r="AD65" s="415"/>
      <c r="AE65" s="415"/>
      <c r="AF65" s="415"/>
      <c r="AG65" s="415"/>
      <c r="AH65" s="415"/>
      <c r="AI65" s="415"/>
      <c r="AJ65" s="277"/>
      <c r="AK65" s="277"/>
      <c r="AL65" s="277"/>
      <c r="AM65" s="278"/>
      <c r="AN65" s="416"/>
      <c r="AO65" s="417"/>
      <c r="AP65" s="416"/>
      <c r="AQ65" s="417"/>
      <c r="AR65" s="416"/>
      <c r="AS65" s="417"/>
      <c r="AT65" s="278"/>
      <c r="AU65" s="416"/>
      <c r="AV65" s="417"/>
      <c r="AW65" s="416"/>
      <c r="AX65" s="417"/>
      <c r="AY65" s="416"/>
      <c r="AZ65" s="417"/>
      <c r="BD65" s="281"/>
      <c r="BE65" s="281"/>
      <c r="BF65" s="281"/>
    </row>
    <row r="66" spans="4:58" s="256" customFormat="1" ht="12.75">
      <c r="H66" s="271"/>
      <c r="L66" s="273"/>
      <c r="M66" s="273"/>
      <c r="N66" s="273"/>
      <c r="O66" s="274"/>
      <c r="P66" s="413"/>
      <c r="Q66" s="278"/>
      <c r="R66" s="414"/>
      <c r="S66" s="255"/>
      <c r="T66" s="255"/>
      <c r="U66" s="255"/>
      <c r="V66" s="255"/>
      <c r="W66" s="255"/>
      <c r="X66" s="255"/>
      <c r="Y66" s="255"/>
      <c r="Z66" s="415"/>
      <c r="AA66" s="414"/>
      <c r="AB66" s="415"/>
      <c r="AC66" s="415"/>
      <c r="AD66" s="415"/>
      <c r="AE66" s="415"/>
      <c r="AF66" s="415"/>
      <c r="AG66" s="415"/>
      <c r="AH66" s="415"/>
      <c r="AI66" s="415"/>
      <c r="AJ66" s="277"/>
      <c r="AK66" s="277"/>
      <c r="AL66" s="277"/>
      <c r="AM66" s="278"/>
      <c r="AN66" s="416"/>
      <c r="AO66" s="417"/>
      <c r="AP66" s="416"/>
      <c r="AQ66" s="417"/>
      <c r="AR66" s="416"/>
      <c r="AS66" s="417"/>
      <c r="AT66" s="278"/>
      <c r="AU66" s="416"/>
      <c r="AV66" s="417"/>
      <c r="AW66" s="416"/>
      <c r="AX66" s="417"/>
      <c r="AY66" s="416"/>
      <c r="AZ66" s="417"/>
      <c r="BD66" s="281"/>
      <c r="BE66" s="281"/>
      <c r="BF66" s="281"/>
    </row>
    <row r="67" spans="4:58" s="256" customFormat="1" ht="12.75">
      <c r="H67" s="271"/>
      <c r="L67" s="273"/>
      <c r="M67" s="273"/>
      <c r="N67" s="273"/>
      <c r="O67" s="274"/>
      <c r="P67" s="413"/>
      <c r="Q67" s="278"/>
      <c r="R67" s="414"/>
      <c r="S67" s="255"/>
      <c r="T67" s="255"/>
      <c r="U67" s="255"/>
      <c r="V67" s="255"/>
      <c r="W67" s="255"/>
      <c r="X67" s="255"/>
      <c r="Y67" s="255"/>
      <c r="Z67" s="415"/>
      <c r="AA67" s="414"/>
      <c r="AB67" s="415"/>
      <c r="AC67" s="415"/>
      <c r="AD67" s="415"/>
      <c r="AE67" s="415"/>
      <c r="AF67" s="415"/>
      <c r="AG67" s="415"/>
      <c r="AH67" s="415"/>
      <c r="AI67" s="415"/>
      <c r="AJ67" s="277"/>
      <c r="AK67" s="277"/>
      <c r="AL67" s="277"/>
      <c r="AM67" s="278"/>
      <c r="AN67" s="416"/>
      <c r="AO67" s="417"/>
      <c r="AP67" s="416"/>
      <c r="AQ67" s="417"/>
      <c r="AR67" s="416"/>
      <c r="AS67" s="417"/>
      <c r="AT67" s="278"/>
      <c r="AU67" s="416"/>
      <c r="AV67" s="417"/>
      <c r="AW67" s="416"/>
      <c r="AX67" s="417"/>
      <c r="AY67" s="416"/>
      <c r="AZ67" s="417"/>
      <c r="BD67" s="281"/>
      <c r="BE67" s="281"/>
      <c r="BF67" s="281"/>
    </row>
    <row r="68" spans="4:58" s="256" customFormat="1" ht="12.75">
      <c r="H68" s="271"/>
      <c r="L68" s="273"/>
      <c r="M68" s="273"/>
      <c r="N68" s="273"/>
      <c r="O68" s="274"/>
      <c r="P68" s="413"/>
      <c r="Q68" s="278"/>
      <c r="R68" s="414"/>
      <c r="S68" s="255"/>
      <c r="T68" s="255"/>
      <c r="U68" s="255"/>
      <c r="V68" s="255"/>
      <c r="W68" s="255"/>
      <c r="X68" s="255"/>
      <c r="Y68" s="255"/>
      <c r="Z68" s="415"/>
      <c r="AA68" s="414"/>
      <c r="AB68" s="415"/>
      <c r="AC68" s="415"/>
      <c r="AD68" s="415"/>
      <c r="AE68" s="415"/>
      <c r="AF68" s="415"/>
      <c r="AG68" s="415"/>
      <c r="AH68" s="415"/>
      <c r="AI68" s="415"/>
      <c r="AJ68" s="277"/>
      <c r="AK68" s="277"/>
      <c r="AL68" s="277"/>
      <c r="AM68" s="278"/>
      <c r="AN68" s="416"/>
      <c r="AO68" s="417"/>
      <c r="AP68" s="416"/>
      <c r="AQ68" s="417"/>
      <c r="AR68" s="416"/>
      <c r="AS68" s="417"/>
      <c r="AT68" s="278"/>
      <c r="AU68" s="416"/>
      <c r="AV68" s="417"/>
      <c r="AW68" s="416"/>
      <c r="AX68" s="417"/>
      <c r="AY68" s="416"/>
      <c r="AZ68" s="417"/>
      <c r="BD68" s="281"/>
      <c r="BE68" s="281"/>
      <c r="BF68" s="281"/>
    </row>
    <row r="69" spans="4:58" s="256" customFormat="1" ht="12.75">
      <c r="H69" s="271"/>
      <c r="L69" s="273"/>
      <c r="M69" s="273"/>
      <c r="N69" s="273"/>
      <c r="O69" s="274"/>
      <c r="P69" s="413"/>
      <c r="Q69" s="278"/>
      <c r="R69" s="414"/>
      <c r="S69" s="255"/>
      <c r="T69" s="255"/>
      <c r="U69" s="255"/>
      <c r="V69" s="255"/>
      <c r="W69" s="255"/>
      <c r="X69" s="255"/>
      <c r="Y69" s="255"/>
      <c r="Z69" s="415"/>
      <c r="AA69" s="414"/>
      <c r="AB69" s="415"/>
      <c r="AC69" s="415"/>
      <c r="AD69" s="415"/>
      <c r="AE69" s="415"/>
      <c r="AF69" s="415"/>
      <c r="AG69" s="415"/>
      <c r="AH69" s="415"/>
      <c r="AI69" s="415"/>
      <c r="AJ69" s="277"/>
      <c r="AK69" s="277"/>
      <c r="AL69" s="277"/>
      <c r="AM69" s="278"/>
      <c r="AN69" s="416"/>
      <c r="AO69" s="417"/>
      <c r="AP69" s="416"/>
      <c r="AQ69" s="417"/>
      <c r="AR69" s="416"/>
      <c r="AS69" s="417"/>
      <c r="AT69" s="278"/>
      <c r="AU69" s="416"/>
      <c r="AV69" s="417"/>
      <c r="AW69" s="416"/>
      <c r="AX69" s="417"/>
      <c r="AY69" s="416"/>
      <c r="AZ69" s="417"/>
      <c r="BD69" s="281"/>
      <c r="BE69" s="281"/>
      <c r="BF69" s="281"/>
    </row>
    <row r="70" spans="4:58" s="256" customFormat="1" ht="12.75">
      <c r="H70" s="271"/>
      <c r="L70" s="273"/>
      <c r="M70" s="273"/>
      <c r="N70" s="273"/>
      <c r="O70" s="274"/>
      <c r="P70" s="413"/>
      <c r="Q70" s="278"/>
      <c r="R70" s="414"/>
      <c r="S70" s="255"/>
      <c r="T70" s="255"/>
      <c r="U70" s="255"/>
      <c r="V70" s="255"/>
      <c r="W70" s="255"/>
      <c r="X70" s="255"/>
      <c r="Y70" s="255"/>
      <c r="Z70" s="415"/>
      <c r="AA70" s="414"/>
      <c r="AB70" s="415"/>
      <c r="AC70" s="415"/>
      <c r="AD70" s="415"/>
      <c r="AE70" s="415"/>
      <c r="AF70" s="415"/>
      <c r="AG70" s="415"/>
      <c r="AH70" s="415"/>
      <c r="AI70" s="415"/>
      <c r="AJ70" s="277"/>
      <c r="AK70" s="277"/>
      <c r="AL70" s="277"/>
      <c r="AM70" s="278"/>
      <c r="AN70" s="416"/>
      <c r="AO70" s="417"/>
      <c r="AP70" s="416"/>
      <c r="AQ70" s="417"/>
      <c r="AR70" s="416"/>
      <c r="AS70" s="417"/>
      <c r="AT70" s="278"/>
      <c r="AU70" s="416"/>
      <c r="AV70" s="417"/>
      <c r="AW70" s="416"/>
      <c r="AX70" s="417"/>
      <c r="AY70" s="416"/>
      <c r="AZ70" s="417"/>
      <c r="BD70" s="281"/>
      <c r="BE70" s="281"/>
      <c r="BF70" s="281"/>
    </row>
    <row r="71" spans="4:58" s="256" customFormat="1" ht="14.25">
      <c r="H71" s="271"/>
      <c r="I71" s="464"/>
      <c r="L71" s="273"/>
      <c r="M71" s="273"/>
      <c r="N71" s="273"/>
      <c r="O71" s="274"/>
      <c r="P71" s="413"/>
      <c r="Q71" s="278"/>
      <c r="R71" s="414"/>
      <c r="S71" s="255"/>
      <c r="T71" s="255"/>
      <c r="U71" s="255"/>
      <c r="V71" s="255"/>
      <c r="W71" s="255"/>
      <c r="X71" s="255"/>
      <c r="Y71" s="255"/>
      <c r="Z71" s="415"/>
      <c r="AA71" s="414"/>
      <c r="AB71" s="415"/>
      <c r="AC71" s="415"/>
      <c r="AD71" s="415"/>
      <c r="AE71" s="415"/>
      <c r="AF71" s="415"/>
      <c r="AG71" s="415"/>
      <c r="AH71" s="415"/>
      <c r="AI71" s="415"/>
      <c r="AJ71" s="277"/>
      <c r="AK71" s="277"/>
      <c r="AL71" s="277"/>
      <c r="AM71" s="278"/>
      <c r="AN71" s="416"/>
      <c r="AO71" s="417"/>
      <c r="AP71" s="416"/>
      <c r="AQ71" s="417"/>
      <c r="AR71" s="416"/>
      <c r="AS71" s="417"/>
      <c r="AT71" s="278"/>
      <c r="AU71" s="416"/>
      <c r="AV71" s="417"/>
      <c r="AW71" s="416"/>
      <c r="AX71" s="417"/>
      <c r="AY71" s="416"/>
      <c r="AZ71" s="417"/>
      <c r="BD71" s="281"/>
      <c r="BE71" s="281"/>
      <c r="BF71" s="281"/>
    </row>
    <row r="72" spans="4:58" s="254" customFormat="1" ht="12.75">
      <c r="D72" s="256"/>
      <c r="E72" s="256"/>
      <c r="H72" s="282"/>
      <c r="L72" s="283"/>
      <c r="M72" s="283"/>
      <c r="N72" s="283"/>
      <c r="O72" s="284"/>
      <c r="P72" s="285"/>
      <c r="Q72" s="286"/>
      <c r="R72" s="287"/>
      <c r="S72" s="288"/>
      <c r="T72" s="288"/>
      <c r="U72" s="288"/>
      <c r="V72" s="288"/>
      <c r="W72" s="288"/>
      <c r="X72" s="288"/>
      <c r="Y72" s="288"/>
      <c r="Z72" s="289"/>
      <c r="AA72" s="287"/>
      <c r="AB72" s="289"/>
      <c r="AC72" s="289"/>
      <c r="AD72" s="289"/>
      <c r="AE72" s="289"/>
      <c r="AF72" s="289"/>
      <c r="AG72" s="289"/>
      <c r="AH72" s="289"/>
      <c r="AI72" s="289"/>
      <c r="AJ72" s="290"/>
      <c r="AK72" s="290"/>
      <c r="AL72" s="290"/>
      <c r="AM72" s="291"/>
      <c r="AN72" s="292"/>
      <c r="AO72" s="293"/>
      <c r="AP72" s="292"/>
      <c r="AQ72" s="293"/>
      <c r="AR72" s="292"/>
      <c r="AS72" s="293"/>
      <c r="AT72" s="291"/>
      <c r="AU72" s="292"/>
      <c r="AV72" s="293"/>
      <c r="AW72" s="292"/>
      <c r="AX72" s="293"/>
      <c r="AY72" s="292"/>
      <c r="AZ72" s="293"/>
    </row>
    <row r="73" spans="4:58" s="254" customFormat="1" ht="12.75">
      <c r="D73" s="256"/>
      <c r="E73" s="256"/>
      <c r="H73" s="282"/>
      <c r="L73" s="283"/>
      <c r="M73" s="283"/>
      <c r="N73" s="283"/>
      <c r="O73" s="284"/>
      <c r="P73" s="285"/>
      <c r="Q73" s="286"/>
      <c r="R73" s="287"/>
      <c r="S73" s="288"/>
      <c r="T73" s="288"/>
      <c r="U73" s="288"/>
      <c r="V73" s="288"/>
      <c r="W73" s="288"/>
      <c r="X73" s="288"/>
      <c r="Y73" s="288"/>
      <c r="Z73" s="289"/>
      <c r="AA73" s="287"/>
      <c r="AB73" s="289"/>
      <c r="AC73" s="289"/>
      <c r="AD73" s="289"/>
      <c r="AE73" s="289"/>
      <c r="AF73" s="289"/>
      <c r="AG73" s="289"/>
      <c r="AH73" s="289"/>
      <c r="AI73" s="289"/>
      <c r="AJ73" s="290"/>
      <c r="AK73" s="290"/>
      <c r="AL73" s="290"/>
      <c r="AM73" s="291"/>
      <c r="AN73" s="292"/>
      <c r="AO73" s="293"/>
      <c r="AP73" s="292"/>
      <c r="AQ73" s="293"/>
      <c r="AR73" s="292"/>
      <c r="AS73" s="293"/>
      <c r="AT73" s="291"/>
      <c r="AU73" s="292"/>
      <c r="AV73" s="293"/>
      <c r="AW73" s="292"/>
      <c r="AX73" s="293"/>
      <c r="AY73" s="292"/>
      <c r="AZ73" s="293"/>
    </row>
    <row r="74" spans="4:58" s="254" customFormat="1" ht="12.75">
      <c r="H74" s="282"/>
      <c r="L74" s="283"/>
      <c r="M74" s="283"/>
      <c r="N74" s="283"/>
      <c r="O74" s="284"/>
      <c r="P74" s="285"/>
      <c r="Q74" s="286"/>
      <c r="R74" s="287"/>
      <c r="S74" s="288"/>
      <c r="T74" s="288"/>
      <c r="U74" s="288"/>
      <c r="V74" s="288"/>
      <c r="W74" s="288"/>
      <c r="X74" s="288"/>
      <c r="Y74" s="288"/>
      <c r="Z74" s="289"/>
      <c r="AA74" s="287"/>
      <c r="AB74" s="289"/>
      <c r="AC74" s="289"/>
      <c r="AD74" s="289"/>
      <c r="AE74" s="289"/>
      <c r="AF74" s="289"/>
      <c r="AG74" s="289"/>
      <c r="AH74" s="289"/>
      <c r="AI74" s="289"/>
      <c r="AJ74" s="290"/>
      <c r="AK74" s="290"/>
      <c r="AL74" s="290"/>
      <c r="AM74" s="291"/>
      <c r="AN74" s="292"/>
      <c r="AO74" s="293"/>
      <c r="AP74" s="292"/>
      <c r="AQ74" s="293"/>
      <c r="AR74" s="292"/>
      <c r="AS74" s="293"/>
      <c r="AT74" s="291"/>
      <c r="AU74" s="292"/>
      <c r="AV74" s="293"/>
      <c r="AW74" s="292"/>
      <c r="AX74" s="293"/>
      <c r="AY74" s="292"/>
      <c r="AZ74" s="293"/>
    </row>
    <row r="75" spans="4:58" s="254" customFormat="1" ht="12.75">
      <c r="H75" s="282"/>
      <c r="L75" s="283"/>
      <c r="M75" s="283"/>
      <c r="N75" s="283"/>
      <c r="O75" s="284"/>
      <c r="P75" s="285"/>
      <c r="Q75" s="286"/>
      <c r="R75" s="287"/>
      <c r="S75" s="288"/>
      <c r="T75" s="288"/>
      <c r="U75" s="288"/>
      <c r="V75" s="288"/>
      <c r="W75" s="288"/>
      <c r="X75" s="288"/>
      <c r="Y75" s="288"/>
      <c r="Z75" s="289"/>
      <c r="AA75" s="287"/>
      <c r="AB75" s="289"/>
      <c r="AC75" s="289"/>
      <c r="AD75" s="289"/>
      <c r="AE75" s="289"/>
      <c r="AF75" s="289"/>
      <c r="AG75" s="289"/>
      <c r="AH75" s="289"/>
      <c r="AI75" s="289"/>
      <c r="AJ75" s="290"/>
      <c r="AK75" s="290"/>
      <c r="AL75" s="290"/>
      <c r="AM75" s="291"/>
      <c r="AN75" s="292"/>
      <c r="AO75" s="293"/>
      <c r="AP75" s="292"/>
      <c r="AQ75" s="293"/>
      <c r="AR75" s="292"/>
      <c r="AS75" s="293"/>
      <c r="AT75" s="291"/>
      <c r="AU75" s="292"/>
      <c r="AV75" s="293"/>
      <c r="AW75" s="292"/>
      <c r="AX75" s="293"/>
      <c r="AY75" s="292"/>
      <c r="AZ75" s="293"/>
    </row>
    <row r="76" spans="4:58" s="254" customFormat="1" ht="12.75">
      <c r="D76" s="256"/>
      <c r="E76" s="256"/>
      <c r="H76" s="282"/>
      <c r="L76" s="283"/>
      <c r="M76" s="283"/>
      <c r="N76" s="283"/>
      <c r="O76" s="284"/>
      <c r="P76" s="285"/>
      <c r="Q76" s="286"/>
      <c r="R76" s="287"/>
      <c r="S76" s="288"/>
      <c r="T76" s="288"/>
      <c r="U76" s="288"/>
      <c r="V76" s="288"/>
      <c r="W76" s="288"/>
      <c r="X76" s="288"/>
      <c r="Y76" s="288"/>
      <c r="Z76" s="289"/>
      <c r="AA76" s="287"/>
      <c r="AB76" s="289"/>
      <c r="AC76" s="289"/>
      <c r="AD76" s="289"/>
      <c r="AE76" s="289"/>
      <c r="AF76" s="289"/>
      <c r="AG76" s="289"/>
      <c r="AH76" s="289"/>
      <c r="AI76" s="289"/>
      <c r="AJ76" s="290"/>
      <c r="AK76" s="290"/>
      <c r="AL76" s="290"/>
      <c r="AM76" s="291"/>
      <c r="AN76" s="292"/>
      <c r="AO76" s="293"/>
      <c r="AP76" s="292"/>
      <c r="AQ76" s="293"/>
      <c r="AR76" s="292"/>
      <c r="AS76" s="293"/>
      <c r="AT76" s="291"/>
      <c r="AU76" s="292"/>
      <c r="AV76" s="293"/>
      <c r="AW76" s="292"/>
      <c r="AX76" s="293"/>
      <c r="AY76" s="292"/>
      <c r="AZ76" s="293"/>
    </row>
    <row r="77" spans="4:58" s="254" customFormat="1" ht="12.75">
      <c r="D77" s="256"/>
      <c r="E77" s="256"/>
      <c r="H77" s="282"/>
      <c r="L77" s="283"/>
      <c r="M77" s="283"/>
      <c r="N77" s="283"/>
      <c r="O77" s="284"/>
      <c r="P77" s="285"/>
      <c r="Q77" s="286"/>
      <c r="R77" s="287"/>
      <c r="S77" s="288"/>
      <c r="T77" s="288"/>
      <c r="U77" s="288"/>
      <c r="V77" s="288"/>
      <c r="W77" s="288"/>
      <c r="X77" s="288"/>
      <c r="Y77" s="288"/>
      <c r="Z77" s="289"/>
      <c r="AA77" s="287"/>
      <c r="AB77" s="289"/>
      <c r="AC77" s="289"/>
      <c r="AD77" s="289"/>
      <c r="AE77" s="289"/>
      <c r="AF77" s="289"/>
      <c r="AG77" s="289"/>
      <c r="AH77" s="289"/>
      <c r="AI77" s="289"/>
      <c r="AJ77" s="290"/>
      <c r="AK77" s="290"/>
      <c r="AL77" s="290"/>
      <c r="AM77" s="291"/>
      <c r="AN77" s="292"/>
      <c r="AO77" s="293"/>
      <c r="AP77" s="292"/>
      <c r="AQ77" s="293"/>
      <c r="AR77" s="292"/>
      <c r="AS77" s="293"/>
      <c r="AT77" s="291"/>
      <c r="AU77" s="292"/>
      <c r="AV77" s="293"/>
      <c r="AW77" s="292"/>
      <c r="AX77" s="293"/>
      <c r="AY77" s="292"/>
      <c r="AZ77" s="293"/>
    </row>
    <row r="78" spans="4:58" s="254" customFormat="1" ht="12.75">
      <c r="D78" s="256"/>
      <c r="E78" s="256"/>
      <c r="H78" s="282"/>
      <c r="L78" s="283"/>
      <c r="M78" s="283"/>
      <c r="N78" s="283"/>
      <c r="O78" s="284"/>
      <c r="P78" s="285"/>
      <c r="Q78" s="286"/>
      <c r="R78" s="287"/>
      <c r="S78" s="288"/>
      <c r="T78" s="288"/>
      <c r="U78" s="288"/>
      <c r="V78" s="288"/>
      <c r="W78" s="288"/>
      <c r="X78" s="288"/>
      <c r="Y78" s="288"/>
      <c r="Z78" s="289"/>
      <c r="AA78" s="287"/>
      <c r="AB78" s="289"/>
      <c r="AC78" s="289"/>
      <c r="AD78" s="289"/>
      <c r="AE78" s="289"/>
      <c r="AF78" s="289"/>
      <c r="AG78" s="289"/>
      <c r="AH78" s="289"/>
      <c r="AI78" s="289"/>
      <c r="AJ78" s="290"/>
      <c r="AK78" s="290"/>
      <c r="AL78" s="290"/>
      <c r="AM78" s="291"/>
      <c r="AN78" s="292"/>
      <c r="AO78" s="293"/>
      <c r="AP78" s="292"/>
      <c r="AQ78" s="293"/>
      <c r="AR78" s="292"/>
      <c r="AS78" s="293"/>
      <c r="AT78" s="291"/>
      <c r="AU78" s="292"/>
      <c r="AV78" s="293"/>
      <c r="AW78" s="292"/>
      <c r="AX78" s="293"/>
      <c r="AY78" s="292"/>
      <c r="AZ78" s="293"/>
    </row>
    <row r="79" spans="4:58" s="254" customFormat="1" ht="12.75">
      <c r="H79" s="282"/>
      <c r="L79" s="283"/>
      <c r="M79" s="283"/>
      <c r="N79" s="283"/>
      <c r="O79" s="284"/>
      <c r="P79" s="285"/>
      <c r="Q79" s="286"/>
      <c r="R79" s="287"/>
      <c r="S79" s="288"/>
      <c r="T79" s="288"/>
      <c r="U79" s="288"/>
      <c r="V79" s="288"/>
      <c r="W79" s="288"/>
      <c r="X79" s="288"/>
      <c r="Y79" s="288"/>
      <c r="Z79" s="289"/>
      <c r="AA79" s="287"/>
      <c r="AB79" s="289"/>
      <c r="AC79" s="289"/>
      <c r="AD79" s="289"/>
      <c r="AE79" s="289"/>
      <c r="AF79" s="289"/>
      <c r="AG79" s="289"/>
      <c r="AH79" s="289"/>
      <c r="AI79" s="289"/>
      <c r="AJ79" s="290"/>
      <c r="AK79" s="290"/>
      <c r="AL79" s="290"/>
      <c r="AM79" s="291"/>
      <c r="AN79" s="292"/>
      <c r="AO79" s="293"/>
      <c r="AP79" s="292"/>
      <c r="AQ79" s="293"/>
      <c r="AR79" s="292"/>
      <c r="AS79" s="293"/>
      <c r="AT79" s="291"/>
      <c r="AU79" s="292"/>
      <c r="AV79" s="293"/>
      <c r="AW79" s="292"/>
      <c r="AX79" s="293"/>
      <c r="AY79" s="292"/>
      <c r="AZ79" s="293"/>
    </row>
    <row r="80" spans="4:58" s="254" customFormat="1" ht="12.75">
      <c r="H80" s="282"/>
      <c r="L80" s="283"/>
      <c r="M80" s="283"/>
      <c r="N80" s="283"/>
      <c r="O80" s="284"/>
      <c r="P80" s="285"/>
      <c r="Q80" s="286"/>
      <c r="R80" s="287"/>
      <c r="S80" s="288"/>
      <c r="T80" s="288"/>
      <c r="U80" s="288"/>
      <c r="V80" s="288"/>
      <c r="W80" s="288"/>
      <c r="X80" s="288"/>
      <c r="Y80" s="288"/>
      <c r="Z80" s="289"/>
      <c r="AA80" s="287"/>
      <c r="AB80" s="289"/>
      <c r="AC80" s="289"/>
      <c r="AD80" s="289"/>
      <c r="AE80" s="289"/>
      <c r="AF80" s="289"/>
      <c r="AG80" s="289"/>
      <c r="AH80" s="289"/>
      <c r="AI80" s="289"/>
      <c r="AJ80" s="290"/>
      <c r="AK80" s="290"/>
      <c r="AL80" s="290"/>
      <c r="AM80" s="291"/>
      <c r="AN80" s="292"/>
      <c r="AO80" s="293"/>
      <c r="AP80" s="292"/>
      <c r="AQ80" s="293"/>
      <c r="AR80" s="292"/>
      <c r="AS80" s="293"/>
      <c r="AT80" s="291"/>
      <c r="AU80" s="292"/>
      <c r="AV80" s="293"/>
      <c r="AW80" s="292"/>
      <c r="AX80" s="293"/>
      <c r="AY80" s="292"/>
      <c r="AZ80" s="293"/>
    </row>
    <row r="81" spans="8:52" s="254" customFormat="1" ht="12.75">
      <c r="H81" s="282"/>
      <c r="L81" s="283"/>
      <c r="M81" s="283"/>
      <c r="N81" s="283"/>
      <c r="O81" s="284"/>
      <c r="P81" s="285"/>
      <c r="Q81" s="286"/>
      <c r="R81" s="287"/>
      <c r="S81" s="288"/>
      <c r="T81" s="288"/>
      <c r="U81" s="288"/>
      <c r="V81" s="288"/>
      <c r="W81" s="288"/>
      <c r="X81" s="288"/>
      <c r="Y81" s="288"/>
      <c r="Z81" s="289"/>
      <c r="AA81" s="287"/>
      <c r="AB81" s="289"/>
      <c r="AC81" s="289"/>
      <c r="AD81" s="289"/>
      <c r="AE81" s="289"/>
      <c r="AF81" s="289"/>
      <c r="AG81" s="289"/>
      <c r="AH81" s="289"/>
      <c r="AI81" s="289"/>
      <c r="AJ81" s="290"/>
      <c r="AK81" s="290"/>
      <c r="AL81" s="290"/>
      <c r="AM81" s="291"/>
      <c r="AN81" s="292"/>
      <c r="AO81" s="293"/>
      <c r="AP81" s="292"/>
      <c r="AQ81" s="293"/>
      <c r="AR81" s="292"/>
      <c r="AS81" s="293"/>
      <c r="AT81" s="291"/>
      <c r="AU81" s="292"/>
      <c r="AV81" s="293"/>
      <c r="AW81" s="292"/>
      <c r="AX81" s="293"/>
      <c r="AY81" s="292"/>
      <c r="AZ81" s="293"/>
    </row>
    <row r="82" spans="8:52" s="254" customFormat="1" ht="12.75">
      <c r="H82" s="282"/>
      <c r="L82" s="283"/>
      <c r="M82" s="283"/>
      <c r="N82" s="283"/>
      <c r="O82" s="284"/>
      <c r="P82" s="285"/>
      <c r="Q82" s="286"/>
      <c r="R82" s="287"/>
      <c r="S82" s="288"/>
      <c r="T82" s="288"/>
      <c r="U82" s="288"/>
      <c r="V82" s="288"/>
      <c r="W82" s="288"/>
      <c r="X82" s="288"/>
      <c r="Y82" s="288"/>
      <c r="Z82" s="289"/>
      <c r="AA82" s="287"/>
      <c r="AB82" s="289"/>
      <c r="AC82" s="289"/>
      <c r="AD82" s="289"/>
      <c r="AE82" s="289"/>
      <c r="AF82" s="289"/>
      <c r="AG82" s="289"/>
      <c r="AH82" s="289"/>
      <c r="AI82" s="289"/>
      <c r="AJ82" s="290"/>
      <c r="AK82" s="290"/>
      <c r="AL82" s="290"/>
      <c r="AM82" s="291"/>
      <c r="AN82" s="292"/>
      <c r="AO82" s="293"/>
      <c r="AP82" s="292"/>
      <c r="AQ82" s="293"/>
      <c r="AR82" s="292"/>
      <c r="AS82" s="293"/>
      <c r="AT82" s="291"/>
      <c r="AU82" s="292"/>
      <c r="AV82" s="293"/>
      <c r="AW82" s="292"/>
      <c r="AX82" s="293"/>
      <c r="AY82" s="292"/>
      <c r="AZ82" s="293"/>
    </row>
    <row r="83" spans="8:52" s="254" customFormat="1" ht="12.75">
      <c r="H83" s="282"/>
      <c r="L83" s="283"/>
      <c r="M83" s="283"/>
      <c r="N83" s="283"/>
      <c r="O83" s="284"/>
      <c r="P83" s="285"/>
      <c r="Q83" s="286"/>
      <c r="R83" s="287"/>
      <c r="S83" s="288"/>
      <c r="T83" s="288"/>
      <c r="U83" s="288"/>
      <c r="V83" s="288"/>
      <c r="W83" s="288"/>
      <c r="X83" s="288"/>
      <c r="Y83" s="288"/>
      <c r="Z83" s="289"/>
      <c r="AA83" s="287"/>
      <c r="AB83" s="289"/>
      <c r="AC83" s="289"/>
      <c r="AD83" s="289"/>
      <c r="AE83" s="289"/>
      <c r="AF83" s="289"/>
      <c r="AG83" s="289"/>
      <c r="AH83" s="289"/>
      <c r="AI83" s="289"/>
      <c r="AJ83" s="290"/>
      <c r="AK83" s="290"/>
      <c r="AL83" s="290"/>
      <c r="AM83" s="291"/>
      <c r="AN83" s="292"/>
      <c r="AO83" s="293"/>
      <c r="AP83" s="292"/>
      <c r="AQ83" s="293"/>
      <c r="AR83" s="292"/>
      <c r="AS83" s="293"/>
      <c r="AT83" s="291"/>
      <c r="AU83" s="292"/>
      <c r="AV83" s="293"/>
      <c r="AW83" s="292"/>
      <c r="AX83" s="293"/>
      <c r="AY83" s="292"/>
      <c r="AZ83" s="293"/>
    </row>
    <row r="84" spans="8:52" s="254" customFormat="1" ht="12.75">
      <c r="H84" s="282"/>
      <c r="L84" s="283"/>
      <c r="M84" s="283"/>
      <c r="N84" s="283"/>
      <c r="O84" s="284"/>
      <c r="P84" s="285"/>
      <c r="Q84" s="286"/>
      <c r="R84" s="287"/>
      <c r="S84" s="288"/>
      <c r="T84" s="288"/>
      <c r="U84" s="288"/>
      <c r="V84" s="288"/>
      <c r="W84" s="288"/>
      <c r="X84" s="288"/>
      <c r="Y84" s="288"/>
      <c r="Z84" s="289"/>
      <c r="AA84" s="287"/>
      <c r="AB84" s="289"/>
      <c r="AC84" s="289"/>
      <c r="AD84" s="289"/>
      <c r="AE84" s="289"/>
      <c r="AF84" s="289"/>
      <c r="AG84" s="289"/>
      <c r="AH84" s="289"/>
      <c r="AI84" s="289"/>
      <c r="AJ84" s="290"/>
      <c r="AK84" s="290"/>
      <c r="AL84" s="290"/>
      <c r="AM84" s="291"/>
      <c r="AN84" s="292"/>
      <c r="AO84" s="293"/>
      <c r="AP84" s="292"/>
      <c r="AQ84" s="293"/>
      <c r="AR84" s="292"/>
      <c r="AS84" s="293"/>
      <c r="AT84" s="291"/>
      <c r="AU84" s="292"/>
      <c r="AV84" s="293"/>
      <c r="AW84" s="292"/>
      <c r="AX84" s="293"/>
      <c r="AY84" s="292"/>
      <c r="AZ84" s="293"/>
    </row>
    <row r="85" spans="8:52" s="254" customFormat="1" ht="12.75">
      <c r="H85" s="282"/>
      <c r="L85" s="283"/>
      <c r="M85" s="283"/>
      <c r="N85" s="283"/>
      <c r="O85" s="284"/>
      <c r="P85" s="285"/>
      <c r="Q85" s="286"/>
      <c r="R85" s="287"/>
      <c r="S85" s="288"/>
      <c r="T85" s="288"/>
      <c r="U85" s="288"/>
      <c r="V85" s="288"/>
      <c r="W85" s="288"/>
      <c r="X85" s="288"/>
      <c r="Y85" s="288"/>
      <c r="Z85" s="289"/>
      <c r="AA85" s="287"/>
      <c r="AB85" s="289"/>
      <c r="AC85" s="289"/>
      <c r="AD85" s="289"/>
      <c r="AE85" s="289"/>
      <c r="AF85" s="289"/>
      <c r="AG85" s="289"/>
      <c r="AH85" s="289"/>
      <c r="AI85" s="289"/>
      <c r="AJ85" s="290"/>
      <c r="AK85" s="290"/>
      <c r="AL85" s="290"/>
      <c r="AM85" s="291"/>
      <c r="AN85" s="292"/>
      <c r="AO85" s="293"/>
      <c r="AP85" s="292"/>
      <c r="AQ85" s="293"/>
      <c r="AR85" s="292"/>
      <c r="AS85" s="293"/>
      <c r="AT85" s="291"/>
      <c r="AU85" s="292"/>
      <c r="AV85" s="293"/>
      <c r="AW85" s="292"/>
      <c r="AX85" s="293"/>
      <c r="AY85" s="292"/>
      <c r="AZ85" s="293"/>
    </row>
    <row r="86" spans="8:52" s="254" customFormat="1" ht="12.75">
      <c r="H86" s="282"/>
      <c r="L86" s="283"/>
      <c r="M86" s="283"/>
      <c r="N86" s="283"/>
      <c r="O86" s="284"/>
      <c r="P86" s="285"/>
      <c r="Q86" s="286"/>
      <c r="R86" s="287"/>
      <c r="S86" s="288"/>
      <c r="T86" s="288"/>
      <c r="U86" s="288"/>
      <c r="V86" s="288"/>
      <c r="W86" s="288"/>
      <c r="X86" s="288"/>
      <c r="Y86" s="288"/>
      <c r="Z86" s="289"/>
      <c r="AA86" s="287"/>
      <c r="AB86" s="289"/>
      <c r="AC86" s="289"/>
      <c r="AD86" s="289"/>
      <c r="AE86" s="289"/>
      <c r="AF86" s="289"/>
      <c r="AG86" s="289"/>
      <c r="AH86" s="289"/>
      <c r="AI86" s="289"/>
      <c r="AJ86" s="290"/>
      <c r="AK86" s="290"/>
      <c r="AL86" s="290"/>
      <c r="AM86" s="291"/>
      <c r="AN86" s="292"/>
      <c r="AO86" s="293"/>
      <c r="AP86" s="292"/>
      <c r="AQ86" s="293"/>
      <c r="AR86" s="292"/>
      <c r="AS86" s="293"/>
      <c r="AT86" s="291"/>
      <c r="AU86" s="292"/>
      <c r="AV86" s="293"/>
      <c r="AW86" s="292"/>
      <c r="AX86" s="293"/>
      <c r="AY86" s="292"/>
      <c r="AZ86" s="293"/>
    </row>
    <row r="87" spans="8:52" s="254" customFormat="1" ht="12.75">
      <c r="H87" s="282"/>
      <c r="L87" s="283"/>
      <c r="M87" s="283"/>
      <c r="N87" s="283"/>
      <c r="O87" s="284"/>
      <c r="P87" s="285"/>
      <c r="Q87" s="286"/>
      <c r="R87" s="287"/>
      <c r="S87" s="288"/>
      <c r="T87" s="288"/>
      <c r="U87" s="288"/>
      <c r="V87" s="288"/>
      <c r="W87" s="288"/>
      <c r="X87" s="288"/>
      <c r="Y87" s="288"/>
      <c r="Z87" s="289"/>
      <c r="AA87" s="287"/>
      <c r="AB87" s="289"/>
      <c r="AC87" s="289"/>
      <c r="AD87" s="289"/>
      <c r="AE87" s="289"/>
      <c r="AF87" s="289"/>
      <c r="AG87" s="289"/>
      <c r="AH87" s="289"/>
      <c r="AI87" s="289"/>
      <c r="AJ87" s="290"/>
      <c r="AK87" s="290"/>
      <c r="AL87" s="290"/>
      <c r="AM87" s="291"/>
      <c r="AN87" s="292"/>
      <c r="AO87" s="293"/>
      <c r="AP87" s="292"/>
      <c r="AQ87" s="293"/>
      <c r="AR87" s="292"/>
      <c r="AS87" s="293"/>
      <c r="AT87" s="291"/>
      <c r="AU87" s="292"/>
      <c r="AV87" s="293"/>
      <c r="AW87" s="292"/>
      <c r="AX87" s="293"/>
      <c r="AY87" s="292"/>
      <c r="AZ87" s="293"/>
    </row>
    <row r="88" spans="8:52" s="254" customFormat="1" ht="12.75">
      <c r="H88" s="282"/>
      <c r="L88" s="283"/>
      <c r="M88" s="283"/>
      <c r="N88" s="283"/>
      <c r="O88" s="284"/>
      <c r="P88" s="285"/>
      <c r="Q88" s="286"/>
      <c r="R88" s="287"/>
      <c r="S88" s="288"/>
      <c r="T88" s="288"/>
      <c r="U88" s="288"/>
      <c r="V88" s="288"/>
      <c r="W88" s="288"/>
      <c r="X88" s="288"/>
      <c r="Y88" s="288"/>
      <c r="Z88" s="289"/>
      <c r="AA88" s="287"/>
      <c r="AB88" s="289"/>
      <c r="AC88" s="289"/>
      <c r="AD88" s="289"/>
      <c r="AE88" s="289"/>
      <c r="AF88" s="289"/>
      <c r="AG88" s="289"/>
      <c r="AH88" s="289"/>
      <c r="AI88" s="289"/>
      <c r="AJ88" s="290"/>
      <c r="AK88" s="290"/>
      <c r="AL88" s="290"/>
      <c r="AM88" s="291"/>
      <c r="AN88" s="292"/>
      <c r="AO88" s="293"/>
      <c r="AP88" s="292"/>
      <c r="AQ88" s="293"/>
      <c r="AR88" s="292"/>
      <c r="AS88" s="293"/>
      <c r="AT88" s="291"/>
      <c r="AU88" s="292"/>
      <c r="AV88" s="293"/>
      <c r="AW88" s="292"/>
      <c r="AX88" s="293"/>
      <c r="AY88" s="292"/>
      <c r="AZ88" s="293"/>
    </row>
    <row r="89" spans="8:52" s="254" customFormat="1" ht="12.75">
      <c r="H89" s="282"/>
      <c r="L89" s="283"/>
      <c r="M89" s="283"/>
      <c r="N89" s="283"/>
      <c r="O89" s="284"/>
      <c r="P89" s="285"/>
      <c r="Q89" s="286"/>
      <c r="R89" s="287"/>
      <c r="S89" s="288"/>
      <c r="T89" s="288"/>
      <c r="U89" s="288"/>
      <c r="V89" s="288"/>
      <c r="W89" s="288"/>
      <c r="X89" s="288"/>
      <c r="Y89" s="288"/>
      <c r="Z89" s="289"/>
      <c r="AA89" s="287"/>
      <c r="AB89" s="289"/>
      <c r="AC89" s="289"/>
      <c r="AD89" s="289"/>
      <c r="AE89" s="289"/>
      <c r="AF89" s="289"/>
      <c r="AG89" s="289"/>
      <c r="AH89" s="289"/>
      <c r="AI89" s="289"/>
      <c r="AJ89" s="290"/>
      <c r="AK89" s="290"/>
      <c r="AL89" s="290"/>
      <c r="AM89" s="291"/>
      <c r="AN89" s="292"/>
      <c r="AO89" s="293"/>
      <c r="AP89" s="292"/>
      <c r="AQ89" s="293"/>
      <c r="AR89" s="292"/>
      <c r="AS89" s="293"/>
      <c r="AT89" s="291"/>
      <c r="AU89" s="292"/>
      <c r="AV89" s="293"/>
      <c r="AW89" s="292"/>
      <c r="AX89" s="293"/>
      <c r="AY89" s="292"/>
      <c r="AZ89" s="293"/>
    </row>
    <row r="90" spans="8:52" s="254" customFormat="1" ht="12.75">
      <c r="H90" s="282"/>
      <c r="L90" s="283"/>
      <c r="M90" s="283"/>
      <c r="N90" s="283"/>
      <c r="O90" s="284"/>
      <c r="P90" s="285"/>
      <c r="Q90" s="286"/>
      <c r="R90" s="287"/>
      <c r="S90" s="288"/>
      <c r="T90" s="288"/>
      <c r="U90" s="288"/>
      <c r="V90" s="288"/>
      <c r="W90" s="288"/>
      <c r="X90" s="288"/>
      <c r="Y90" s="288"/>
      <c r="Z90" s="289"/>
      <c r="AA90" s="287"/>
      <c r="AB90" s="289"/>
      <c r="AC90" s="289"/>
      <c r="AD90" s="289"/>
      <c r="AE90" s="289"/>
      <c r="AF90" s="289"/>
      <c r="AG90" s="289"/>
      <c r="AH90" s="289"/>
      <c r="AI90" s="289"/>
      <c r="AJ90" s="290"/>
      <c r="AK90" s="290"/>
      <c r="AL90" s="290"/>
      <c r="AM90" s="291"/>
      <c r="AN90" s="292"/>
      <c r="AO90" s="293"/>
      <c r="AP90" s="292"/>
      <c r="AQ90" s="293"/>
      <c r="AR90" s="292"/>
      <c r="AS90" s="293"/>
      <c r="AT90" s="291"/>
      <c r="AU90" s="292"/>
      <c r="AV90" s="293"/>
      <c r="AW90" s="292"/>
      <c r="AX90" s="293"/>
      <c r="AY90" s="292"/>
      <c r="AZ90" s="293"/>
    </row>
    <row r="91" spans="8:52" s="254" customFormat="1" ht="12.75">
      <c r="H91" s="282"/>
      <c r="L91" s="283"/>
      <c r="M91" s="283"/>
      <c r="N91" s="283"/>
      <c r="O91" s="284"/>
      <c r="P91" s="285"/>
      <c r="Q91" s="286"/>
      <c r="R91" s="287"/>
      <c r="S91" s="288"/>
      <c r="T91" s="288"/>
      <c r="U91" s="288"/>
      <c r="V91" s="288"/>
      <c r="W91" s="288"/>
      <c r="X91" s="288"/>
      <c r="Y91" s="288"/>
      <c r="Z91" s="289"/>
      <c r="AA91" s="287"/>
      <c r="AB91" s="289"/>
      <c r="AC91" s="289"/>
      <c r="AD91" s="289"/>
      <c r="AE91" s="289"/>
      <c r="AF91" s="289"/>
      <c r="AG91" s="289"/>
      <c r="AH91" s="289"/>
      <c r="AI91" s="289"/>
      <c r="AJ91" s="290"/>
      <c r="AK91" s="290"/>
      <c r="AL91" s="290"/>
      <c r="AM91" s="291"/>
      <c r="AN91" s="292"/>
      <c r="AO91" s="293"/>
      <c r="AP91" s="292"/>
      <c r="AQ91" s="293"/>
      <c r="AR91" s="292"/>
      <c r="AS91" s="293"/>
      <c r="AT91" s="291"/>
      <c r="AU91" s="292"/>
      <c r="AV91" s="293"/>
      <c r="AW91" s="292"/>
      <c r="AX91" s="293"/>
      <c r="AY91" s="292"/>
      <c r="AZ91" s="293"/>
    </row>
    <row r="92" spans="8:52" s="254" customFormat="1" ht="12.75">
      <c r="H92" s="282"/>
      <c r="L92" s="283"/>
      <c r="M92" s="283"/>
      <c r="N92" s="283"/>
      <c r="O92" s="284"/>
      <c r="P92" s="285"/>
      <c r="Q92" s="286"/>
      <c r="R92" s="287"/>
      <c r="S92" s="288"/>
      <c r="T92" s="288"/>
      <c r="U92" s="288"/>
      <c r="V92" s="288"/>
      <c r="W92" s="288"/>
      <c r="X92" s="288"/>
      <c r="Y92" s="288"/>
      <c r="Z92" s="289"/>
      <c r="AA92" s="287"/>
      <c r="AB92" s="289"/>
      <c r="AC92" s="289"/>
      <c r="AD92" s="289"/>
      <c r="AE92" s="289"/>
      <c r="AF92" s="289"/>
      <c r="AG92" s="289"/>
      <c r="AH92" s="289"/>
      <c r="AI92" s="289"/>
      <c r="AJ92" s="290"/>
      <c r="AK92" s="290"/>
      <c r="AL92" s="290"/>
      <c r="AM92" s="291"/>
      <c r="AN92" s="292"/>
      <c r="AO92" s="293"/>
      <c r="AP92" s="292"/>
      <c r="AQ92" s="293"/>
      <c r="AR92" s="292"/>
      <c r="AS92" s="293"/>
      <c r="AT92" s="291"/>
      <c r="AU92" s="292"/>
      <c r="AV92" s="293"/>
      <c r="AW92" s="292"/>
      <c r="AX92" s="293"/>
      <c r="AY92" s="292"/>
      <c r="AZ92" s="293"/>
    </row>
    <row r="93" spans="8:52" s="254" customFormat="1" ht="12.75">
      <c r="H93" s="282"/>
      <c r="L93" s="283"/>
      <c r="M93" s="283"/>
      <c r="N93" s="283"/>
      <c r="O93" s="284"/>
      <c r="P93" s="285"/>
      <c r="Q93" s="286"/>
      <c r="R93" s="287"/>
      <c r="S93" s="288"/>
      <c r="T93" s="288"/>
      <c r="U93" s="288"/>
      <c r="V93" s="288"/>
      <c r="W93" s="288"/>
      <c r="X93" s="288"/>
      <c r="Y93" s="288"/>
      <c r="Z93" s="289"/>
      <c r="AA93" s="287"/>
      <c r="AB93" s="289"/>
      <c r="AC93" s="289"/>
      <c r="AD93" s="289"/>
      <c r="AE93" s="289"/>
      <c r="AF93" s="289"/>
      <c r="AG93" s="289"/>
      <c r="AH93" s="289"/>
      <c r="AI93" s="289"/>
      <c r="AJ93" s="290"/>
      <c r="AK93" s="290"/>
      <c r="AL93" s="290"/>
      <c r="AM93" s="291"/>
      <c r="AN93" s="292"/>
      <c r="AO93" s="293"/>
      <c r="AP93" s="292"/>
      <c r="AQ93" s="293"/>
      <c r="AR93" s="292"/>
      <c r="AS93" s="293"/>
      <c r="AT93" s="291"/>
      <c r="AU93" s="292"/>
      <c r="AV93" s="293"/>
      <c r="AW93" s="292"/>
      <c r="AX93" s="293"/>
      <c r="AY93" s="292"/>
      <c r="AZ93" s="293"/>
    </row>
    <row r="94" spans="8:52" s="254" customFormat="1" ht="12.75">
      <c r="H94" s="282"/>
      <c r="L94" s="283"/>
      <c r="M94" s="283"/>
      <c r="N94" s="283"/>
      <c r="O94" s="284"/>
      <c r="P94" s="285"/>
      <c r="Q94" s="286"/>
      <c r="R94" s="287"/>
      <c r="S94" s="288"/>
      <c r="T94" s="288"/>
      <c r="U94" s="288"/>
      <c r="V94" s="288"/>
      <c r="W94" s="288"/>
      <c r="X94" s="288"/>
      <c r="Y94" s="288"/>
      <c r="Z94" s="289"/>
      <c r="AA94" s="287"/>
      <c r="AB94" s="289"/>
      <c r="AC94" s="289"/>
      <c r="AD94" s="289"/>
      <c r="AE94" s="289"/>
      <c r="AF94" s="289"/>
      <c r="AG94" s="289"/>
      <c r="AH94" s="289"/>
      <c r="AI94" s="289"/>
      <c r="AJ94" s="290"/>
      <c r="AK94" s="290"/>
      <c r="AL94" s="290"/>
      <c r="AM94" s="291"/>
      <c r="AN94" s="292"/>
      <c r="AO94" s="293"/>
      <c r="AP94" s="292"/>
      <c r="AQ94" s="293"/>
      <c r="AR94" s="292"/>
      <c r="AS94" s="293"/>
      <c r="AT94" s="291"/>
      <c r="AU94" s="292"/>
      <c r="AV94" s="293"/>
      <c r="AW94" s="292"/>
      <c r="AX94" s="293"/>
      <c r="AY94" s="292"/>
      <c r="AZ94" s="293"/>
    </row>
    <row r="95" spans="8:52" s="254" customFormat="1" ht="12.75">
      <c r="H95" s="282"/>
      <c r="L95" s="283"/>
      <c r="M95" s="283"/>
      <c r="N95" s="283"/>
      <c r="O95" s="284"/>
      <c r="P95" s="285"/>
      <c r="Q95" s="286"/>
      <c r="R95" s="287"/>
      <c r="S95" s="288"/>
      <c r="T95" s="288"/>
      <c r="U95" s="288"/>
      <c r="V95" s="288"/>
      <c r="W95" s="288"/>
      <c r="X95" s="288"/>
      <c r="Y95" s="288"/>
      <c r="Z95" s="289"/>
      <c r="AA95" s="287"/>
      <c r="AB95" s="289"/>
      <c r="AC95" s="289"/>
      <c r="AD95" s="289"/>
      <c r="AE95" s="289"/>
      <c r="AF95" s="289"/>
      <c r="AG95" s="289"/>
      <c r="AH95" s="289"/>
      <c r="AI95" s="289"/>
      <c r="AJ95" s="290"/>
      <c r="AK95" s="290"/>
      <c r="AL95" s="290"/>
      <c r="AM95" s="291"/>
      <c r="AN95" s="292"/>
      <c r="AO95" s="293"/>
      <c r="AP95" s="292"/>
      <c r="AQ95" s="293"/>
      <c r="AR95" s="292"/>
      <c r="AS95" s="293"/>
      <c r="AT95" s="291"/>
      <c r="AU95" s="292"/>
      <c r="AV95" s="293"/>
      <c r="AW95" s="292"/>
      <c r="AX95" s="293"/>
      <c r="AY95" s="292"/>
      <c r="AZ95" s="293"/>
    </row>
    <row r="96" spans="8:52" s="254" customFormat="1" ht="12.75">
      <c r="H96" s="282"/>
      <c r="L96" s="283"/>
      <c r="M96" s="283"/>
      <c r="N96" s="283"/>
      <c r="O96" s="284"/>
      <c r="P96" s="285"/>
      <c r="Q96" s="286"/>
      <c r="R96" s="287"/>
      <c r="S96" s="288"/>
      <c r="T96" s="288"/>
      <c r="U96" s="288"/>
      <c r="V96" s="288"/>
      <c r="W96" s="288"/>
      <c r="X96" s="288"/>
      <c r="Y96" s="288"/>
      <c r="Z96" s="289"/>
      <c r="AA96" s="287"/>
      <c r="AB96" s="289"/>
      <c r="AC96" s="289"/>
      <c r="AD96" s="289"/>
      <c r="AE96" s="289"/>
      <c r="AF96" s="289"/>
      <c r="AG96" s="289"/>
      <c r="AH96" s="289"/>
      <c r="AI96" s="289"/>
      <c r="AJ96" s="290"/>
      <c r="AK96" s="290"/>
      <c r="AL96" s="290"/>
      <c r="AM96" s="291"/>
      <c r="AN96" s="292"/>
      <c r="AO96" s="293"/>
      <c r="AP96" s="292"/>
      <c r="AQ96" s="293"/>
      <c r="AR96" s="292"/>
      <c r="AS96" s="293"/>
      <c r="AT96" s="291"/>
      <c r="AU96" s="292"/>
      <c r="AV96" s="293"/>
      <c r="AW96" s="292"/>
      <c r="AX96" s="293"/>
      <c r="AY96" s="292"/>
      <c r="AZ96" s="293"/>
    </row>
    <row r="97" spans="8:52" s="254" customFormat="1" ht="12.75">
      <c r="H97" s="282"/>
      <c r="L97" s="283"/>
      <c r="M97" s="283"/>
      <c r="N97" s="283"/>
      <c r="O97" s="284"/>
      <c r="P97" s="285"/>
      <c r="Q97" s="286"/>
      <c r="R97" s="287"/>
      <c r="S97" s="288"/>
      <c r="T97" s="288"/>
      <c r="U97" s="288"/>
      <c r="V97" s="288"/>
      <c r="W97" s="288"/>
      <c r="X97" s="288"/>
      <c r="Y97" s="288"/>
      <c r="Z97" s="289"/>
      <c r="AA97" s="287"/>
      <c r="AB97" s="289"/>
      <c r="AC97" s="289"/>
      <c r="AD97" s="289"/>
      <c r="AE97" s="289"/>
      <c r="AF97" s="289"/>
      <c r="AG97" s="289"/>
      <c r="AH97" s="289"/>
      <c r="AI97" s="289"/>
      <c r="AJ97" s="290"/>
      <c r="AK97" s="290"/>
      <c r="AL97" s="290"/>
      <c r="AM97" s="291"/>
      <c r="AN97" s="292"/>
      <c r="AO97" s="293"/>
      <c r="AP97" s="292"/>
      <c r="AQ97" s="293"/>
      <c r="AR97" s="292"/>
      <c r="AS97" s="293"/>
      <c r="AT97" s="291"/>
      <c r="AU97" s="292"/>
      <c r="AV97" s="293"/>
      <c r="AW97" s="292"/>
      <c r="AX97" s="293"/>
      <c r="AY97" s="292"/>
      <c r="AZ97" s="293"/>
    </row>
    <row r="98" spans="8:52" s="254" customFormat="1" ht="12.75">
      <c r="H98" s="282"/>
      <c r="L98" s="283"/>
      <c r="M98" s="283"/>
      <c r="N98" s="283"/>
      <c r="O98" s="284"/>
      <c r="P98" s="285"/>
      <c r="Q98" s="286"/>
      <c r="R98" s="287"/>
      <c r="S98" s="288"/>
      <c r="T98" s="288"/>
      <c r="U98" s="288"/>
      <c r="V98" s="288"/>
      <c r="W98" s="288"/>
      <c r="X98" s="288"/>
      <c r="Y98" s="288"/>
      <c r="Z98" s="289"/>
      <c r="AA98" s="287"/>
      <c r="AB98" s="289"/>
      <c r="AC98" s="289"/>
      <c r="AD98" s="289"/>
      <c r="AE98" s="289"/>
      <c r="AF98" s="289"/>
      <c r="AG98" s="289"/>
      <c r="AH98" s="289"/>
      <c r="AI98" s="289"/>
      <c r="AJ98" s="290"/>
      <c r="AK98" s="290"/>
      <c r="AL98" s="290"/>
      <c r="AM98" s="291"/>
      <c r="AN98" s="292"/>
      <c r="AO98" s="293"/>
      <c r="AP98" s="292"/>
      <c r="AQ98" s="293"/>
      <c r="AR98" s="292"/>
      <c r="AS98" s="293"/>
      <c r="AT98" s="291"/>
      <c r="AU98" s="292"/>
      <c r="AV98" s="293"/>
      <c r="AW98" s="292"/>
      <c r="AX98" s="293"/>
      <c r="AY98" s="292"/>
      <c r="AZ98" s="293"/>
    </row>
    <row r="99" spans="8:52" s="254" customFormat="1" ht="12.75">
      <c r="H99" s="282"/>
      <c r="L99" s="283"/>
      <c r="M99" s="283"/>
      <c r="N99" s="283"/>
      <c r="O99" s="284"/>
      <c r="P99" s="285"/>
      <c r="Q99" s="286"/>
      <c r="R99" s="287"/>
      <c r="S99" s="288"/>
      <c r="T99" s="288"/>
      <c r="U99" s="288"/>
      <c r="V99" s="288"/>
      <c r="W99" s="288"/>
      <c r="X99" s="288"/>
      <c r="Y99" s="288"/>
      <c r="Z99" s="289"/>
      <c r="AA99" s="287"/>
      <c r="AB99" s="289"/>
      <c r="AC99" s="289"/>
      <c r="AD99" s="289"/>
      <c r="AE99" s="289"/>
      <c r="AF99" s="289"/>
      <c r="AG99" s="289"/>
      <c r="AH99" s="289"/>
      <c r="AI99" s="289"/>
      <c r="AJ99" s="290"/>
      <c r="AK99" s="290"/>
      <c r="AL99" s="290"/>
      <c r="AM99" s="291"/>
      <c r="AN99" s="292"/>
      <c r="AO99" s="293"/>
      <c r="AP99" s="292"/>
      <c r="AQ99" s="293"/>
      <c r="AR99" s="292"/>
      <c r="AS99" s="293"/>
      <c r="AT99" s="291"/>
      <c r="AU99" s="292"/>
      <c r="AV99" s="293"/>
      <c r="AW99" s="292"/>
      <c r="AX99" s="293"/>
      <c r="AY99" s="292"/>
      <c r="AZ99" s="293"/>
    </row>
    <row r="100" spans="8:52" s="254" customFormat="1" ht="12.75">
      <c r="H100" s="282"/>
      <c r="L100" s="283"/>
      <c r="M100" s="283"/>
      <c r="N100" s="283"/>
      <c r="O100" s="284"/>
      <c r="P100" s="285"/>
      <c r="Q100" s="286"/>
      <c r="R100" s="287"/>
      <c r="S100" s="288"/>
      <c r="T100" s="288"/>
      <c r="U100" s="288"/>
      <c r="V100" s="288"/>
      <c r="W100" s="288"/>
      <c r="X100" s="288"/>
      <c r="Y100" s="288"/>
      <c r="Z100" s="289"/>
      <c r="AA100" s="287"/>
      <c r="AB100" s="289"/>
      <c r="AC100" s="289"/>
      <c r="AD100" s="289"/>
      <c r="AE100" s="289"/>
      <c r="AF100" s="289"/>
      <c r="AG100" s="289"/>
      <c r="AH100" s="289"/>
      <c r="AI100" s="289"/>
      <c r="AJ100" s="290"/>
      <c r="AK100" s="290"/>
      <c r="AL100" s="290"/>
      <c r="AM100" s="291"/>
      <c r="AN100" s="292"/>
      <c r="AO100" s="293"/>
      <c r="AP100" s="292"/>
      <c r="AQ100" s="293"/>
      <c r="AR100" s="292"/>
      <c r="AS100" s="293"/>
      <c r="AT100" s="291"/>
      <c r="AU100" s="292"/>
      <c r="AV100" s="293"/>
      <c r="AW100" s="292"/>
      <c r="AX100" s="293"/>
      <c r="AY100" s="292"/>
      <c r="AZ100" s="293"/>
    </row>
    <row r="101" spans="8:52" s="254" customFormat="1" ht="12.75">
      <c r="H101" s="282"/>
      <c r="L101" s="283"/>
      <c r="M101" s="283"/>
      <c r="N101" s="283"/>
      <c r="O101" s="284"/>
      <c r="P101" s="285"/>
      <c r="Q101" s="286"/>
      <c r="R101" s="287"/>
      <c r="S101" s="288"/>
      <c r="T101" s="288"/>
      <c r="U101" s="288"/>
      <c r="V101" s="288"/>
      <c r="W101" s="288"/>
      <c r="X101" s="288"/>
      <c r="Y101" s="288"/>
      <c r="Z101" s="289"/>
      <c r="AA101" s="287"/>
      <c r="AB101" s="289"/>
      <c r="AC101" s="289"/>
      <c r="AD101" s="289"/>
      <c r="AE101" s="289"/>
      <c r="AF101" s="289"/>
      <c r="AG101" s="289"/>
      <c r="AH101" s="289"/>
      <c r="AI101" s="289"/>
      <c r="AJ101" s="290"/>
      <c r="AK101" s="290"/>
      <c r="AL101" s="290"/>
      <c r="AM101" s="291"/>
      <c r="AN101" s="292"/>
      <c r="AO101" s="293"/>
      <c r="AP101" s="292"/>
      <c r="AQ101" s="293"/>
      <c r="AR101" s="292"/>
      <c r="AS101" s="293"/>
      <c r="AT101" s="291"/>
      <c r="AU101" s="292"/>
      <c r="AV101" s="293"/>
      <c r="AW101" s="292"/>
      <c r="AX101" s="293"/>
      <c r="AY101" s="292"/>
      <c r="AZ101" s="293"/>
    </row>
    <row r="102" spans="8:52" s="254" customFormat="1" ht="12.75">
      <c r="H102" s="282"/>
      <c r="L102" s="283"/>
      <c r="M102" s="283"/>
      <c r="N102" s="283"/>
      <c r="O102" s="284"/>
      <c r="P102" s="285"/>
      <c r="Q102" s="286"/>
      <c r="R102" s="287"/>
      <c r="S102" s="288"/>
      <c r="T102" s="288"/>
      <c r="U102" s="288"/>
      <c r="V102" s="288"/>
      <c r="W102" s="288"/>
      <c r="X102" s="288"/>
      <c r="Y102" s="288"/>
      <c r="Z102" s="289"/>
      <c r="AA102" s="287"/>
      <c r="AB102" s="289"/>
      <c r="AC102" s="289"/>
      <c r="AD102" s="289"/>
      <c r="AE102" s="289"/>
      <c r="AF102" s="289"/>
      <c r="AG102" s="289"/>
      <c r="AH102" s="289"/>
      <c r="AI102" s="289"/>
      <c r="AJ102" s="290"/>
      <c r="AK102" s="290"/>
      <c r="AL102" s="290"/>
      <c r="AM102" s="291"/>
      <c r="AN102" s="292"/>
      <c r="AO102" s="293"/>
      <c r="AP102" s="292"/>
      <c r="AQ102" s="293"/>
      <c r="AR102" s="292"/>
      <c r="AS102" s="293"/>
      <c r="AT102" s="291"/>
      <c r="AU102" s="292"/>
      <c r="AV102" s="293"/>
      <c r="AW102" s="292"/>
      <c r="AX102" s="293"/>
      <c r="AY102" s="292"/>
      <c r="AZ102" s="293"/>
    </row>
    <row r="103" spans="8:52" s="254" customFormat="1" ht="12.75">
      <c r="H103" s="282"/>
      <c r="L103" s="283"/>
      <c r="M103" s="283"/>
      <c r="N103" s="283"/>
      <c r="O103" s="284"/>
      <c r="P103" s="285"/>
      <c r="Q103" s="286"/>
      <c r="R103" s="287"/>
      <c r="S103" s="288"/>
      <c r="T103" s="288"/>
      <c r="U103" s="288"/>
      <c r="V103" s="288"/>
      <c r="W103" s="288"/>
      <c r="X103" s="288"/>
      <c r="Y103" s="288"/>
      <c r="Z103" s="289"/>
      <c r="AA103" s="287"/>
      <c r="AB103" s="289"/>
      <c r="AC103" s="289"/>
      <c r="AD103" s="289"/>
      <c r="AE103" s="289"/>
      <c r="AF103" s="289"/>
      <c r="AG103" s="289"/>
      <c r="AH103" s="289"/>
      <c r="AI103" s="289"/>
      <c r="AJ103" s="290"/>
      <c r="AK103" s="290"/>
      <c r="AL103" s="290"/>
      <c r="AM103" s="291"/>
      <c r="AN103" s="292"/>
      <c r="AO103" s="293"/>
      <c r="AP103" s="292"/>
      <c r="AQ103" s="293"/>
      <c r="AR103" s="292"/>
      <c r="AS103" s="293"/>
      <c r="AT103" s="291"/>
      <c r="AU103" s="292"/>
      <c r="AV103" s="293"/>
      <c r="AW103" s="292"/>
      <c r="AX103" s="293"/>
      <c r="AY103" s="292"/>
      <c r="AZ103" s="293"/>
    </row>
    <row r="104" spans="8:52" s="254" customFormat="1" ht="12.75">
      <c r="H104" s="282"/>
      <c r="L104" s="283"/>
      <c r="M104" s="283"/>
      <c r="N104" s="283"/>
      <c r="O104" s="284"/>
      <c r="P104" s="285"/>
      <c r="Q104" s="286"/>
      <c r="R104" s="287"/>
      <c r="S104" s="288"/>
      <c r="T104" s="288"/>
      <c r="U104" s="288"/>
      <c r="V104" s="288"/>
      <c r="W104" s="288"/>
      <c r="X104" s="288"/>
      <c r="Y104" s="288"/>
      <c r="Z104" s="289"/>
      <c r="AA104" s="287"/>
      <c r="AB104" s="289"/>
      <c r="AC104" s="289"/>
      <c r="AD104" s="289"/>
      <c r="AE104" s="289"/>
      <c r="AF104" s="289"/>
      <c r="AG104" s="289"/>
      <c r="AH104" s="289"/>
      <c r="AI104" s="289"/>
      <c r="AJ104" s="290"/>
      <c r="AK104" s="290"/>
      <c r="AL104" s="290"/>
      <c r="AM104" s="291"/>
      <c r="AN104" s="292"/>
      <c r="AO104" s="293"/>
      <c r="AP104" s="292"/>
      <c r="AQ104" s="293"/>
      <c r="AR104" s="292"/>
      <c r="AS104" s="293"/>
      <c r="AT104" s="291"/>
      <c r="AU104" s="292"/>
      <c r="AV104" s="293"/>
      <c r="AW104" s="292"/>
      <c r="AX104" s="293"/>
      <c r="AY104" s="292"/>
      <c r="AZ104" s="293"/>
    </row>
    <row r="105" spans="8:52" s="254" customFormat="1" ht="12.75">
      <c r="H105" s="282"/>
      <c r="L105" s="283"/>
      <c r="M105" s="283"/>
      <c r="N105" s="283"/>
      <c r="O105" s="284"/>
      <c r="P105" s="285"/>
      <c r="Q105" s="286"/>
      <c r="R105" s="287"/>
      <c r="S105" s="288"/>
      <c r="T105" s="288"/>
      <c r="U105" s="288"/>
      <c r="V105" s="288"/>
      <c r="W105" s="288"/>
      <c r="X105" s="288"/>
      <c r="Y105" s="288"/>
      <c r="Z105" s="289"/>
      <c r="AA105" s="287"/>
      <c r="AB105" s="289"/>
      <c r="AC105" s="289"/>
      <c r="AD105" s="289"/>
      <c r="AE105" s="289"/>
      <c r="AF105" s="289"/>
      <c r="AG105" s="289"/>
      <c r="AH105" s="289"/>
      <c r="AI105" s="289"/>
      <c r="AJ105" s="290"/>
      <c r="AK105" s="290"/>
      <c r="AL105" s="290"/>
      <c r="AM105" s="291"/>
      <c r="AN105" s="292"/>
      <c r="AO105" s="293"/>
      <c r="AP105" s="292"/>
      <c r="AQ105" s="293"/>
      <c r="AR105" s="292"/>
      <c r="AS105" s="293"/>
      <c r="AT105" s="291"/>
      <c r="AU105" s="292"/>
      <c r="AV105" s="293"/>
      <c r="AW105" s="292"/>
      <c r="AX105" s="293"/>
      <c r="AY105" s="292"/>
      <c r="AZ105" s="293"/>
    </row>
    <row r="106" spans="8:52" s="254" customFormat="1" ht="12.75">
      <c r="H106" s="282"/>
      <c r="L106" s="283"/>
      <c r="M106" s="283"/>
      <c r="N106" s="283"/>
      <c r="O106" s="284"/>
      <c r="P106" s="285"/>
      <c r="Q106" s="286"/>
      <c r="R106" s="287"/>
      <c r="S106" s="288"/>
      <c r="T106" s="288"/>
      <c r="U106" s="288"/>
      <c r="V106" s="288"/>
      <c r="W106" s="288"/>
      <c r="X106" s="288"/>
      <c r="Y106" s="288"/>
      <c r="Z106" s="289"/>
      <c r="AA106" s="287"/>
      <c r="AB106" s="289"/>
      <c r="AC106" s="289"/>
      <c r="AD106" s="289"/>
      <c r="AE106" s="289"/>
      <c r="AF106" s="289"/>
      <c r="AG106" s="289"/>
      <c r="AH106" s="289"/>
      <c r="AI106" s="289"/>
      <c r="AJ106" s="290"/>
      <c r="AK106" s="290"/>
      <c r="AL106" s="290"/>
      <c r="AM106" s="291"/>
      <c r="AN106" s="292"/>
      <c r="AO106" s="293"/>
      <c r="AP106" s="292"/>
      <c r="AQ106" s="293"/>
      <c r="AR106" s="292"/>
      <c r="AS106" s="293"/>
      <c r="AT106" s="291"/>
      <c r="AU106" s="292"/>
      <c r="AV106" s="293"/>
      <c r="AW106" s="292"/>
      <c r="AX106" s="293"/>
      <c r="AY106" s="292"/>
      <c r="AZ106" s="293"/>
    </row>
    <row r="107" spans="8:52" s="254" customFormat="1" ht="12.75">
      <c r="H107" s="282"/>
      <c r="L107" s="283"/>
      <c r="M107" s="283"/>
      <c r="N107" s="283"/>
      <c r="O107" s="284"/>
      <c r="P107" s="285"/>
      <c r="Q107" s="286"/>
      <c r="R107" s="287"/>
      <c r="S107" s="288"/>
      <c r="T107" s="288"/>
      <c r="U107" s="288"/>
      <c r="V107" s="288"/>
      <c r="W107" s="288"/>
      <c r="X107" s="288"/>
      <c r="Y107" s="288"/>
      <c r="Z107" s="289"/>
      <c r="AA107" s="287"/>
      <c r="AB107" s="289"/>
      <c r="AC107" s="289"/>
      <c r="AD107" s="289"/>
      <c r="AE107" s="289"/>
      <c r="AF107" s="289"/>
      <c r="AG107" s="289"/>
      <c r="AH107" s="289"/>
      <c r="AI107" s="289"/>
      <c r="AJ107" s="290"/>
      <c r="AK107" s="290"/>
      <c r="AL107" s="290"/>
      <c r="AM107" s="291"/>
      <c r="AN107" s="292"/>
      <c r="AO107" s="293"/>
      <c r="AP107" s="292"/>
      <c r="AQ107" s="293"/>
      <c r="AR107" s="292"/>
      <c r="AS107" s="293"/>
      <c r="AT107" s="291"/>
      <c r="AU107" s="292"/>
      <c r="AV107" s="293"/>
      <c r="AW107" s="292"/>
      <c r="AX107" s="293"/>
      <c r="AY107" s="292"/>
      <c r="AZ107" s="293"/>
    </row>
    <row r="108" spans="8:52" s="254" customFormat="1" ht="12.75">
      <c r="H108" s="282"/>
      <c r="L108" s="283"/>
      <c r="M108" s="283"/>
      <c r="N108" s="283"/>
      <c r="O108" s="284"/>
      <c r="P108" s="285"/>
      <c r="Q108" s="286"/>
      <c r="R108" s="287"/>
      <c r="S108" s="288"/>
      <c r="T108" s="288"/>
      <c r="U108" s="288"/>
      <c r="V108" s="288"/>
      <c r="W108" s="288"/>
      <c r="X108" s="288"/>
      <c r="Y108" s="288"/>
      <c r="Z108" s="289"/>
      <c r="AA108" s="287"/>
      <c r="AB108" s="289"/>
      <c r="AC108" s="289"/>
      <c r="AD108" s="289"/>
      <c r="AE108" s="289"/>
      <c r="AF108" s="289"/>
      <c r="AG108" s="289"/>
      <c r="AH108" s="289"/>
      <c r="AI108" s="289"/>
      <c r="AJ108" s="290"/>
      <c r="AK108" s="290"/>
      <c r="AL108" s="290"/>
      <c r="AM108" s="291"/>
      <c r="AN108" s="292"/>
      <c r="AO108" s="293"/>
      <c r="AP108" s="292"/>
      <c r="AQ108" s="293"/>
      <c r="AR108" s="292"/>
      <c r="AS108" s="293"/>
      <c r="AT108" s="291"/>
      <c r="AU108" s="292"/>
      <c r="AV108" s="293"/>
      <c r="AW108" s="292"/>
      <c r="AX108" s="293"/>
      <c r="AY108" s="292"/>
      <c r="AZ108" s="293"/>
    </row>
    <row r="109" spans="8:52" s="254" customFormat="1" ht="12.75">
      <c r="H109" s="282"/>
      <c r="L109" s="283"/>
      <c r="M109" s="283"/>
      <c r="N109" s="283"/>
      <c r="O109" s="284"/>
      <c r="P109" s="285"/>
      <c r="Q109" s="286"/>
      <c r="R109" s="287"/>
      <c r="S109" s="288"/>
      <c r="T109" s="288"/>
      <c r="U109" s="288"/>
      <c r="V109" s="288"/>
      <c r="W109" s="288"/>
      <c r="X109" s="288"/>
      <c r="Y109" s="288"/>
      <c r="Z109" s="289"/>
      <c r="AA109" s="287"/>
      <c r="AB109" s="289"/>
      <c r="AC109" s="289"/>
      <c r="AD109" s="289"/>
      <c r="AE109" s="289"/>
      <c r="AF109" s="289"/>
      <c r="AG109" s="289"/>
      <c r="AH109" s="289"/>
      <c r="AI109" s="289"/>
      <c r="AJ109" s="290"/>
      <c r="AK109" s="290"/>
      <c r="AL109" s="290"/>
      <c r="AM109" s="291"/>
      <c r="AN109" s="292"/>
      <c r="AO109" s="293"/>
      <c r="AP109" s="292"/>
      <c r="AQ109" s="293"/>
      <c r="AR109" s="292"/>
      <c r="AS109" s="293"/>
      <c r="AT109" s="291"/>
      <c r="AU109" s="292"/>
      <c r="AV109" s="293"/>
      <c r="AW109" s="292"/>
      <c r="AX109" s="293"/>
      <c r="AY109" s="292"/>
      <c r="AZ109" s="293"/>
    </row>
    <row r="110" spans="8:52" s="254" customFormat="1" ht="12.75">
      <c r="H110" s="282"/>
      <c r="L110" s="283"/>
      <c r="M110" s="283"/>
      <c r="N110" s="283"/>
      <c r="O110" s="284"/>
      <c r="P110" s="285"/>
      <c r="Q110" s="286"/>
      <c r="R110" s="287"/>
      <c r="S110" s="288"/>
      <c r="T110" s="288"/>
      <c r="U110" s="288"/>
      <c r="V110" s="288"/>
      <c r="W110" s="288"/>
      <c r="X110" s="288"/>
      <c r="Y110" s="288"/>
      <c r="Z110" s="289"/>
      <c r="AA110" s="287"/>
      <c r="AB110" s="289"/>
      <c r="AC110" s="289"/>
      <c r="AD110" s="289"/>
      <c r="AE110" s="289"/>
      <c r="AF110" s="289"/>
      <c r="AG110" s="289"/>
      <c r="AH110" s="289"/>
      <c r="AI110" s="289"/>
      <c r="AJ110" s="290"/>
      <c r="AK110" s="290"/>
      <c r="AL110" s="290"/>
      <c r="AM110" s="291"/>
      <c r="AN110" s="292"/>
      <c r="AO110" s="293"/>
      <c r="AP110" s="292"/>
      <c r="AQ110" s="293"/>
      <c r="AR110" s="292"/>
      <c r="AS110" s="293"/>
      <c r="AT110" s="291"/>
      <c r="AU110" s="292"/>
      <c r="AV110" s="293"/>
      <c r="AW110" s="292"/>
      <c r="AX110" s="293"/>
      <c r="AY110" s="292"/>
      <c r="AZ110" s="293"/>
    </row>
    <row r="111" spans="8:52" s="254" customFormat="1" ht="12.75">
      <c r="H111" s="282"/>
      <c r="L111" s="283"/>
      <c r="M111" s="283"/>
      <c r="N111" s="283"/>
      <c r="O111" s="284"/>
      <c r="P111" s="285"/>
      <c r="Q111" s="286"/>
      <c r="R111" s="287"/>
      <c r="S111" s="288"/>
      <c r="T111" s="288"/>
      <c r="U111" s="288"/>
      <c r="V111" s="288"/>
      <c r="W111" s="288"/>
      <c r="X111" s="288"/>
      <c r="Y111" s="288"/>
      <c r="Z111" s="289"/>
      <c r="AA111" s="287"/>
      <c r="AB111" s="289"/>
      <c r="AC111" s="289"/>
      <c r="AD111" s="289"/>
      <c r="AE111" s="289"/>
      <c r="AF111" s="289"/>
      <c r="AG111" s="289"/>
      <c r="AH111" s="289"/>
      <c r="AI111" s="289"/>
      <c r="AJ111" s="290"/>
      <c r="AK111" s="290"/>
      <c r="AL111" s="290"/>
      <c r="AM111" s="291"/>
      <c r="AN111" s="292"/>
      <c r="AO111" s="293"/>
      <c r="AP111" s="292"/>
      <c r="AQ111" s="293"/>
      <c r="AR111" s="292"/>
      <c r="AS111" s="293"/>
      <c r="AT111" s="291"/>
      <c r="AU111" s="292"/>
      <c r="AV111" s="293"/>
      <c r="AW111" s="292"/>
      <c r="AX111" s="293"/>
      <c r="AY111" s="292"/>
      <c r="AZ111" s="293"/>
    </row>
    <row r="112" spans="8:52" s="254" customFormat="1" ht="12.75">
      <c r="H112" s="282"/>
      <c r="L112" s="283"/>
      <c r="M112" s="283"/>
      <c r="N112" s="283"/>
      <c r="O112" s="284"/>
      <c r="P112" s="285"/>
      <c r="Q112" s="286"/>
      <c r="R112" s="287"/>
      <c r="S112" s="288"/>
      <c r="T112" s="288"/>
      <c r="U112" s="288"/>
      <c r="V112" s="288"/>
      <c r="W112" s="288"/>
      <c r="X112" s="288"/>
      <c r="Y112" s="288"/>
      <c r="Z112" s="289"/>
      <c r="AA112" s="287"/>
      <c r="AB112" s="289"/>
      <c r="AC112" s="289"/>
      <c r="AD112" s="289"/>
      <c r="AE112" s="289"/>
      <c r="AF112" s="289"/>
      <c r="AG112" s="289"/>
      <c r="AH112" s="289"/>
      <c r="AI112" s="289"/>
      <c r="AJ112" s="290"/>
      <c r="AK112" s="290"/>
      <c r="AL112" s="290"/>
      <c r="AM112" s="291"/>
      <c r="AN112" s="292"/>
      <c r="AO112" s="293"/>
      <c r="AP112" s="292"/>
      <c r="AQ112" s="293"/>
      <c r="AR112" s="292"/>
      <c r="AS112" s="293"/>
      <c r="AT112" s="291"/>
      <c r="AU112" s="292"/>
      <c r="AV112" s="293"/>
      <c r="AW112" s="292"/>
      <c r="AX112" s="293"/>
      <c r="AY112" s="292"/>
      <c r="AZ112" s="293"/>
    </row>
    <row r="113" spans="8:52" s="254" customFormat="1" ht="12.75">
      <c r="H113" s="282"/>
      <c r="L113" s="283"/>
      <c r="M113" s="283"/>
      <c r="N113" s="283"/>
      <c r="O113" s="284"/>
      <c r="P113" s="285"/>
      <c r="Q113" s="286"/>
      <c r="R113" s="287"/>
      <c r="S113" s="288"/>
      <c r="T113" s="288"/>
      <c r="U113" s="288"/>
      <c r="V113" s="288"/>
      <c r="W113" s="288"/>
      <c r="X113" s="288"/>
      <c r="Y113" s="288"/>
      <c r="Z113" s="289"/>
      <c r="AA113" s="287"/>
      <c r="AB113" s="289"/>
      <c r="AC113" s="289"/>
      <c r="AD113" s="289"/>
      <c r="AE113" s="289"/>
      <c r="AF113" s="289"/>
      <c r="AG113" s="289"/>
      <c r="AH113" s="289"/>
      <c r="AI113" s="289"/>
      <c r="AJ113" s="290"/>
      <c r="AK113" s="290"/>
      <c r="AL113" s="290"/>
      <c r="AM113" s="291"/>
      <c r="AN113" s="292"/>
      <c r="AO113" s="293"/>
      <c r="AP113" s="292"/>
      <c r="AQ113" s="293"/>
      <c r="AR113" s="292"/>
      <c r="AS113" s="293"/>
      <c r="AT113" s="291"/>
      <c r="AU113" s="292"/>
      <c r="AV113" s="293"/>
      <c r="AW113" s="292"/>
      <c r="AX113" s="293"/>
      <c r="AY113" s="292"/>
      <c r="AZ113" s="293"/>
    </row>
    <row r="114" spans="8:52" s="254" customFormat="1" ht="12.75">
      <c r="H114" s="282"/>
      <c r="L114" s="283"/>
      <c r="M114" s="283"/>
      <c r="N114" s="283"/>
      <c r="O114" s="284"/>
      <c r="P114" s="285"/>
      <c r="Q114" s="286"/>
      <c r="R114" s="287"/>
      <c r="S114" s="288"/>
      <c r="T114" s="288"/>
      <c r="U114" s="288"/>
      <c r="V114" s="288"/>
      <c r="W114" s="288"/>
      <c r="X114" s="288"/>
      <c r="Y114" s="288"/>
      <c r="Z114" s="289"/>
      <c r="AA114" s="287"/>
      <c r="AB114" s="289"/>
      <c r="AC114" s="289"/>
      <c r="AD114" s="289"/>
      <c r="AE114" s="289"/>
      <c r="AF114" s="289"/>
      <c r="AG114" s="289"/>
      <c r="AH114" s="289"/>
      <c r="AI114" s="289"/>
      <c r="AJ114" s="290"/>
      <c r="AK114" s="290"/>
      <c r="AL114" s="290"/>
      <c r="AM114" s="291"/>
      <c r="AN114" s="292"/>
      <c r="AO114" s="293"/>
      <c r="AP114" s="292"/>
      <c r="AQ114" s="293"/>
      <c r="AR114" s="292"/>
      <c r="AS114" s="293"/>
      <c r="AT114" s="291"/>
      <c r="AU114" s="292"/>
      <c r="AV114" s="293"/>
      <c r="AW114" s="292"/>
      <c r="AX114" s="293"/>
      <c r="AY114" s="292"/>
      <c r="AZ114" s="293"/>
    </row>
    <row r="115" spans="8:52" s="254" customFormat="1" ht="12.75">
      <c r="H115" s="282"/>
      <c r="L115" s="283"/>
      <c r="M115" s="283"/>
      <c r="N115" s="283"/>
      <c r="O115" s="284"/>
      <c r="P115" s="285"/>
      <c r="Q115" s="286"/>
      <c r="R115" s="287"/>
      <c r="S115" s="288"/>
      <c r="T115" s="288"/>
      <c r="U115" s="288"/>
      <c r="V115" s="288"/>
      <c r="W115" s="288"/>
      <c r="X115" s="288"/>
      <c r="Y115" s="288"/>
      <c r="Z115" s="289"/>
      <c r="AA115" s="287"/>
      <c r="AB115" s="289"/>
      <c r="AC115" s="289"/>
      <c r="AD115" s="289"/>
      <c r="AE115" s="289"/>
      <c r="AF115" s="289"/>
      <c r="AG115" s="289"/>
      <c r="AH115" s="289"/>
      <c r="AI115" s="289"/>
      <c r="AJ115" s="290"/>
      <c r="AK115" s="290"/>
      <c r="AL115" s="290"/>
      <c r="AM115" s="291"/>
      <c r="AN115" s="292"/>
      <c r="AO115" s="293"/>
      <c r="AP115" s="292"/>
      <c r="AQ115" s="293"/>
      <c r="AR115" s="292"/>
      <c r="AS115" s="293"/>
      <c r="AT115" s="291"/>
      <c r="AU115" s="292"/>
      <c r="AV115" s="293"/>
      <c r="AW115" s="292"/>
      <c r="AX115" s="293"/>
      <c r="AY115" s="292"/>
      <c r="AZ115" s="293"/>
    </row>
    <row r="116" spans="8:52" s="254" customFormat="1" ht="12.75">
      <c r="H116" s="282"/>
      <c r="L116" s="283"/>
      <c r="M116" s="283"/>
      <c r="N116" s="283"/>
      <c r="O116" s="284"/>
      <c r="P116" s="285"/>
      <c r="Q116" s="286"/>
      <c r="R116" s="287"/>
      <c r="S116" s="288"/>
      <c r="T116" s="288"/>
      <c r="U116" s="288"/>
      <c r="V116" s="288"/>
      <c r="W116" s="288"/>
      <c r="X116" s="288"/>
      <c r="Y116" s="288"/>
      <c r="Z116" s="289"/>
      <c r="AA116" s="287"/>
      <c r="AB116" s="289"/>
      <c r="AC116" s="289"/>
      <c r="AD116" s="289"/>
      <c r="AE116" s="289"/>
      <c r="AF116" s="289"/>
      <c r="AG116" s="289"/>
      <c r="AH116" s="289"/>
      <c r="AI116" s="289"/>
      <c r="AJ116" s="290"/>
      <c r="AK116" s="290"/>
      <c r="AL116" s="290"/>
      <c r="AM116" s="291"/>
      <c r="AN116" s="292"/>
      <c r="AO116" s="293"/>
      <c r="AP116" s="292"/>
      <c r="AQ116" s="293"/>
      <c r="AR116" s="292"/>
      <c r="AS116" s="293"/>
      <c r="AT116" s="291"/>
      <c r="AU116" s="292"/>
      <c r="AV116" s="293"/>
      <c r="AW116" s="292"/>
      <c r="AX116" s="293"/>
      <c r="AY116" s="292"/>
      <c r="AZ116" s="293"/>
    </row>
    <row r="117" spans="8:52" s="254" customFormat="1" ht="12.75">
      <c r="H117" s="282"/>
      <c r="L117" s="283"/>
      <c r="M117" s="283"/>
      <c r="N117" s="283"/>
      <c r="O117" s="284"/>
      <c r="P117" s="285"/>
      <c r="Q117" s="286"/>
      <c r="R117" s="287"/>
      <c r="S117" s="288"/>
      <c r="T117" s="288"/>
      <c r="U117" s="288"/>
      <c r="V117" s="288"/>
      <c r="W117" s="288"/>
      <c r="X117" s="288"/>
      <c r="Y117" s="288"/>
      <c r="Z117" s="289"/>
      <c r="AA117" s="287"/>
      <c r="AB117" s="289"/>
      <c r="AC117" s="289"/>
      <c r="AD117" s="289"/>
      <c r="AE117" s="289"/>
      <c r="AF117" s="289"/>
      <c r="AG117" s="289"/>
      <c r="AH117" s="289"/>
      <c r="AI117" s="289"/>
      <c r="AJ117" s="290"/>
      <c r="AK117" s="290"/>
      <c r="AL117" s="290"/>
      <c r="AM117" s="291"/>
      <c r="AN117" s="292"/>
      <c r="AO117" s="293"/>
      <c r="AP117" s="292"/>
      <c r="AQ117" s="293"/>
      <c r="AR117" s="292"/>
      <c r="AS117" s="293"/>
      <c r="AT117" s="291"/>
      <c r="AU117" s="292"/>
      <c r="AV117" s="293"/>
      <c r="AW117" s="292"/>
      <c r="AX117" s="293"/>
      <c r="AY117" s="292"/>
      <c r="AZ117" s="293"/>
    </row>
    <row r="118" spans="8:52" s="254" customFormat="1" ht="12.75">
      <c r="H118" s="282"/>
      <c r="L118" s="283"/>
      <c r="M118" s="283"/>
      <c r="N118" s="283"/>
      <c r="O118" s="284"/>
      <c r="P118" s="285"/>
      <c r="Q118" s="286"/>
      <c r="R118" s="287"/>
      <c r="S118" s="288"/>
      <c r="T118" s="288"/>
      <c r="U118" s="288"/>
      <c r="V118" s="288"/>
      <c r="W118" s="288"/>
      <c r="X118" s="288"/>
      <c r="Y118" s="288"/>
      <c r="Z118" s="289"/>
      <c r="AA118" s="287"/>
      <c r="AB118" s="289"/>
      <c r="AC118" s="289"/>
      <c r="AD118" s="289"/>
      <c r="AE118" s="289"/>
      <c r="AF118" s="289"/>
      <c r="AG118" s="289"/>
      <c r="AH118" s="289"/>
      <c r="AI118" s="289"/>
      <c r="AJ118" s="290"/>
      <c r="AK118" s="290"/>
      <c r="AL118" s="290"/>
      <c r="AM118" s="291"/>
      <c r="AN118" s="292"/>
      <c r="AO118" s="293"/>
      <c r="AP118" s="292"/>
      <c r="AQ118" s="293"/>
      <c r="AR118" s="292"/>
      <c r="AS118" s="293"/>
      <c r="AT118" s="291"/>
      <c r="AU118" s="292"/>
      <c r="AV118" s="293"/>
      <c r="AW118" s="292"/>
      <c r="AX118" s="293"/>
      <c r="AY118" s="292"/>
      <c r="AZ118" s="293"/>
    </row>
    <row r="119" spans="8:52" s="254" customFormat="1" ht="12.75">
      <c r="H119" s="282"/>
      <c r="L119" s="283"/>
      <c r="M119" s="283"/>
      <c r="N119" s="283"/>
      <c r="O119" s="284"/>
      <c r="P119" s="285"/>
      <c r="Q119" s="286"/>
      <c r="R119" s="287"/>
      <c r="S119" s="288"/>
      <c r="T119" s="288"/>
      <c r="U119" s="288"/>
      <c r="V119" s="288"/>
      <c r="W119" s="288"/>
      <c r="X119" s="288"/>
      <c r="Y119" s="288"/>
      <c r="Z119" s="289"/>
      <c r="AA119" s="287"/>
      <c r="AB119" s="289"/>
      <c r="AC119" s="289"/>
      <c r="AD119" s="289"/>
      <c r="AE119" s="289"/>
      <c r="AF119" s="289"/>
      <c r="AG119" s="289"/>
      <c r="AH119" s="289"/>
      <c r="AI119" s="289"/>
      <c r="AJ119" s="290"/>
      <c r="AK119" s="290"/>
      <c r="AL119" s="290"/>
      <c r="AM119" s="291"/>
      <c r="AN119" s="292"/>
      <c r="AO119" s="293"/>
      <c r="AP119" s="292"/>
      <c r="AQ119" s="293"/>
      <c r="AR119" s="292"/>
      <c r="AS119" s="293"/>
      <c r="AT119" s="291"/>
      <c r="AU119" s="292"/>
      <c r="AV119" s="293"/>
      <c r="AW119" s="292"/>
      <c r="AX119" s="293"/>
      <c r="AY119" s="292"/>
      <c r="AZ119" s="293"/>
    </row>
    <row r="120" spans="8:52" s="254" customFormat="1" ht="12.75">
      <c r="H120" s="282"/>
      <c r="L120" s="283"/>
      <c r="M120" s="283"/>
      <c r="N120" s="283"/>
      <c r="O120" s="284"/>
      <c r="P120" s="285"/>
      <c r="Q120" s="286"/>
      <c r="R120" s="287"/>
      <c r="S120" s="288"/>
      <c r="T120" s="288"/>
      <c r="U120" s="288"/>
      <c r="V120" s="288"/>
      <c r="W120" s="288"/>
      <c r="X120" s="288"/>
      <c r="Y120" s="288"/>
      <c r="Z120" s="289"/>
      <c r="AA120" s="287"/>
      <c r="AB120" s="289"/>
      <c r="AC120" s="289"/>
      <c r="AD120" s="289"/>
      <c r="AE120" s="289"/>
      <c r="AF120" s="289"/>
      <c r="AG120" s="289"/>
      <c r="AH120" s="289"/>
      <c r="AI120" s="289"/>
      <c r="AJ120" s="290"/>
      <c r="AK120" s="290"/>
      <c r="AL120" s="290"/>
      <c r="AM120" s="291"/>
      <c r="AN120" s="292"/>
      <c r="AO120" s="293"/>
      <c r="AP120" s="292"/>
      <c r="AQ120" s="293"/>
      <c r="AR120" s="292"/>
      <c r="AS120" s="293"/>
      <c r="AT120" s="291"/>
      <c r="AU120" s="292"/>
      <c r="AV120" s="293"/>
      <c r="AW120" s="292"/>
      <c r="AX120" s="293"/>
      <c r="AY120" s="292"/>
      <c r="AZ120" s="293"/>
    </row>
    <row r="121" spans="8:52" s="254" customFormat="1" ht="12.75">
      <c r="H121" s="282"/>
      <c r="L121" s="283"/>
      <c r="M121" s="283"/>
      <c r="N121" s="283"/>
      <c r="O121" s="284"/>
      <c r="P121" s="285"/>
      <c r="Q121" s="286"/>
      <c r="R121" s="287"/>
      <c r="S121" s="288"/>
      <c r="T121" s="288"/>
      <c r="U121" s="288"/>
      <c r="V121" s="288"/>
      <c r="W121" s="288"/>
      <c r="X121" s="288"/>
      <c r="Y121" s="288"/>
      <c r="Z121" s="289"/>
      <c r="AA121" s="287"/>
      <c r="AB121" s="289"/>
      <c r="AC121" s="289"/>
      <c r="AD121" s="289"/>
      <c r="AE121" s="289"/>
      <c r="AF121" s="289"/>
      <c r="AG121" s="289"/>
      <c r="AH121" s="289"/>
      <c r="AI121" s="289"/>
      <c r="AJ121" s="290"/>
      <c r="AK121" s="290"/>
      <c r="AL121" s="290"/>
      <c r="AM121" s="291"/>
      <c r="AN121" s="292"/>
      <c r="AO121" s="293"/>
      <c r="AP121" s="292"/>
      <c r="AQ121" s="293"/>
      <c r="AR121" s="292"/>
      <c r="AS121" s="293"/>
      <c r="AT121" s="291"/>
      <c r="AU121" s="292"/>
      <c r="AV121" s="293"/>
      <c r="AW121" s="292"/>
      <c r="AX121" s="293"/>
      <c r="AY121" s="292"/>
      <c r="AZ121" s="293"/>
    </row>
    <row r="122" spans="8:52" s="254" customFormat="1" ht="12.75">
      <c r="H122" s="282"/>
      <c r="L122" s="283"/>
      <c r="M122" s="283"/>
      <c r="N122" s="283"/>
      <c r="O122" s="284"/>
      <c r="P122" s="285"/>
      <c r="Q122" s="286"/>
      <c r="R122" s="287"/>
      <c r="S122" s="288"/>
      <c r="T122" s="288"/>
      <c r="U122" s="288"/>
      <c r="V122" s="288"/>
      <c r="W122" s="288"/>
      <c r="X122" s="288"/>
      <c r="Y122" s="288"/>
      <c r="Z122" s="289"/>
      <c r="AA122" s="287"/>
      <c r="AB122" s="289"/>
      <c r="AC122" s="289"/>
      <c r="AD122" s="289"/>
      <c r="AE122" s="289"/>
      <c r="AF122" s="289"/>
      <c r="AG122" s="289"/>
      <c r="AH122" s="289"/>
      <c r="AI122" s="289"/>
      <c r="AJ122" s="290"/>
      <c r="AK122" s="290"/>
      <c r="AL122" s="290"/>
      <c r="AM122" s="291"/>
      <c r="AN122" s="292"/>
      <c r="AO122" s="293"/>
      <c r="AP122" s="292"/>
      <c r="AQ122" s="293"/>
      <c r="AR122" s="292"/>
      <c r="AS122" s="293"/>
      <c r="AT122" s="291"/>
      <c r="AU122" s="292"/>
      <c r="AV122" s="293"/>
      <c r="AW122" s="292"/>
      <c r="AX122" s="293"/>
      <c r="AY122" s="292"/>
      <c r="AZ122" s="293"/>
    </row>
    <row r="123" spans="8:52" s="254" customFormat="1" ht="12.75">
      <c r="H123" s="282"/>
      <c r="L123" s="283"/>
      <c r="M123" s="283"/>
      <c r="N123" s="283"/>
      <c r="O123" s="284"/>
      <c r="P123" s="285"/>
      <c r="Q123" s="286"/>
      <c r="R123" s="287"/>
      <c r="S123" s="288"/>
      <c r="T123" s="288"/>
      <c r="U123" s="288"/>
      <c r="V123" s="288"/>
      <c r="W123" s="288"/>
      <c r="X123" s="288"/>
      <c r="Y123" s="288"/>
      <c r="Z123" s="289"/>
      <c r="AA123" s="287"/>
      <c r="AB123" s="289"/>
      <c r="AC123" s="289"/>
      <c r="AD123" s="289"/>
      <c r="AE123" s="289"/>
      <c r="AF123" s="289"/>
      <c r="AG123" s="289"/>
      <c r="AH123" s="289"/>
      <c r="AI123" s="289"/>
      <c r="AJ123" s="290"/>
      <c r="AK123" s="290"/>
      <c r="AL123" s="290"/>
      <c r="AM123" s="291"/>
      <c r="AN123" s="292"/>
      <c r="AO123" s="293"/>
      <c r="AP123" s="292"/>
      <c r="AQ123" s="293"/>
      <c r="AR123" s="292"/>
      <c r="AS123" s="293"/>
      <c r="AT123" s="291"/>
      <c r="AU123" s="292"/>
      <c r="AV123" s="293"/>
      <c r="AW123" s="292"/>
      <c r="AX123" s="293"/>
      <c r="AY123" s="292"/>
      <c r="AZ123" s="293"/>
    </row>
    <row r="124" spans="8:52" s="254" customFormat="1" ht="12.75">
      <c r="H124" s="282"/>
      <c r="L124" s="283"/>
      <c r="M124" s="283"/>
      <c r="N124" s="283"/>
      <c r="O124" s="284"/>
      <c r="P124" s="285"/>
      <c r="Q124" s="286"/>
      <c r="R124" s="287"/>
      <c r="S124" s="288"/>
      <c r="T124" s="288"/>
      <c r="U124" s="288"/>
      <c r="V124" s="288"/>
      <c r="W124" s="288"/>
      <c r="X124" s="288"/>
      <c r="Y124" s="288"/>
      <c r="Z124" s="289"/>
      <c r="AA124" s="287"/>
      <c r="AB124" s="289"/>
      <c r="AC124" s="289"/>
      <c r="AD124" s="289"/>
      <c r="AE124" s="289"/>
      <c r="AF124" s="289"/>
      <c r="AG124" s="289"/>
      <c r="AH124" s="289"/>
      <c r="AI124" s="289"/>
      <c r="AJ124" s="290"/>
      <c r="AK124" s="290"/>
      <c r="AL124" s="290"/>
      <c r="AM124" s="291"/>
      <c r="AN124" s="292"/>
      <c r="AO124" s="293"/>
      <c r="AP124" s="292"/>
      <c r="AQ124" s="293"/>
      <c r="AR124" s="292"/>
      <c r="AS124" s="293"/>
      <c r="AT124" s="291"/>
      <c r="AU124" s="292"/>
      <c r="AV124" s="293"/>
      <c r="AW124" s="292"/>
      <c r="AX124" s="293"/>
      <c r="AY124" s="292"/>
      <c r="AZ124" s="293"/>
    </row>
    <row r="125" spans="8:52" s="254" customFormat="1" ht="12.75">
      <c r="H125" s="282"/>
      <c r="L125" s="283"/>
      <c r="M125" s="283"/>
      <c r="N125" s="283"/>
      <c r="O125" s="284"/>
      <c r="P125" s="285"/>
      <c r="Q125" s="286"/>
      <c r="R125" s="287"/>
      <c r="S125" s="288"/>
      <c r="T125" s="288"/>
      <c r="U125" s="288"/>
      <c r="V125" s="288"/>
      <c r="W125" s="288"/>
      <c r="X125" s="288"/>
      <c r="Y125" s="288"/>
      <c r="Z125" s="289"/>
      <c r="AA125" s="287"/>
      <c r="AB125" s="289"/>
      <c r="AC125" s="289"/>
      <c r="AD125" s="289"/>
      <c r="AE125" s="289"/>
      <c r="AF125" s="289"/>
      <c r="AG125" s="289"/>
      <c r="AH125" s="289"/>
      <c r="AI125" s="289"/>
      <c r="AJ125" s="290"/>
      <c r="AK125" s="290"/>
      <c r="AL125" s="290"/>
      <c r="AM125" s="291"/>
      <c r="AN125" s="292"/>
      <c r="AO125" s="293"/>
      <c r="AP125" s="292"/>
      <c r="AQ125" s="293"/>
      <c r="AR125" s="292"/>
      <c r="AS125" s="293"/>
      <c r="AT125" s="291"/>
      <c r="AU125" s="292"/>
      <c r="AV125" s="293"/>
      <c r="AW125" s="292"/>
      <c r="AX125" s="293"/>
      <c r="AY125" s="292"/>
      <c r="AZ125" s="293"/>
    </row>
    <row r="126" spans="8:52" s="254" customFormat="1" ht="12.75">
      <c r="H126" s="282"/>
      <c r="L126" s="283"/>
      <c r="M126" s="283"/>
      <c r="N126" s="283"/>
      <c r="O126" s="284"/>
      <c r="P126" s="285"/>
      <c r="Q126" s="286"/>
      <c r="R126" s="287"/>
      <c r="S126" s="288"/>
      <c r="T126" s="288"/>
      <c r="U126" s="288"/>
      <c r="V126" s="288"/>
      <c r="W126" s="288"/>
      <c r="X126" s="288"/>
      <c r="Y126" s="288"/>
      <c r="Z126" s="289"/>
      <c r="AA126" s="287"/>
      <c r="AB126" s="289"/>
      <c r="AC126" s="289"/>
      <c r="AD126" s="289"/>
      <c r="AE126" s="289"/>
      <c r="AF126" s="289"/>
      <c r="AG126" s="289"/>
      <c r="AH126" s="289"/>
      <c r="AI126" s="289"/>
      <c r="AJ126" s="290"/>
      <c r="AK126" s="290"/>
      <c r="AL126" s="290"/>
      <c r="AM126" s="291"/>
      <c r="AN126" s="292"/>
      <c r="AO126" s="293"/>
      <c r="AP126" s="292"/>
      <c r="AQ126" s="293"/>
      <c r="AR126" s="292"/>
      <c r="AS126" s="293"/>
      <c r="AT126" s="291"/>
      <c r="AU126" s="292"/>
      <c r="AV126" s="293"/>
      <c r="AW126" s="292"/>
      <c r="AX126" s="293"/>
      <c r="AY126" s="292"/>
      <c r="AZ126" s="293"/>
    </row>
    <row r="127" spans="8:52" s="254" customFormat="1" ht="12.75">
      <c r="H127" s="282"/>
      <c r="L127" s="283"/>
      <c r="M127" s="283"/>
      <c r="N127" s="283"/>
      <c r="O127" s="284"/>
      <c r="P127" s="285"/>
      <c r="Q127" s="286"/>
      <c r="R127" s="287"/>
      <c r="S127" s="288"/>
      <c r="T127" s="288"/>
      <c r="U127" s="288"/>
      <c r="V127" s="288"/>
      <c r="W127" s="288"/>
      <c r="X127" s="288"/>
      <c r="Y127" s="288"/>
      <c r="Z127" s="289"/>
      <c r="AA127" s="287"/>
      <c r="AB127" s="289"/>
      <c r="AC127" s="289"/>
      <c r="AD127" s="289"/>
      <c r="AE127" s="289"/>
      <c r="AF127" s="289"/>
      <c r="AG127" s="289"/>
      <c r="AH127" s="289"/>
      <c r="AI127" s="289"/>
      <c r="AJ127" s="290"/>
      <c r="AK127" s="290"/>
      <c r="AL127" s="290"/>
      <c r="AM127" s="291"/>
      <c r="AN127" s="292"/>
      <c r="AO127" s="293"/>
      <c r="AP127" s="292"/>
      <c r="AQ127" s="293"/>
      <c r="AR127" s="292"/>
      <c r="AS127" s="293"/>
      <c r="AT127" s="291"/>
      <c r="AU127" s="292"/>
      <c r="AV127" s="293"/>
      <c r="AW127" s="292"/>
      <c r="AX127" s="293"/>
      <c r="AY127" s="292"/>
      <c r="AZ127" s="293"/>
    </row>
    <row r="128" spans="8:52" s="254" customFormat="1" ht="12.75">
      <c r="H128" s="282"/>
      <c r="L128" s="283"/>
      <c r="M128" s="283"/>
      <c r="N128" s="283"/>
      <c r="O128" s="284"/>
      <c r="P128" s="285"/>
      <c r="Q128" s="286"/>
      <c r="R128" s="287"/>
      <c r="S128" s="288"/>
      <c r="T128" s="288"/>
      <c r="U128" s="288"/>
      <c r="V128" s="288"/>
      <c r="W128" s="288"/>
      <c r="X128" s="288"/>
      <c r="Y128" s="288"/>
      <c r="Z128" s="289"/>
      <c r="AA128" s="287"/>
      <c r="AB128" s="289"/>
      <c r="AC128" s="289"/>
      <c r="AD128" s="289"/>
      <c r="AE128" s="289"/>
      <c r="AF128" s="289"/>
      <c r="AG128" s="289"/>
      <c r="AH128" s="289"/>
      <c r="AI128" s="289"/>
      <c r="AJ128" s="290"/>
      <c r="AK128" s="290"/>
      <c r="AL128" s="290"/>
      <c r="AM128" s="291"/>
      <c r="AN128" s="292"/>
      <c r="AO128" s="293"/>
      <c r="AP128" s="292"/>
      <c r="AQ128" s="293"/>
      <c r="AR128" s="292"/>
      <c r="AS128" s="293"/>
      <c r="AT128" s="291"/>
      <c r="AU128" s="292"/>
      <c r="AV128" s="293"/>
      <c r="AW128" s="292"/>
      <c r="AX128" s="293"/>
      <c r="AY128" s="292"/>
      <c r="AZ128" s="293"/>
    </row>
    <row r="129" spans="7:52" s="254" customFormat="1" ht="12.75">
      <c r="H129" s="282"/>
      <c r="L129" s="283"/>
      <c r="M129" s="283"/>
      <c r="N129" s="283"/>
      <c r="O129" s="284"/>
      <c r="P129" s="285"/>
      <c r="Q129" s="286"/>
      <c r="R129" s="287"/>
      <c r="S129" s="288"/>
      <c r="T129" s="288"/>
      <c r="U129" s="288"/>
      <c r="V129" s="288"/>
      <c r="W129" s="288"/>
      <c r="X129" s="288"/>
      <c r="Y129" s="288"/>
      <c r="Z129" s="289"/>
      <c r="AA129" s="287"/>
      <c r="AB129" s="289"/>
      <c r="AC129" s="289"/>
      <c r="AD129" s="289"/>
      <c r="AE129" s="289"/>
      <c r="AF129" s="289"/>
      <c r="AG129" s="289"/>
      <c r="AH129" s="289"/>
      <c r="AI129" s="289"/>
      <c r="AJ129" s="290"/>
      <c r="AK129" s="290"/>
      <c r="AL129" s="290"/>
      <c r="AM129" s="291"/>
      <c r="AN129" s="292"/>
      <c r="AO129" s="293"/>
      <c r="AP129" s="292"/>
      <c r="AQ129" s="293"/>
      <c r="AR129" s="292"/>
      <c r="AS129" s="293"/>
      <c r="AT129" s="291"/>
      <c r="AU129" s="292"/>
      <c r="AV129" s="293"/>
      <c r="AW129" s="292"/>
      <c r="AX129" s="293"/>
      <c r="AY129" s="292"/>
      <c r="AZ129" s="293"/>
    </row>
    <row r="130" spans="7:52" s="254" customFormat="1" ht="12.75">
      <c r="H130" s="282"/>
      <c r="L130" s="283"/>
      <c r="M130" s="283"/>
      <c r="N130" s="283"/>
      <c r="O130" s="284"/>
      <c r="P130" s="285"/>
      <c r="Q130" s="286"/>
      <c r="R130" s="287"/>
      <c r="S130" s="288"/>
      <c r="T130" s="288"/>
      <c r="U130" s="288"/>
      <c r="V130" s="288"/>
      <c r="W130" s="288"/>
      <c r="X130" s="288"/>
      <c r="Y130" s="288"/>
      <c r="Z130" s="289"/>
      <c r="AA130" s="287"/>
      <c r="AB130" s="289"/>
      <c r="AC130" s="289"/>
      <c r="AD130" s="289"/>
      <c r="AE130" s="289"/>
      <c r="AF130" s="289"/>
      <c r="AG130" s="289"/>
      <c r="AH130" s="289"/>
      <c r="AI130" s="289"/>
      <c r="AJ130" s="290"/>
      <c r="AK130" s="290"/>
      <c r="AL130" s="290"/>
      <c r="AM130" s="291"/>
      <c r="AN130" s="292"/>
      <c r="AO130" s="293"/>
      <c r="AP130" s="292"/>
      <c r="AQ130" s="293"/>
      <c r="AR130" s="292"/>
      <c r="AS130" s="293"/>
      <c r="AT130" s="291"/>
      <c r="AU130" s="292"/>
      <c r="AV130" s="293"/>
      <c r="AW130" s="292"/>
      <c r="AX130" s="293"/>
      <c r="AY130" s="292"/>
      <c r="AZ130" s="293"/>
    </row>
    <row r="131" spans="7:52" s="254" customFormat="1" ht="12.75">
      <c r="H131" s="282"/>
      <c r="L131" s="283"/>
      <c r="M131" s="283"/>
      <c r="N131" s="283"/>
      <c r="O131" s="284"/>
      <c r="P131" s="285"/>
      <c r="Q131" s="286"/>
      <c r="R131" s="287"/>
      <c r="S131" s="288"/>
      <c r="T131" s="288"/>
      <c r="U131" s="288"/>
      <c r="V131" s="288"/>
      <c r="W131" s="288"/>
      <c r="X131" s="288"/>
      <c r="Y131" s="288"/>
      <c r="Z131" s="289"/>
      <c r="AA131" s="287"/>
      <c r="AB131" s="289"/>
      <c r="AC131" s="289"/>
      <c r="AD131" s="289"/>
      <c r="AE131" s="289"/>
      <c r="AF131" s="289"/>
      <c r="AG131" s="289"/>
      <c r="AH131" s="289"/>
      <c r="AI131" s="289"/>
      <c r="AJ131" s="290"/>
      <c r="AK131" s="290"/>
      <c r="AL131" s="290"/>
      <c r="AM131" s="291"/>
      <c r="AN131" s="292"/>
      <c r="AO131" s="293"/>
      <c r="AP131" s="292"/>
      <c r="AQ131" s="293"/>
      <c r="AR131" s="292"/>
      <c r="AS131" s="293"/>
      <c r="AT131" s="291"/>
      <c r="AU131" s="292"/>
      <c r="AV131" s="293"/>
      <c r="AW131" s="292"/>
      <c r="AX131" s="293"/>
      <c r="AY131" s="292"/>
      <c r="AZ131" s="293"/>
    </row>
    <row r="132" spans="7:52" s="254" customFormat="1" ht="12.75">
      <c r="H132" s="282"/>
      <c r="L132" s="283"/>
      <c r="M132" s="283"/>
      <c r="N132" s="283"/>
      <c r="O132" s="284"/>
      <c r="P132" s="285"/>
      <c r="Q132" s="286"/>
      <c r="R132" s="287"/>
      <c r="S132" s="288"/>
      <c r="T132" s="288"/>
      <c r="U132" s="288"/>
      <c r="V132" s="288"/>
      <c r="W132" s="288"/>
      <c r="X132" s="288"/>
      <c r="Y132" s="288"/>
      <c r="Z132" s="289"/>
      <c r="AA132" s="287"/>
      <c r="AB132" s="289"/>
      <c r="AC132" s="289"/>
      <c r="AD132" s="289"/>
      <c r="AE132" s="289"/>
      <c r="AF132" s="289"/>
      <c r="AG132" s="289"/>
      <c r="AH132" s="289"/>
      <c r="AI132" s="289"/>
      <c r="AJ132" s="290"/>
      <c r="AK132" s="290"/>
      <c r="AL132" s="290"/>
      <c r="AM132" s="291"/>
      <c r="AN132" s="292"/>
      <c r="AO132" s="293"/>
      <c r="AP132" s="292"/>
      <c r="AQ132" s="293"/>
      <c r="AR132" s="292"/>
      <c r="AS132" s="293"/>
      <c r="AT132" s="291"/>
      <c r="AU132" s="292"/>
      <c r="AV132" s="293"/>
      <c r="AW132" s="292"/>
      <c r="AX132" s="293"/>
      <c r="AY132" s="292"/>
      <c r="AZ132" s="293"/>
    </row>
    <row r="133" spans="7:52" s="254" customFormat="1" ht="12.75">
      <c r="H133" s="282"/>
      <c r="L133" s="283"/>
      <c r="M133" s="283"/>
      <c r="N133" s="283"/>
      <c r="O133" s="284"/>
      <c r="P133" s="285"/>
      <c r="Q133" s="286"/>
      <c r="R133" s="287"/>
      <c r="S133" s="288"/>
      <c r="T133" s="288"/>
      <c r="U133" s="288"/>
      <c r="V133" s="288"/>
      <c r="W133" s="288"/>
      <c r="X133" s="288"/>
      <c r="Y133" s="288"/>
      <c r="Z133" s="289"/>
      <c r="AA133" s="287"/>
      <c r="AB133" s="289"/>
      <c r="AC133" s="289"/>
      <c r="AD133" s="289"/>
      <c r="AE133" s="289"/>
      <c r="AF133" s="289"/>
      <c r="AG133" s="289"/>
      <c r="AH133" s="289"/>
      <c r="AI133" s="289"/>
      <c r="AJ133" s="290"/>
      <c r="AK133" s="290"/>
      <c r="AL133" s="290"/>
      <c r="AM133" s="291"/>
      <c r="AN133" s="292"/>
      <c r="AO133" s="293"/>
      <c r="AP133" s="292"/>
      <c r="AQ133" s="293"/>
      <c r="AR133" s="292"/>
      <c r="AS133" s="293"/>
      <c r="AT133" s="291"/>
      <c r="AU133" s="292"/>
      <c r="AV133" s="293"/>
      <c r="AW133" s="292"/>
      <c r="AX133" s="293"/>
      <c r="AY133" s="292"/>
      <c r="AZ133" s="293"/>
    </row>
    <row r="134" spans="7:52" s="254" customFormat="1" ht="12.75">
      <c r="H134" s="282"/>
      <c r="L134" s="283"/>
      <c r="M134" s="283"/>
      <c r="N134" s="283"/>
      <c r="O134" s="284"/>
      <c r="P134" s="285"/>
      <c r="Q134" s="286"/>
      <c r="R134" s="287"/>
      <c r="S134" s="288"/>
      <c r="T134" s="288"/>
      <c r="U134" s="288"/>
      <c r="V134" s="288"/>
      <c r="W134" s="288"/>
      <c r="X134" s="288"/>
      <c r="Y134" s="288"/>
      <c r="Z134" s="289"/>
      <c r="AA134" s="287"/>
      <c r="AB134" s="289"/>
      <c r="AC134" s="289"/>
      <c r="AD134" s="289"/>
      <c r="AE134" s="289"/>
      <c r="AF134" s="289"/>
      <c r="AG134" s="289"/>
      <c r="AH134" s="289"/>
      <c r="AI134" s="289"/>
      <c r="AJ134" s="290"/>
      <c r="AK134" s="290"/>
      <c r="AL134" s="290"/>
      <c r="AM134" s="291"/>
      <c r="AN134" s="292"/>
      <c r="AO134" s="293"/>
      <c r="AP134" s="292"/>
      <c r="AQ134" s="293"/>
      <c r="AR134" s="292"/>
      <c r="AS134" s="293"/>
      <c r="AT134" s="291"/>
      <c r="AU134" s="292"/>
      <c r="AV134" s="293"/>
      <c r="AW134" s="292"/>
      <c r="AX134" s="293"/>
      <c r="AY134" s="292"/>
      <c r="AZ134" s="293"/>
    </row>
    <row r="135" spans="7:52" s="254" customFormat="1" ht="12.75">
      <c r="H135" s="282"/>
      <c r="L135" s="283"/>
      <c r="M135" s="283"/>
      <c r="N135" s="283"/>
      <c r="O135" s="284"/>
      <c r="P135" s="285"/>
      <c r="Q135" s="286"/>
      <c r="R135" s="287"/>
      <c r="S135" s="288"/>
      <c r="T135" s="288"/>
      <c r="U135" s="288"/>
      <c r="V135" s="288"/>
      <c r="W135" s="288"/>
      <c r="X135" s="288"/>
      <c r="Y135" s="288"/>
      <c r="Z135" s="289"/>
      <c r="AA135" s="287"/>
      <c r="AB135" s="289"/>
      <c r="AC135" s="289"/>
      <c r="AD135" s="289"/>
      <c r="AE135" s="289"/>
      <c r="AF135" s="289"/>
      <c r="AG135" s="289"/>
      <c r="AH135" s="289"/>
      <c r="AI135" s="289"/>
      <c r="AJ135" s="290"/>
      <c r="AK135" s="290"/>
      <c r="AL135" s="290"/>
      <c r="AM135" s="291"/>
      <c r="AN135" s="292"/>
      <c r="AO135" s="293"/>
      <c r="AP135" s="292"/>
      <c r="AQ135" s="293"/>
      <c r="AR135" s="292"/>
      <c r="AS135" s="293"/>
      <c r="AT135" s="291"/>
      <c r="AU135" s="292"/>
      <c r="AV135" s="293"/>
      <c r="AW135" s="292"/>
      <c r="AX135" s="293"/>
      <c r="AY135" s="292"/>
      <c r="AZ135" s="293"/>
    </row>
    <row r="136" spans="7:52" s="254" customFormat="1" ht="12.75">
      <c r="H136" s="282"/>
      <c r="L136" s="283"/>
      <c r="M136" s="283"/>
      <c r="N136" s="283"/>
      <c r="O136" s="284"/>
      <c r="P136" s="285"/>
      <c r="Q136" s="286"/>
      <c r="R136" s="287"/>
      <c r="S136" s="288"/>
      <c r="T136" s="288"/>
      <c r="U136" s="288"/>
      <c r="V136" s="288"/>
      <c r="W136" s="288"/>
      <c r="X136" s="288"/>
      <c r="Y136" s="288"/>
      <c r="Z136" s="289"/>
      <c r="AA136" s="287"/>
      <c r="AB136" s="289"/>
      <c r="AC136" s="289"/>
      <c r="AD136" s="289"/>
      <c r="AE136" s="289"/>
      <c r="AF136" s="289"/>
      <c r="AG136" s="289"/>
      <c r="AH136" s="289"/>
      <c r="AI136" s="289"/>
      <c r="AJ136" s="290"/>
      <c r="AK136" s="290"/>
      <c r="AL136" s="290"/>
      <c r="AM136" s="291"/>
      <c r="AN136" s="292"/>
      <c r="AO136" s="293"/>
      <c r="AP136" s="292"/>
      <c r="AQ136" s="293"/>
      <c r="AR136" s="292"/>
      <c r="AS136" s="293"/>
      <c r="AT136" s="291"/>
      <c r="AU136" s="292"/>
      <c r="AV136" s="293"/>
      <c r="AW136" s="292"/>
      <c r="AX136" s="293"/>
      <c r="AY136" s="292"/>
      <c r="AZ136" s="293"/>
    </row>
    <row r="137" spans="7:52" s="254" customFormat="1" ht="12.75">
      <c r="H137" s="282"/>
      <c r="L137" s="283"/>
      <c r="M137" s="283"/>
      <c r="N137" s="283"/>
      <c r="O137" s="284"/>
      <c r="P137" s="285"/>
      <c r="Q137" s="286"/>
      <c r="R137" s="287"/>
      <c r="S137" s="288"/>
      <c r="T137" s="288"/>
      <c r="U137" s="288"/>
      <c r="V137" s="288"/>
      <c r="W137" s="288"/>
      <c r="X137" s="288"/>
      <c r="Y137" s="288"/>
      <c r="Z137" s="289"/>
      <c r="AA137" s="287"/>
      <c r="AB137" s="289"/>
      <c r="AC137" s="289"/>
      <c r="AD137" s="289"/>
      <c r="AE137" s="289"/>
      <c r="AF137" s="289"/>
      <c r="AG137" s="289"/>
      <c r="AH137" s="289"/>
      <c r="AI137" s="289"/>
      <c r="AJ137" s="290"/>
      <c r="AK137" s="290"/>
      <c r="AL137" s="290"/>
      <c r="AM137" s="291"/>
      <c r="AN137" s="292"/>
      <c r="AO137" s="293"/>
      <c r="AP137" s="292"/>
      <c r="AQ137" s="293"/>
      <c r="AR137" s="292"/>
      <c r="AS137" s="293"/>
      <c r="AT137" s="291"/>
      <c r="AU137" s="292"/>
      <c r="AV137" s="293"/>
      <c r="AW137" s="292"/>
      <c r="AX137" s="293"/>
      <c r="AY137" s="292"/>
      <c r="AZ137" s="293"/>
    </row>
    <row r="138" spans="7:52" s="254" customFormat="1" ht="12.75">
      <c r="H138" s="282"/>
      <c r="L138" s="283"/>
      <c r="M138" s="283"/>
      <c r="N138" s="283"/>
      <c r="O138" s="284"/>
      <c r="P138" s="285"/>
      <c r="Q138" s="286"/>
      <c r="R138" s="287"/>
      <c r="S138" s="288"/>
      <c r="T138" s="288"/>
      <c r="U138" s="288"/>
      <c r="V138" s="288"/>
      <c r="W138" s="288"/>
      <c r="X138" s="288"/>
      <c r="Y138" s="288"/>
      <c r="Z138" s="289"/>
      <c r="AA138" s="287"/>
      <c r="AB138" s="289"/>
      <c r="AC138" s="289"/>
      <c r="AD138" s="289"/>
      <c r="AE138" s="289"/>
      <c r="AF138" s="289"/>
      <c r="AG138" s="289"/>
      <c r="AH138" s="289"/>
      <c r="AI138" s="289"/>
      <c r="AJ138" s="290"/>
      <c r="AK138" s="290"/>
      <c r="AL138" s="290"/>
      <c r="AM138" s="291"/>
      <c r="AN138" s="292"/>
      <c r="AO138" s="293"/>
      <c r="AP138" s="292"/>
      <c r="AQ138" s="293"/>
      <c r="AR138" s="292"/>
      <c r="AS138" s="293"/>
      <c r="AT138" s="291"/>
      <c r="AU138" s="292"/>
      <c r="AV138" s="293"/>
      <c r="AW138" s="292"/>
      <c r="AX138" s="293"/>
      <c r="AY138" s="292"/>
      <c r="AZ138" s="293"/>
    </row>
    <row r="139" spans="7:52" s="254" customFormat="1" ht="12.75">
      <c r="H139" s="282"/>
      <c r="L139" s="283"/>
      <c r="M139" s="283"/>
      <c r="N139" s="283"/>
      <c r="O139" s="284"/>
      <c r="P139" s="285"/>
      <c r="Q139" s="286"/>
      <c r="R139" s="287"/>
      <c r="S139" s="288"/>
      <c r="T139" s="288"/>
      <c r="U139" s="288"/>
      <c r="V139" s="288"/>
      <c r="W139" s="288"/>
      <c r="X139" s="288"/>
      <c r="Y139" s="288"/>
      <c r="Z139" s="289"/>
      <c r="AA139" s="287"/>
      <c r="AB139" s="289"/>
      <c r="AC139" s="289"/>
      <c r="AD139" s="289"/>
      <c r="AE139" s="289"/>
      <c r="AF139" s="289"/>
      <c r="AG139" s="289"/>
      <c r="AH139" s="289"/>
      <c r="AI139" s="289"/>
      <c r="AJ139" s="290"/>
      <c r="AK139" s="290"/>
      <c r="AL139" s="290"/>
      <c r="AM139" s="291"/>
      <c r="AN139" s="292"/>
      <c r="AO139" s="293"/>
      <c r="AP139" s="292"/>
      <c r="AQ139" s="293"/>
      <c r="AR139" s="292"/>
      <c r="AS139" s="293"/>
      <c r="AT139" s="291"/>
      <c r="AU139" s="292"/>
      <c r="AV139" s="293"/>
      <c r="AW139" s="292"/>
      <c r="AX139" s="293"/>
      <c r="AY139" s="292"/>
      <c r="AZ139" s="293"/>
    </row>
    <row r="140" spans="7:52" s="254" customFormat="1" ht="12.75">
      <c r="H140" s="282"/>
      <c r="L140" s="283"/>
      <c r="M140" s="283"/>
      <c r="N140" s="283"/>
      <c r="O140" s="284"/>
      <c r="P140" s="285"/>
      <c r="Q140" s="286"/>
      <c r="R140" s="287"/>
      <c r="S140" s="288"/>
      <c r="T140" s="288"/>
      <c r="U140" s="288"/>
      <c r="V140" s="288"/>
      <c r="W140" s="288"/>
      <c r="X140" s="288"/>
      <c r="Y140" s="288"/>
      <c r="Z140" s="289"/>
      <c r="AA140" s="287"/>
      <c r="AB140" s="289"/>
      <c r="AC140" s="289"/>
      <c r="AD140" s="289"/>
      <c r="AE140" s="289"/>
      <c r="AF140" s="289"/>
      <c r="AG140" s="289"/>
      <c r="AH140" s="289"/>
      <c r="AI140" s="289"/>
      <c r="AJ140" s="290"/>
      <c r="AK140" s="290"/>
      <c r="AL140" s="290"/>
      <c r="AM140" s="291"/>
      <c r="AN140" s="292"/>
      <c r="AO140" s="293"/>
      <c r="AP140" s="292"/>
      <c r="AQ140" s="293"/>
      <c r="AR140" s="292"/>
      <c r="AS140" s="293"/>
      <c r="AT140" s="291"/>
      <c r="AU140" s="292"/>
      <c r="AV140" s="293"/>
      <c r="AW140" s="292"/>
      <c r="AX140" s="293"/>
      <c r="AY140" s="292"/>
      <c r="AZ140" s="293"/>
    </row>
    <row r="141" spans="7:52" s="254" customFormat="1" ht="12.75">
      <c r="H141" s="282"/>
      <c r="L141" s="283"/>
      <c r="M141" s="283"/>
      <c r="N141" s="283"/>
      <c r="O141" s="284"/>
      <c r="P141" s="285"/>
      <c r="Q141" s="286"/>
      <c r="R141" s="287"/>
      <c r="S141" s="288"/>
      <c r="T141" s="288"/>
      <c r="U141" s="288"/>
      <c r="V141" s="288"/>
      <c r="W141" s="288"/>
      <c r="X141" s="288"/>
      <c r="Y141" s="288"/>
      <c r="Z141" s="289"/>
      <c r="AA141" s="287"/>
      <c r="AB141" s="289"/>
      <c r="AC141" s="289"/>
      <c r="AD141" s="289"/>
      <c r="AE141" s="289"/>
      <c r="AF141" s="289"/>
      <c r="AG141" s="289"/>
      <c r="AH141" s="289"/>
      <c r="AI141" s="289"/>
      <c r="AJ141" s="290"/>
      <c r="AK141" s="290"/>
      <c r="AL141" s="290"/>
      <c r="AM141" s="291"/>
      <c r="AN141" s="292"/>
      <c r="AO141" s="293"/>
      <c r="AP141" s="292"/>
      <c r="AQ141" s="293"/>
      <c r="AR141" s="292"/>
      <c r="AS141" s="293"/>
      <c r="AT141" s="291"/>
      <c r="AU141" s="292"/>
      <c r="AV141" s="293"/>
      <c r="AW141" s="292"/>
      <c r="AX141" s="293"/>
      <c r="AY141" s="292"/>
      <c r="AZ141" s="293"/>
    </row>
    <row r="142" spans="7:52" s="254" customFormat="1" ht="12.75">
      <c r="H142" s="282"/>
      <c r="L142" s="283"/>
      <c r="M142" s="283"/>
      <c r="N142" s="283"/>
      <c r="O142" s="284"/>
      <c r="P142" s="285"/>
      <c r="Q142" s="286"/>
      <c r="R142" s="287"/>
      <c r="S142" s="288"/>
      <c r="T142" s="288"/>
      <c r="U142" s="288"/>
      <c r="V142" s="288"/>
      <c r="W142" s="288"/>
      <c r="X142" s="288"/>
      <c r="Y142" s="288"/>
      <c r="Z142" s="289"/>
      <c r="AA142" s="287"/>
      <c r="AB142" s="289"/>
      <c r="AC142" s="289"/>
      <c r="AD142" s="289"/>
      <c r="AE142" s="289"/>
      <c r="AF142" s="289"/>
      <c r="AG142" s="289"/>
      <c r="AH142" s="289"/>
      <c r="AI142" s="289"/>
      <c r="AJ142" s="290"/>
      <c r="AK142" s="290"/>
      <c r="AL142" s="290"/>
      <c r="AM142" s="291"/>
      <c r="AN142" s="292"/>
      <c r="AO142" s="293"/>
      <c r="AP142" s="292"/>
      <c r="AQ142" s="293"/>
      <c r="AR142" s="292"/>
      <c r="AS142" s="293"/>
      <c r="AT142" s="291"/>
      <c r="AU142" s="292"/>
      <c r="AV142" s="293"/>
      <c r="AW142" s="292"/>
      <c r="AX142" s="293"/>
      <c r="AY142" s="292"/>
      <c r="AZ142" s="293"/>
    </row>
    <row r="143" spans="7:52" s="254" customFormat="1" ht="12.75">
      <c r="H143" s="282"/>
      <c r="L143" s="283"/>
      <c r="M143" s="283"/>
      <c r="N143" s="283"/>
      <c r="O143" s="284"/>
      <c r="P143" s="285"/>
      <c r="Q143" s="286"/>
      <c r="R143" s="287"/>
      <c r="S143" s="288"/>
      <c r="T143" s="288"/>
      <c r="U143" s="288"/>
      <c r="V143" s="288"/>
      <c r="W143" s="288"/>
      <c r="X143" s="288"/>
      <c r="Y143" s="288"/>
      <c r="Z143" s="289"/>
      <c r="AA143" s="287"/>
      <c r="AB143" s="289"/>
      <c r="AC143" s="289"/>
      <c r="AD143" s="289"/>
      <c r="AE143" s="289"/>
      <c r="AF143" s="289"/>
      <c r="AG143" s="289"/>
      <c r="AH143" s="289"/>
      <c r="AI143" s="289"/>
      <c r="AJ143" s="290"/>
      <c r="AK143" s="290"/>
      <c r="AL143" s="290"/>
      <c r="AM143" s="291"/>
      <c r="AN143" s="292"/>
      <c r="AO143" s="293"/>
      <c r="AP143" s="292"/>
      <c r="AQ143" s="293"/>
      <c r="AR143" s="292"/>
      <c r="AS143" s="293"/>
      <c r="AT143" s="291"/>
      <c r="AU143" s="292"/>
      <c r="AV143" s="293"/>
      <c r="AW143" s="292"/>
      <c r="AX143" s="293"/>
      <c r="AY143" s="292"/>
      <c r="AZ143" s="293"/>
    </row>
    <row r="144" spans="7:52">
      <c r="G144" s="256"/>
      <c r="I144" s="256"/>
      <c r="J144" s="256"/>
      <c r="K144" s="256"/>
      <c r="L144" s="256"/>
      <c r="M144" s="273"/>
      <c r="N144" s="273"/>
      <c r="O144" s="274"/>
      <c r="P144" s="257"/>
      <c r="Q144" s="256"/>
      <c r="R144" s="295"/>
      <c r="Z144" s="296"/>
      <c r="AA144" s="295"/>
      <c r="AB144" s="297"/>
      <c r="AC144" s="297"/>
      <c r="AD144" s="297"/>
      <c r="AE144" s="297"/>
      <c r="AF144" s="297"/>
      <c r="AG144" s="297"/>
      <c r="AH144" s="297"/>
      <c r="AI144" s="297"/>
      <c r="AJ144" s="298"/>
      <c r="AK144" s="298"/>
      <c r="AL144" s="298"/>
      <c r="AM144" s="299"/>
      <c r="AN144" s="300"/>
      <c r="AP144" s="300"/>
      <c r="AQ144" s="302"/>
      <c r="AR144" s="300"/>
      <c r="AS144" s="302"/>
      <c r="AT144" s="303"/>
      <c r="AU144" s="300"/>
      <c r="AV144" s="302"/>
      <c r="AW144" s="300"/>
      <c r="AX144" s="302"/>
      <c r="AY144" s="300"/>
      <c r="AZ144" s="302"/>
    </row>
    <row r="145" spans="7:52">
      <c r="G145" s="256"/>
      <c r="I145" s="256"/>
      <c r="J145" s="256"/>
      <c r="K145" s="256"/>
      <c r="L145" s="256"/>
      <c r="M145" s="273"/>
      <c r="N145" s="273"/>
      <c r="O145" s="274"/>
      <c r="P145" s="257"/>
      <c r="Q145" s="256"/>
      <c r="R145" s="295"/>
      <c r="Z145" s="296"/>
      <c r="AA145" s="295"/>
      <c r="AB145" s="297"/>
      <c r="AC145" s="297"/>
      <c r="AD145" s="297"/>
      <c r="AE145" s="297"/>
      <c r="AF145" s="297"/>
      <c r="AG145" s="297"/>
      <c r="AH145" s="297"/>
      <c r="AI145" s="297"/>
      <c r="AJ145" s="298"/>
      <c r="AK145" s="298"/>
      <c r="AL145" s="298"/>
      <c r="AM145" s="299"/>
      <c r="AN145" s="300"/>
      <c r="AP145" s="300"/>
      <c r="AQ145" s="302"/>
      <c r="AR145" s="300"/>
      <c r="AS145" s="302"/>
      <c r="AT145" s="303"/>
      <c r="AU145" s="300"/>
      <c r="AV145" s="302"/>
      <c r="AW145" s="300"/>
      <c r="AX145" s="302"/>
      <c r="AY145" s="300"/>
      <c r="AZ145" s="302"/>
    </row>
    <row r="146" spans="7:52">
      <c r="G146" s="256"/>
      <c r="I146" s="256"/>
      <c r="J146" s="256"/>
      <c r="K146" s="256"/>
      <c r="L146" s="256"/>
      <c r="M146" s="273"/>
      <c r="N146" s="273"/>
      <c r="O146" s="274"/>
      <c r="P146" s="257"/>
      <c r="Q146" s="256"/>
      <c r="R146" s="295"/>
      <c r="Z146" s="296"/>
      <c r="AA146" s="295"/>
      <c r="AB146" s="297"/>
      <c r="AC146" s="297"/>
      <c r="AD146" s="297"/>
      <c r="AE146" s="297"/>
      <c r="AF146" s="297"/>
      <c r="AG146" s="297"/>
      <c r="AH146" s="297"/>
      <c r="AI146" s="297"/>
      <c r="AJ146" s="298"/>
      <c r="AK146" s="298"/>
      <c r="AL146" s="298"/>
      <c r="AM146" s="299"/>
      <c r="AN146" s="300"/>
      <c r="AP146" s="300"/>
      <c r="AQ146" s="302"/>
      <c r="AR146" s="300"/>
      <c r="AS146" s="302"/>
      <c r="AT146" s="303"/>
      <c r="AU146" s="300"/>
      <c r="AV146" s="302"/>
      <c r="AW146" s="300"/>
      <c r="AX146" s="302"/>
      <c r="AY146" s="300"/>
      <c r="AZ146" s="302"/>
    </row>
    <row r="147" spans="7:52">
      <c r="G147" s="256"/>
      <c r="I147" s="256"/>
      <c r="J147" s="256"/>
      <c r="K147" s="256"/>
      <c r="L147" s="256"/>
      <c r="M147" s="273"/>
      <c r="N147" s="273"/>
      <c r="O147" s="274"/>
      <c r="P147" s="257"/>
      <c r="Q147" s="256"/>
      <c r="R147" s="295"/>
      <c r="Z147" s="296"/>
      <c r="AA147" s="295"/>
      <c r="AB147" s="297"/>
      <c r="AC147" s="297"/>
      <c r="AD147" s="297"/>
      <c r="AE147" s="297"/>
      <c r="AF147" s="297"/>
      <c r="AG147" s="297"/>
      <c r="AH147" s="297"/>
      <c r="AI147" s="297"/>
      <c r="AJ147" s="298"/>
      <c r="AK147" s="298"/>
      <c r="AL147" s="298"/>
      <c r="AM147" s="299"/>
      <c r="AN147" s="300"/>
      <c r="AP147" s="300"/>
      <c r="AQ147" s="302"/>
      <c r="AR147" s="300"/>
      <c r="AS147" s="302"/>
      <c r="AT147" s="303"/>
      <c r="AU147" s="300"/>
      <c r="AV147" s="302"/>
      <c r="AW147" s="300"/>
      <c r="AX147" s="302"/>
      <c r="AY147" s="300"/>
      <c r="AZ147" s="302"/>
    </row>
    <row r="148" spans="7:52">
      <c r="G148" s="256"/>
      <c r="I148" s="256"/>
      <c r="J148" s="256"/>
      <c r="K148" s="256"/>
      <c r="L148" s="256"/>
      <c r="M148" s="273"/>
      <c r="N148" s="273"/>
      <c r="O148" s="274"/>
      <c r="P148" s="257"/>
      <c r="Q148" s="256"/>
      <c r="R148" s="295"/>
      <c r="Z148" s="296"/>
      <c r="AA148" s="295"/>
      <c r="AB148" s="297"/>
      <c r="AC148" s="297"/>
      <c r="AD148" s="297"/>
      <c r="AE148" s="297"/>
      <c r="AF148" s="297"/>
      <c r="AG148" s="297"/>
      <c r="AH148" s="297"/>
      <c r="AI148" s="297"/>
      <c r="AJ148" s="298"/>
      <c r="AK148" s="298"/>
      <c r="AL148" s="298"/>
      <c r="AM148" s="299"/>
      <c r="AN148" s="300"/>
      <c r="AP148" s="300"/>
      <c r="AQ148" s="302"/>
      <c r="AR148" s="300"/>
      <c r="AS148" s="302"/>
      <c r="AT148" s="303"/>
      <c r="AU148" s="300"/>
      <c r="AV148" s="302"/>
      <c r="AW148" s="300"/>
      <c r="AX148" s="302"/>
      <c r="AY148" s="300"/>
      <c r="AZ148" s="302"/>
    </row>
    <row r="149" spans="7:52">
      <c r="G149" s="256"/>
      <c r="I149" s="256"/>
      <c r="J149" s="256"/>
      <c r="K149" s="256"/>
      <c r="L149" s="256"/>
      <c r="M149" s="273"/>
      <c r="N149" s="273"/>
      <c r="O149" s="274"/>
      <c r="P149" s="257"/>
      <c r="Q149" s="256"/>
      <c r="R149" s="295"/>
      <c r="Z149" s="296"/>
      <c r="AA149" s="295"/>
      <c r="AB149" s="297"/>
      <c r="AC149" s="297"/>
      <c r="AD149" s="297"/>
      <c r="AE149" s="297"/>
      <c r="AF149" s="297"/>
      <c r="AG149" s="297"/>
      <c r="AH149" s="297"/>
      <c r="AI149" s="297"/>
      <c r="AJ149" s="298"/>
      <c r="AK149" s="298"/>
      <c r="AL149" s="298"/>
      <c r="AM149" s="299"/>
      <c r="AN149" s="300"/>
      <c r="AP149" s="300"/>
      <c r="AQ149" s="302"/>
      <c r="AR149" s="300"/>
      <c r="AS149" s="302"/>
      <c r="AT149" s="303"/>
      <c r="AU149" s="300"/>
      <c r="AV149" s="302"/>
      <c r="AW149" s="300"/>
      <c r="AX149" s="302"/>
      <c r="AY149" s="300"/>
      <c r="AZ149" s="302"/>
    </row>
    <row r="150" spans="7:52">
      <c r="G150" s="256"/>
      <c r="I150" s="256"/>
      <c r="J150" s="256"/>
      <c r="K150" s="256"/>
      <c r="L150" s="256"/>
      <c r="M150" s="273"/>
      <c r="N150" s="273"/>
      <c r="O150" s="274"/>
      <c r="P150" s="257"/>
      <c r="Q150" s="256"/>
      <c r="R150" s="295"/>
      <c r="Z150" s="296"/>
      <c r="AA150" s="295"/>
      <c r="AB150" s="297"/>
      <c r="AC150" s="297"/>
      <c r="AD150" s="297"/>
      <c r="AE150" s="297"/>
      <c r="AF150" s="297"/>
      <c r="AG150" s="297"/>
      <c r="AH150" s="297"/>
      <c r="AI150" s="297"/>
      <c r="AJ150" s="298"/>
      <c r="AK150" s="298"/>
      <c r="AL150" s="298"/>
      <c r="AM150" s="299"/>
      <c r="AN150" s="300"/>
      <c r="AP150" s="300"/>
      <c r="AQ150" s="302"/>
      <c r="AR150" s="300"/>
      <c r="AS150" s="302"/>
      <c r="AT150" s="303"/>
      <c r="AU150" s="300"/>
      <c r="AV150" s="302"/>
      <c r="AW150" s="300"/>
      <c r="AX150" s="302"/>
      <c r="AY150" s="300"/>
      <c r="AZ150" s="302"/>
    </row>
    <row r="151" spans="7:52">
      <c r="G151" s="256"/>
      <c r="I151" s="256"/>
      <c r="J151" s="256"/>
      <c r="K151" s="256"/>
      <c r="L151" s="256"/>
      <c r="M151" s="273"/>
      <c r="N151" s="273"/>
      <c r="O151" s="274"/>
      <c r="P151" s="257"/>
      <c r="Q151" s="256"/>
      <c r="R151" s="295"/>
      <c r="Z151" s="296"/>
      <c r="AA151" s="295"/>
      <c r="AB151" s="297"/>
      <c r="AC151" s="297"/>
      <c r="AD151" s="297"/>
      <c r="AE151" s="297"/>
      <c r="AF151" s="297"/>
      <c r="AG151" s="297"/>
      <c r="AH151" s="297"/>
      <c r="AI151" s="297"/>
      <c r="AJ151" s="298"/>
      <c r="AK151" s="298"/>
      <c r="AL151" s="298"/>
      <c r="AM151" s="299"/>
      <c r="AN151" s="300"/>
      <c r="AP151" s="300"/>
      <c r="AQ151" s="302"/>
      <c r="AR151" s="300"/>
      <c r="AS151" s="302"/>
      <c r="AT151" s="303"/>
      <c r="AU151" s="300"/>
      <c r="AV151" s="302"/>
      <c r="AW151" s="300"/>
      <c r="AX151" s="302"/>
      <c r="AY151" s="300"/>
      <c r="AZ151" s="302"/>
    </row>
    <row r="152" spans="7:52">
      <c r="G152" s="256"/>
      <c r="I152" s="256"/>
      <c r="J152" s="256"/>
      <c r="K152" s="256"/>
      <c r="L152" s="256"/>
      <c r="M152" s="273"/>
      <c r="N152" s="273"/>
      <c r="O152" s="274"/>
      <c r="P152" s="257"/>
      <c r="Q152" s="256"/>
      <c r="R152" s="295"/>
      <c r="Z152" s="296"/>
      <c r="AA152" s="295"/>
      <c r="AB152" s="297"/>
      <c r="AC152" s="297"/>
      <c r="AD152" s="297"/>
      <c r="AE152" s="297"/>
      <c r="AF152" s="297"/>
      <c r="AG152" s="297"/>
      <c r="AH152" s="297"/>
      <c r="AI152" s="297"/>
      <c r="AJ152" s="298"/>
      <c r="AK152" s="298"/>
      <c r="AL152" s="298"/>
      <c r="AM152" s="299"/>
      <c r="AN152" s="300"/>
      <c r="AP152" s="300"/>
      <c r="AQ152" s="302"/>
      <c r="AR152" s="300"/>
      <c r="AS152" s="302"/>
      <c r="AT152" s="303"/>
      <c r="AU152" s="300"/>
      <c r="AV152" s="302"/>
      <c r="AW152" s="300"/>
      <c r="AX152" s="302"/>
      <c r="AY152" s="300"/>
      <c r="AZ152" s="302"/>
    </row>
    <row r="153" spans="7:52">
      <c r="G153" s="256"/>
      <c r="I153" s="256"/>
      <c r="J153" s="256"/>
      <c r="K153" s="256"/>
      <c r="L153" s="256"/>
      <c r="M153" s="273"/>
      <c r="N153" s="273"/>
      <c r="O153" s="274"/>
      <c r="P153" s="257"/>
      <c r="Q153" s="256"/>
      <c r="R153" s="295"/>
      <c r="Z153" s="296"/>
      <c r="AA153" s="295"/>
      <c r="AB153" s="297"/>
      <c r="AC153" s="297"/>
      <c r="AD153" s="297"/>
      <c r="AE153" s="297"/>
      <c r="AF153" s="297"/>
      <c r="AG153" s="297"/>
      <c r="AH153" s="297"/>
      <c r="AI153" s="297"/>
      <c r="AJ153" s="298"/>
      <c r="AK153" s="298"/>
      <c r="AL153" s="298"/>
      <c r="AM153" s="299"/>
      <c r="AN153" s="300"/>
      <c r="AP153" s="300"/>
      <c r="AQ153" s="302"/>
      <c r="AR153" s="300"/>
      <c r="AS153" s="302"/>
      <c r="AT153" s="303"/>
      <c r="AU153" s="300"/>
      <c r="AV153" s="302"/>
      <c r="AW153" s="300"/>
      <c r="AX153" s="302"/>
      <c r="AY153" s="300"/>
      <c r="AZ153" s="302"/>
    </row>
    <row r="154" spans="7:52">
      <c r="G154" s="256"/>
      <c r="I154" s="256"/>
      <c r="J154" s="256"/>
      <c r="K154" s="256"/>
      <c r="L154" s="256"/>
      <c r="M154" s="273"/>
      <c r="N154" s="273"/>
      <c r="O154" s="274"/>
      <c r="P154" s="257"/>
      <c r="Q154" s="256"/>
      <c r="R154" s="295"/>
      <c r="Z154" s="296"/>
      <c r="AA154" s="295"/>
      <c r="AB154" s="297"/>
      <c r="AC154" s="297"/>
      <c r="AD154" s="297"/>
      <c r="AE154" s="297"/>
      <c r="AF154" s="297"/>
      <c r="AG154" s="297"/>
      <c r="AH154" s="297"/>
      <c r="AI154" s="297"/>
      <c r="AJ154" s="298"/>
      <c r="AK154" s="298"/>
      <c r="AL154" s="298"/>
      <c r="AM154" s="299"/>
      <c r="AN154" s="300"/>
      <c r="AP154" s="300"/>
      <c r="AQ154" s="302"/>
      <c r="AR154" s="300"/>
      <c r="AS154" s="302"/>
      <c r="AT154" s="303"/>
      <c r="AU154" s="300"/>
      <c r="AV154" s="302"/>
      <c r="AW154" s="300"/>
      <c r="AX154" s="302"/>
      <c r="AY154" s="300"/>
      <c r="AZ154" s="302"/>
    </row>
    <row r="155" spans="7:52">
      <c r="G155" s="256"/>
      <c r="I155" s="256"/>
      <c r="J155" s="256"/>
      <c r="K155" s="256"/>
      <c r="L155" s="256"/>
      <c r="M155" s="273"/>
      <c r="N155" s="273"/>
      <c r="O155" s="274"/>
      <c r="P155" s="257"/>
      <c r="Q155" s="256"/>
      <c r="R155" s="295"/>
      <c r="Z155" s="296"/>
      <c r="AA155" s="295"/>
      <c r="AB155" s="297"/>
      <c r="AC155" s="297"/>
      <c r="AD155" s="297"/>
      <c r="AE155" s="297"/>
      <c r="AF155" s="297"/>
      <c r="AG155" s="297"/>
      <c r="AH155" s="297"/>
      <c r="AI155" s="297"/>
      <c r="AJ155" s="298"/>
      <c r="AK155" s="298"/>
      <c r="AL155" s="298"/>
      <c r="AM155" s="299"/>
      <c r="AN155" s="300"/>
      <c r="AP155" s="300"/>
      <c r="AQ155" s="302"/>
      <c r="AR155" s="300"/>
      <c r="AS155" s="302"/>
      <c r="AT155" s="303"/>
      <c r="AU155" s="300"/>
      <c r="AV155" s="302"/>
      <c r="AW155" s="300"/>
      <c r="AX155" s="302"/>
      <c r="AY155" s="300"/>
      <c r="AZ155" s="302"/>
    </row>
    <row r="156" spans="7:52">
      <c r="G156" s="256"/>
      <c r="I156" s="256"/>
      <c r="J156" s="256"/>
      <c r="K156" s="256"/>
      <c r="L156" s="256"/>
      <c r="M156" s="273"/>
      <c r="N156" s="273"/>
      <c r="O156" s="274"/>
      <c r="P156" s="257"/>
      <c r="Q156" s="256"/>
      <c r="R156" s="295"/>
      <c r="Z156" s="296"/>
      <c r="AA156" s="295"/>
      <c r="AB156" s="297"/>
      <c r="AC156" s="297"/>
      <c r="AD156" s="297"/>
      <c r="AE156" s="297"/>
      <c r="AF156" s="297"/>
      <c r="AG156" s="297"/>
      <c r="AH156" s="297"/>
      <c r="AI156" s="297"/>
      <c r="AJ156" s="298"/>
      <c r="AK156" s="298"/>
      <c r="AL156" s="298"/>
      <c r="AM156" s="299"/>
      <c r="AN156" s="300"/>
      <c r="AP156" s="300"/>
      <c r="AQ156" s="302"/>
      <c r="AR156" s="300"/>
      <c r="AS156" s="302"/>
      <c r="AT156" s="303"/>
      <c r="AU156" s="300"/>
      <c r="AV156" s="302"/>
      <c r="AW156" s="300"/>
      <c r="AX156" s="302"/>
      <c r="AY156" s="300"/>
      <c r="AZ156" s="302"/>
    </row>
    <row r="157" spans="7:52">
      <c r="G157" s="256"/>
      <c r="I157" s="256"/>
      <c r="J157" s="256"/>
      <c r="K157" s="256"/>
      <c r="L157" s="256"/>
      <c r="M157" s="273"/>
      <c r="N157" s="273"/>
      <c r="O157" s="274"/>
      <c r="P157" s="257"/>
      <c r="Q157" s="256"/>
      <c r="R157" s="295"/>
      <c r="Z157" s="296"/>
      <c r="AA157" s="295"/>
      <c r="AB157" s="297"/>
      <c r="AC157" s="297"/>
      <c r="AD157" s="297"/>
      <c r="AE157" s="297"/>
      <c r="AF157" s="297"/>
      <c r="AG157" s="297"/>
      <c r="AH157" s="297"/>
      <c r="AI157" s="297"/>
      <c r="AJ157" s="298"/>
      <c r="AK157" s="298"/>
      <c r="AL157" s="298"/>
      <c r="AM157" s="299"/>
      <c r="AN157" s="300"/>
      <c r="AP157" s="300"/>
      <c r="AQ157" s="302"/>
      <c r="AR157" s="300"/>
      <c r="AS157" s="302"/>
      <c r="AT157" s="303"/>
      <c r="AU157" s="300"/>
      <c r="AV157" s="302"/>
      <c r="AW157" s="300"/>
      <c r="AX157" s="302"/>
      <c r="AY157" s="300"/>
      <c r="AZ157" s="302"/>
    </row>
    <row r="158" spans="7:52">
      <c r="G158" s="256"/>
      <c r="I158" s="256"/>
      <c r="J158" s="256"/>
      <c r="K158" s="256"/>
      <c r="L158" s="256"/>
      <c r="M158" s="273"/>
      <c r="N158" s="273"/>
      <c r="O158" s="274"/>
      <c r="P158" s="257"/>
      <c r="Q158" s="256"/>
      <c r="R158" s="295"/>
      <c r="Z158" s="296"/>
      <c r="AA158" s="295"/>
      <c r="AB158" s="297"/>
      <c r="AC158" s="297"/>
      <c r="AD158" s="297"/>
      <c r="AE158" s="297"/>
      <c r="AF158" s="297"/>
      <c r="AG158" s="297"/>
      <c r="AH158" s="297"/>
      <c r="AI158" s="297"/>
      <c r="AJ158" s="298"/>
      <c r="AK158" s="298"/>
      <c r="AL158" s="298"/>
      <c r="AM158" s="299"/>
      <c r="AN158" s="300"/>
      <c r="AP158" s="300"/>
      <c r="AQ158" s="302"/>
      <c r="AR158" s="300"/>
      <c r="AS158" s="302"/>
      <c r="AT158" s="303"/>
      <c r="AU158" s="300"/>
      <c r="AV158" s="302"/>
      <c r="AW158" s="300"/>
      <c r="AX158" s="302"/>
      <c r="AY158" s="300"/>
      <c r="AZ158" s="302"/>
    </row>
    <row r="159" spans="7:52">
      <c r="G159" s="256"/>
      <c r="I159" s="256"/>
      <c r="J159" s="256"/>
      <c r="K159" s="256"/>
      <c r="L159" s="256"/>
      <c r="M159" s="273"/>
      <c r="N159" s="273"/>
      <c r="O159" s="274"/>
      <c r="P159" s="257"/>
      <c r="Q159" s="256"/>
      <c r="R159" s="295"/>
      <c r="Z159" s="296"/>
      <c r="AA159" s="295"/>
      <c r="AB159" s="297"/>
      <c r="AC159" s="297"/>
      <c r="AD159" s="297"/>
      <c r="AE159" s="297"/>
      <c r="AF159" s="297"/>
      <c r="AG159" s="297"/>
      <c r="AH159" s="297"/>
      <c r="AI159" s="297"/>
      <c r="AJ159" s="298"/>
      <c r="AK159" s="298"/>
      <c r="AL159" s="298"/>
      <c r="AM159" s="299"/>
      <c r="AN159" s="300"/>
      <c r="AP159" s="300"/>
      <c r="AQ159" s="302"/>
      <c r="AR159" s="300"/>
      <c r="AS159" s="302"/>
      <c r="AT159" s="303"/>
      <c r="AU159" s="300"/>
      <c r="AV159" s="302"/>
      <c r="AW159" s="300"/>
      <c r="AX159" s="302"/>
      <c r="AY159" s="300"/>
      <c r="AZ159" s="302"/>
    </row>
    <row r="160" spans="7:52">
      <c r="G160" s="256"/>
      <c r="I160" s="256"/>
      <c r="J160" s="256"/>
      <c r="K160" s="256"/>
      <c r="L160" s="256"/>
      <c r="M160" s="273"/>
      <c r="N160" s="273"/>
      <c r="O160" s="274"/>
      <c r="P160" s="257"/>
      <c r="Q160" s="256"/>
      <c r="R160" s="295"/>
      <c r="Z160" s="296"/>
      <c r="AA160" s="295"/>
      <c r="AB160" s="297"/>
      <c r="AC160" s="297"/>
      <c r="AD160" s="297"/>
      <c r="AE160" s="297"/>
      <c r="AF160" s="297"/>
      <c r="AG160" s="297"/>
      <c r="AH160" s="297"/>
      <c r="AI160" s="297"/>
      <c r="AJ160" s="298"/>
      <c r="AK160" s="298"/>
      <c r="AL160" s="298"/>
      <c r="AM160" s="299"/>
      <c r="AN160" s="300"/>
      <c r="AP160" s="300"/>
      <c r="AQ160" s="302"/>
      <c r="AR160" s="300"/>
      <c r="AS160" s="302"/>
      <c r="AT160" s="303"/>
      <c r="AU160" s="300"/>
      <c r="AV160" s="302"/>
      <c r="AW160" s="300"/>
      <c r="AX160" s="302"/>
      <c r="AY160" s="300"/>
      <c r="AZ160" s="302"/>
    </row>
    <row r="161" spans="7:52">
      <c r="G161" s="256"/>
      <c r="I161" s="256"/>
      <c r="J161" s="256"/>
      <c r="K161" s="256"/>
      <c r="L161" s="256"/>
      <c r="M161" s="273"/>
      <c r="N161" s="273"/>
      <c r="O161" s="274"/>
      <c r="P161" s="257"/>
      <c r="Q161" s="256"/>
      <c r="R161" s="295"/>
      <c r="Z161" s="296"/>
      <c r="AA161" s="295"/>
      <c r="AB161" s="297"/>
      <c r="AC161" s="297"/>
      <c r="AD161" s="297"/>
      <c r="AE161" s="297"/>
      <c r="AF161" s="297"/>
      <c r="AG161" s="297"/>
      <c r="AH161" s="297"/>
      <c r="AI161" s="297"/>
      <c r="AJ161" s="298"/>
      <c r="AK161" s="298"/>
      <c r="AL161" s="298"/>
      <c r="AM161" s="299"/>
      <c r="AN161" s="300"/>
      <c r="AP161" s="300"/>
      <c r="AQ161" s="302"/>
      <c r="AR161" s="300"/>
      <c r="AS161" s="302"/>
      <c r="AT161" s="303"/>
      <c r="AU161" s="300"/>
      <c r="AV161" s="302"/>
      <c r="AW161" s="300"/>
      <c r="AX161" s="302"/>
      <c r="AY161" s="300"/>
      <c r="AZ161" s="302"/>
    </row>
    <row r="162" spans="7:52">
      <c r="G162" s="256"/>
      <c r="I162" s="256"/>
      <c r="J162" s="256"/>
      <c r="K162" s="256"/>
      <c r="L162" s="256"/>
      <c r="M162" s="273"/>
      <c r="N162" s="273"/>
      <c r="O162" s="274"/>
      <c r="P162" s="257"/>
      <c r="Q162" s="256"/>
      <c r="R162" s="295"/>
      <c r="Z162" s="296"/>
      <c r="AA162" s="295"/>
      <c r="AB162" s="297"/>
      <c r="AC162" s="297"/>
      <c r="AD162" s="297"/>
      <c r="AE162" s="297"/>
      <c r="AF162" s="297"/>
      <c r="AG162" s="297"/>
      <c r="AH162" s="297"/>
      <c r="AI162" s="297"/>
      <c r="AJ162" s="298"/>
      <c r="AK162" s="298"/>
      <c r="AL162" s="298"/>
      <c r="AM162" s="299"/>
      <c r="AN162" s="300"/>
      <c r="AP162" s="300"/>
      <c r="AQ162" s="302"/>
      <c r="AR162" s="300"/>
      <c r="AS162" s="302"/>
      <c r="AT162" s="303"/>
      <c r="AU162" s="300"/>
      <c r="AV162" s="302"/>
      <c r="AW162" s="300"/>
      <c r="AX162" s="302"/>
      <c r="AY162" s="300"/>
      <c r="AZ162" s="302"/>
    </row>
    <row r="163" spans="7:52">
      <c r="G163" s="256"/>
      <c r="I163" s="256"/>
      <c r="J163" s="256"/>
      <c r="K163" s="256"/>
      <c r="L163" s="256"/>
      <c r="M163" s="273"/>
      <c r="N163" s="273"/>
      <c r="O163" s="274"/>
      <c r="P163" s="257"/>
      <c r="Q163" s="256"/>
      <c r="R163" s="295"/>
      <c r="Z163" s="296"/>
      <c r="AA163" s="295"/>
      <c r="AB163" s="297"/>
      <c r="AC163" s="297"/>
      <c r="AD163" s="297"/>
      <c r="AE163" s="297"/>
      <c r="AF163" s="297"/>
      <c r="AG163" s="297"/>
      <c r="AH163" s="297"/>
      <c r="AI163" s="297"/>
      <c r="AJ163" s="298"/>
      <c r="AK163" s="298"/>
      <c r="AL163" s="298"/>
      <c r="AM163" s="299"/>
      <c r="AN163" s="300"/>
      <c r="AP163" s="300"/>
      <c r="AQ163" s="302"/>
      <c r="AR163" s="300"/>
      <c r="AS163" s="302"/>
      <c r="AT163" s="303"/>
      <c r="AU163" s="300"/>
      <c r="AV163" s="302"/>
      <c r="AW163" s="300"/>
      <c r="AX163" s="302"/>
      <c r="AY163" s="300"/>
      <c r="AZ163" s="302"/>
    </row>
    <row r="164" spans="7:52">
      <c r="G164" s="256"/>
      <c r="I164" s="256"/>
      <c r="J164" s="256"/>
      <c r="K164" s="256"/>
      <c r="L164" s="256"/>
      <c r="M164" s="273"/>
      <c r="N164" s="273"/>
      <c r="O164" s="274"/>
      <c r="P164" s="257"/>
      <c r="Q164" s="256"/>
      <c r="R164" s="295"/>
      <c r="Z164" s="296"/>
      <c r="AA164" s="295"/>
      <c r="AB164" s="297"/>
      <c r="AC164" s="297"/>
      <c r="AD164" s="297"/>
      <c r="AE164" s="297"/>
      <c r="AF164" s="297"/>
      <c r="AG164" s="297"/>
      <c r="AH164" s="297"/>
      <c r="AI164" s="297"/>
      <c r="AJ164" s="298"/>
      <c r="AK164" s="298"/>
      <c r="AL164" s="298"/>
      <c r="AM164" s="299"/>
      <c r="AN164" s="300"/>
      <c r="AP164" s="300"/>
      <c r="AQ164" s="302"/>
      <c r="AR164" s="300"/>
      <c r="AS164" s="302"/>
      <c r="AT164" s="303"/>
      <c r="AU164" s="300"/>
      <c r="AV164" s="302"/>
      <c r="AW164" s="300"/>
      <c r="AX164" s="302"/>
      <c r="AY164" s="300"/>
      <c r="AZ164" s="302"/>
    </row>
    <row r="165" spans="7:52">
      <c r="G165" s="256"/>
      <c r="I165" s="256"/>
      <c r="J165" s="256"/>
      <c r="K165" s="256"/>
      <c r="L165" s="256"/>
      <c r="M165" s="273"/>
      <c r="N165" s="273"/>
      <c r="O165" s="274"/>
      <c r="P165" s="257"/>
      <c r="Q165" s="256"/>
      <c r="R165" s="295"/>
      <c r="Z165" s="296"/>
      <c r="AA165" s="295"/>
      <c r="AB165" s="297"/>
      <c r="AC165" s="297"/>
      <c r="AD165" s="297"/>
      <c r="AE165" s="297"/>
      <c r="AF165" s="297"/>
      <c r="AG165" s="297"/>
      <c r="AH165" s="297"/>
      <c r="AI165" s="297"/>
      <c r="AJ165" s="298"/>
      <c r="AK165" s="298"/>
      <c r="AL165" s="298"/>
      <c r="AM165" s="299"/>
      <c r="AN165" s="300"/>
      <c r="AP165" s="300"/>
      <c r="AQ165" s="302"/>
      <c r="AR165" s="300"/>
      <c r="AS165" s="302"/>
      <c r="AT165" s="303"/>
      <c r="AU165" s="300"/>
      <c r="AV165" s="302"/>
      <c r="AW165" s="300"/>
      <c r="AX165" s="302"/>
      <c r="AY165" s="300"/>
      <c r="AZ165" s="302"/>
    </row>
    <row r="166" spans="7:52">
      <c r="G166" s="256"/>
      <c r="I166" s="256"/>
      <c r="J166" s="256"/>
      <c r="K166" s="256"/>
      <c r="L166" s="256"/>
      <c r="M166" s="273"/>
      <c r="N166" s="273"/>
      <c r="O166" s="274"/>
      <c r="P166" s="257"/>
      <c r="Q166" s="256"/>
      <c r="R166" s="295"/>
      <c r="Z166" s="296"/>
      <c r="AA166" s="295"/>
      <c r="AB166" s="297"/>
      <c r="AC166" s="297"/>
      <c r="AD166" s="297"/>
      <c r="AE166" s="297"/>
      <c r="AF166" s="297"/>
      <c r="AG166" s="297"/>
      <c r="AH166" s="297"/>
      <c r="AI166" s="297"/>
      <c r="AJ166" s="298"/>
      <c r="AK166" s="298"/>
      <c r="AL166" s="298"/>
      <c r="AM166" s="299"/>
      <c r="AN166" s="300"/>
      <c r="AP166" s="300"/>
      <c r="AQ166" s="302"/>
      <c r="AR166" s="300"/>
      <c r="AS166" s="302"/>
      <c r="AT166" s="303"/>
      <c r="AU166" s="300"/>
      <c r="AV166" s="302"/>
      <c r="AW166" s="300"/>
      <c r="AX166" s="302"/>
      <c r="AY166" s="300"/>
      <c r="AZ166" s="302"/>
    </row>
    <row r="167" spans="7:52">
      <c r="G167" s="256"/>
      <c r="I167" s="256"/>
      <c r="J167" s="256"/>
      <c r="K167" s="256"/>
      <c r="L167" s="256"/>
      <c r="M167" s="273"/>
      <c r="N167" s="273"/>
      <c r="O167" s="274"/>
      <c r="P167" s="257"/>
      <c r="Q167" s="256"/>
      <c r="R167" s="295"/>
      <c r="Z167" s="296"/>
      <c r="AA167" s="295"/>
      <c r="AB167" s="297"/>
      <c r="AC167" s="297"/>
      <c r="AD167" s="297"/>
      <c r="AE167" s="297"/>
      <c r="AF167" s="297"/>
      <c r="AG167" s="297"/>
      <c r="AH167" s="297"/>
      <c r="AI167" s="297"/>
      <c r="AJ167" s="298"/>
      <c r="AK167" s="298"/>
      <c r="AL167" s="298"/>
      <c r="AM167" s="299"/>
      <c r="AN167" s="300"/>
      <c r="AP167" s="300"/>
      <c r="AQ167" s="302"/>
      <c r="AR167" s="300"/>
      <c r="AS167" s="302"/>
      <c r="AT167" s="303"/>
      <c r="AU167" s="300"/>
      <c r="AV167" s="302"/>
      <c r="AW167" s="300"/>
      <c r="AX167" s="302"/>
      <c r="AY167" s="300"/>
      <c r="AZ167" s="302"/>
    </row>
    <row r="168" spans="7:52">
      <c r="G168" s="256"/>
      <c r="I168" s="256"/>
      <c r="J168" s="256"/>
      <c r="K168" s="256"/>
      <c r="L168" s="256"/>
      <c r="M168" s="273"/>
      <c r="N168" s="273"/>
      <c r="O168" s="274"/>
      <c r="P168" s="257"/>
      <c r="Q168" s="256"/>
      <c r="R168" s="295"/>
      <c r="Z168" s="296"/>
      <c r="AA168" s="295"/>
      <c r="AB168" s="297"/>
      <c r="AC168" s="297"/>
      <c r="AD168" s="297"/>
      <c r="AE168" s="297"/>
      <c r="AF168" s="297"/>
      <c r="AG168" s="297"/>
      <c r="AH168" s="297"/>
      <c r="AI168" s="297"/>
      <c r="AJ168" s="298"/>
      <c r="AK168" s="298"/>
      <c r="AL168" s="298"/>
      <c r="AM168" s="299"/>
      <c r="AN168" s="300"/>
      <c r="AP168" s="300"/>
      <c r="AQ168" s="302"/>
      <c r="AR168" s="300"/>
      <c r="AS168" s="302"/>
      <c r="AT168" s="303"/>
      <c r="AU168" s="300"/>
      <c r="AV168" s="302"/>
      <c r="AW168" s="300"/>
      <c r="AX168" s="302"/>
      <c r="AY168" s="300"/>
      <c r="AZ168" s="302"/>
    </row>
    <row r="169" spans="7:52">
      <c r="G169" s="256"/>
      <c r="I169" s="256"/>
      <c r="J169" s="256"/>
      <c r="K169" s="256"/>
      <c r="L169" s="256"/>
      <c r="M169" s="273"/>
      <c r="N169" s="273"/>
      <c r="O169" s="274"/>
      <c r="P169" s="257"/>
      <c r="Q169" s="256"/>
      <c r="R169" s="295"/>
      <c r="Z169" s="296"/>
      <c r="AA169" s="295"/>
      <c r="AB169" s="297"/>
      <c r="AC169" s="297"/>
      <c r="AD169" s="297"/>
      <c r="AE169" s="297"/>
      <c r="AF169" s="297"/>
      <c r="AG169" s="297"/>
      <c r="AH169" s="297"/>
      <c r="AI169" s="297"/>
      <c r="AJ169" s="298"/>
      <c r="AK169" s="298"/>
      <c r="AL169" s="298"/>
      <c r="AM169" s="299"/>
      <c r="AN169" s="300"/>
      <c r="AP169" s="300"/>
      <c r="AQ169" s="302"/>
      <c r="AR169" s="300"/>
      <c r="AS169" s="302"/>
      <c r="AT169" s="303"/>
      <c r="AU169" s="300"/>
      <c r="AV169" s="302"/>
      <c r="AW169" s="300"/>
      <c r="AX169" s="302"/>
      <c r="AY169" s="300"/>
      <c r="AZ169" s="302"/>
    </row>
    <row r="170" spans="7:52">
      <c r="G170" s="256"/>
      <c r="I170" s="256"/>
      <c r="J170" s="256"/>
      <c r="K170" s="256"/>
      <c r="L170" s="256"/>
      <c r="M170" s="273"/>
      <c r="N170" s="273"/>
      <c r="O170" s="274"/>
      <c r="P170" s="257"/>
      <c r="Q170" s="256"/>
      <c r="R170" s="295"/>
      <c r="Z170" s="296"/>
      <c r="AA170" s="295"/>
      <c r="AB170" s="297"/>
      <c r="AC170" s="297"/>
      <c r="AD170" s="297"/>
      <c r="AE170" s="297"/>
      <c r="AF170" s="297"/>
      <c r="AG170" s="297"/>
      <c r="AH170" s="297"/>
      <c r="AI170" s="297"/>
      <c r="AJ170" s="298"/>
      <c r="AK170" s="298"/>
      <c r="AL170" s="298"/>
      <c r="AM170" s="299"/>
      <c r="AN170" s="300"/>
      <c r="AP170" s="300"/>
      <c r="AQ170" s="302"/>
      <c r="AR170" s="300"/>
      <c r="AS170" s="302"/>
      <c r="AT170" s="303"/>
      <c r="AU170" s="300"/>
      <c r="AV170" s="302"/>
      <c r="AW170" s="300"/>
      <c r="AX170" s="302"/>
      <c r="AY170" s="300"/>
      <c r="AZ170" s="302"/>
    </row>
    <row r="171" spans="7:52">
      <c r="G171" s="256"/>
      <c r="I171" s="256"/>
      <c r="J171" s="256"/>
      <c r="K171" s="256"/>
      <c r="L171" s="256"/>
      <c r="M171" s="273"/>
      <c r="N171" s="273"/>
      <c r="O171" s="274"/>
      <c r="P171" s="257"/>
      <c r="Q171" s="256"/>
      <c r="R171" s="295"/>
      <c r="Z171" s="296"/>
      <c r="AA171" s="295"/>
      <c r="AB171" s="297"/>
      <c r="AC171" s="297"/>
      <c r="AD171" s="297"/>
      <c r="AE171" s="297"/>
      <c r="AF171" s="297"/>
      <c r="AG171" s="297"/>
      <c r="AH171" s="297"/>
      <c r="AI171" s="297"/>
      <c r="AJ171" s="298"/>
      <c r="AK171" s="298"/>
      <c r="AL171" s="298"/>
      <c r="AM171" s="299"/>
      <c r="AN171" s="300"/>
      <c r="AP171" s="300"/>
      <c r="AQ171" s="302"/>
      <c r="AR171" s="300"/>
      <c r="AS171" s="302"/>
      <c r="AT171" s="303"/>
      <c r="AU171" s="300"/>
      <c r="AV171" s="302"/>
      <c r="AW171" s="300"/>
      <c r="AX171" s="302"/>
      <c r="AY171" s="300"/>
      <c r="AZ171" s="302"/>
    </row>
    <row r="172" spans="7:52">
      <c r="G172" s="256"/>
      <c r="I172" s="256"/>
      <c r="J172" s="256"/>
      <c r="K172" s="256"/>
      <c r="L172" s="256"/>
      <c r="M172" s="273"/>
      <c r="N172" s="273"/>
      <c r="O172" s="274"/>
      <c r="P172" s="257"/>
      <c r="Q172" s="256"/>
      <c r="R172" s="295"/>
      <c r="Z172" s="296"/>
      <c r="AA172" s="295"/>
      <c r="AB172" s="297"/>
      <c r="AC172" s="297"/>
      <c r="AD172" s="297"/>
      <c r="AE172" s="297"/>
      <c r="AF172" s="297"/>
      <c r="AG172" s="297"/>
      <c r="AH172" s="297"/>
      <c r="AI172" s="297"/>
      <c r="AJ172" s="298"/>
      <c r="AK172" s="298"/>
      <c r="AL172" s="298"/>
      <c r="AM172" s="299"/>
      <c r="AN172" s="300"/>
      <c r="AP172" s="300"/>
      <c r="AQ172" s="302"/>
      <c r="AR172" s="300"/>
      <c r="AS172" s="302"/>
      <c r="AT172" s="303"/>
      <c r="AU172" s="300"/>
      <c r="AV172" s="302"/>
      <c r="AW172" s="300"/>
      <c r="AX172" s="302"/>
      <c r="AY172" s="300"/>
      <c r="AZ172" s="302"/>
    </row>
    <row r="173" spans="7:52">
      <c r="G173" s="256"/>
      <c r="I173" s="256"/>
      <c r="J173" s="256"/>
      <c r="K173" s="256"/>
      <c r="L173" s="256"/>
      <c r="M173" s="273"/>
      <c r="N173" s="273"/>
      <c r="O173" s="274"/>
      <c r="P173" s="257"/>
      <c r="Q173" s="256"/>
      <c r="R173" s="295"/>
      <c r="Z173" s="296"/>
      <c r="AA173" s="295"/>
      <c r="AB173" s="297"/>
      <c r="AC173" s="297"/>
      <c r="AD173" s="297"/>
      <c r="AE173" s="297"/>
      <c r="AF173" s="297"/>
      <c r="AG173" s="297"/>
      <c r="AH173" s="297"/>
      <c r="AI173" s="297"/>
      <c r="AJ173" s="298"/>
      <c r="AK173" s="298"/>
      <c r="AL173" s="298"/>
      <c r="AM173" s="299"/>
      <c r="AN173" s="300"/>
      <c r="AP173" s="300"/>
      <c r="AQ173" s="302"/>
      <c r="AR173" s="300"/>
      <c r="AS173" s="302"/>
      <c r="AT173" s="303"/>
      <c r="AU173" s="300"/>
      <c r="AV173" s="302"/>
      <c r="AW173" s="300"/>
      <c r="AX173" s="302"/>
      <c r="AY173" s="300"/>
      <c r="AZ173" s="302"/>
    </row>
    <row r="174" spans="7:52">
      <c r="G174" s="256"/>
      <c r="I174" s="256"/>
      <c r="J174" s="256"/>
      <c r="K174" s="256"/>
      <c r="L174" s="256"/>
      <c r="M174" s="273"/>
      <c r="N174" s="273"/>
      <c r="O174" s="274"/>
      <c r="P174" s="257"/>
      <c r="Q174" s="256"/>
      <c r="R174" s="295"/>
      <c r="Z174" s="296"/>
      <c r="AA174" s="295"/>
      <c r="AB174" s="297"/>
      <c r="AC174" s="297"/>
      <c r="AD174" s="297"/>
      <c r="AE174" s="297"/>
      <c r="AF174" s="297"/>
      <c r="AG174" s="297"/>
      <c r="AH174" s="297"/>
      <c r="AI174" s="297"/>
      <c r="AJ174" s="298"/>
      <c r="AK174" s="298"/>
      <c r="AL174" s="298"/>
      <c r="AM174" s="299"/>
      <c r="AN174" s="300"/>
      <c r="AP174" s="300"/>
      <c r="AQ174" s="302"/>
      <c r="AR174" s="300"/>
      <c r="AS174" s="302"/>
      <c r="AT174" s="303"/>
      <c r="AU174" s="300"/>
      <c r="AV174" s="302"/>
      <c r="AW174" s="300"/>
      <c r="AX174" s="302"/>
      <c r="AY174" s="300"/>
      <c r="AZ174" s="302"/>
    </row>
    <row r="175" spans="7:52">
      <c r="G175" s="256"/>
      <c r="I175" s="256"/>
      <c r="J175" s="256"/>
      <c r="K175" s="256"/>
      <c r="L175" s="256"/>
      <c r="M175" s="273"/>
      <c r="N175" s="273"/>
      <c r="O175" s="274"/>
      <c r="P175" s="257"/>
      <c r="Q175" s="256"/>
      <c r="R175" s="295"/>
      <c r="Z175" s="296"/>
      <c r="AA175" s="295"/>
      <c r="AB175" s="297"/>
      <c r="AC175" s="297"/>
      <c r="AD175" s="297"/>
      <c r="AE175" s="297"/>
      <c r="AF175" s="297"/>
      <c r="AG175" s="297"/>
      <c r="AH175" s="297"/>
      <c r="AI175" s="297"/>
      <c r="AJ175" s="298"/>
      <c r="AK175" s="298"/>
      <c r="AL175" s="298"/>
      <c r="AM175" s="299"/>
      <c r="AN175" s="300"/>
      <c r="AP175" s="300"/>
      <c r="AQ175" s="302"/>
      <c r="AR175" s="300"/>
      <c r="AS175" s="302"/>
      <c r="AT175" s="303"/>
      <c r="AU175" s="300"/>
      <c r="AV175" s="302"/>
      <c r="AW175" s="300"/>
      <c r="AX175" s="302"/>
      <c r="AY175" s="300"/>
      <c r="AZ175" s="302"/>
    </row>
    <row r="176" spans="7:52">
      <c r="G176" s="256"/>
      <c r="I176" s="256"/>
      <c r="J176" s="256"/>
      <c r="K176" s="256"/>
      <c r="L176" s="256"/>
      <c r="M176" s="273"/>
      <c r="N176" s="273"/>
      <c r="O176" s="274"/>
      <c r="P176" s="257"/>
      <c r="Q176" s="256"/>
      <c r="R176" s="295"/>
      <c r="Z176" s="296"/>
      <c r="AA176" s="295"/>
      <c r="AB176" s="297"/>
      <c r="AC176" s="297"/>
      <c r="AD176" s="297"/>
      <c r="AE176" s="297"/>
      <c r="AF176" s="297"/>
      <c r="AG176" s="297"/>
      <c r="AH176" s="297"/>
      <c r="AI176" s="297"/>
      <c r="AJ176" s="298"/>
      <c r="AK176" s="298"/>
      <c r="AL176" s="298"/>
      <c r="AM176" s="299"/>
      <c r="AN176" s="300"/>
      <c r="AP176" s="300"/>
      <c r="AQ176" s="302"/>
      <c r="AR176" s="300"/>
      <c r="AS176" s="302"/>
      <c r="AT176" s="303"/>
      <c r="AU176" s="300"/>
      <c r="AV176" s="302"/>
      <c r="AW176" s="300"/>
      <c r="AX176" s="302"/>
      <c r="AY176" s="300"/>
      <c r="AZ176" s="302"/>
    </row>
    <row r="177" spans="7:52">
      <c r="G177" s="256"/>
      <c r="I177" s="256"/>
      <c r="J177" s="256"/>
      <c r="K177" s="256"/>
      <c r="L177" s="256"/>
      <c r="M177" s="273"/>
      <c r="N177" s="273"/>
      <c r="O177" s="274"/>
      <c r="P177" s="257"/>
      <c r="Q177" s="256"/>
      <c r="R177" s="295"/>
      <c r="Z177" s="296"/>
      <c r="AA177" s="295"/>
      <c r="AB177" s="297"/>
      <c r="AC177" s="297"/>
      <c r="AD177" s="297"/>
      <c r="AE177" s="297"/>
      <c r="AF177" s="297"/>
      <c r="AG177" s="297"/>
      <c r="AH177" s="297"/>
      <c r="AI177" s="297"/>
      <c r="AJ177" s="298"/>
      <c r="AK177" s="298"/>
      <c r="AL177" s="298"/>
      <c r="AM177" s="299"/>
      <c r="AN177" s="300"/>
      <c r="AP177" s="300"/>
      <c r="AQ177" s="302"/>
      <c r="AR177" s="300"/>
      <c r="AS177" s="302"/>
      <c r="AT177" s="303"/>
      <c r="AU177" s="300"/>
      <c r="AV177" s="302"/>
      <c r="AW177" s="300"/>
      <c r="AX177" s="302"/>
      <c r="AY177" s="300"/>
      <c r="AZ177" s="302"/>
    </row>
    <row r="178" spans="7:52">
      <c r="G178" s="256"/>
      <c r="I178" s="256"/>
      <c r="J178" s="256"/>
      <c r="K178" s="256"/>
      <c r="L178" s="256"/>
      <c r="M178" s="273"/>
      <c r="N178" s="273"/>
      <c r="O178" s="274"/>
      <c r="P178" s="257"/>
      <c r="Q178" s="256"/>
      <c r="R178" s="295"/>
      <c r="Z178" s="296"/>
      <c r="AA178" s="295"/>
      <c r="AB178" s="297"/>
      <c r="AC178" s="297"/>
      <c r="AD178" s="297"/>
      <c r="AE178" s="297"/>
      <c r="AF178" s="297"/>
      <c r="AG178" s="297"/>
      <c r="AH178" s="297"/>
      <c r="AI178" s="297"/>
      <c r="AJ178" s="298"/>
      <c r="AK178" s="298"/>
      <c r="AL178" s="298"/>
      <c r="AM178" s="299"/>
      <c r="AN178" s="300"/>
      <c r="AP178" s="300"/>
      <c r="AQ178" s="302"/>
      <c r="AR178" s="300"/>
      <c r="AS178" s="302"/>
      <c r="AT178" s="303"/>
      <c r="AU178" s="300"/>
      <c r="AV178" s="302"/>
      <c r="AW178" s="300"/>
      <c r="AX178" s="302"/>
      <c r="AY178" s="300"/>
      <c r="AZ178" s="302"/>
    </row>
    <row r="179" spans="7:52">
      <c r="G179" s="256"/>
      <c r="I179" s="256"/>
      <c r="J179" s="256"/>
      <c r="K179" s="256"/>
      <c r="L179" s="256"/>
      <c r="M179" s="273"/>
      <c r="N179" s="273"/>
      <c r="O179" s="274"/>
      <c r="P179" s="257"/>
      <c r="Q179" s="256"/>
      <c r="R179" s="295"/>
      <c r="Z179" s="296"/>
      <c r="AA179" s="295"/>
      <c r="AB179" s="297"/>
      <c r="AC179" s="297"/>
      <c r="AD179" s="297"/>
      <c r="AE179" s="297"/>
      <c r="AF179" s="297"/>
      <c r="AG179" s="297"/>
      <c r="AH179" s="297"/>
      <c r="AI179" s="297"/>
      <c r="AJ179" s="298"/>
      <c r="AK179" s="298"/>
      <c r="AL179" s="298"/>
      <c r="AM179" s="299"/>
      <c r="AN179" s="300"/>
      <c r="AP179" s="300"/>
      <c r="AQ179" s="302"/>
      <c r="AR179" s="300"/>
      <c r="AS179" s="302"/>
      <c r="AT179" s="303"/>
      <c r="AU179" s="300"/>
      <c r="AV179" s="302"/>
      <c r="AW179" s="300"/>
      <c r="AX179" s="302"/>
      <c r="AY179" s="300"/>
      <c r="AZ179" s="302"/>
    </row>
    <row r="180" spans="7:52">
      <c r="G180" s="256"/>
      <c r="I180" s="256"/>
      <c r="J180" s="256"/>
      <c r="K180" s="256"/>
      <c r="L180" s="256"/>
      <c r="M180" s="273"/>
      <c r="N180" s="273"/>
      <c r="O180" s="274"/>
      <c r="P180" s="257"/>
      <c r="Q180" s="256"/>
      <c r="R180" s="295"/>
      <c r="Z180" s="296"/>
      <c r="AA180" s="295"/>
      <c r="AB180" s="297"/>
      <c r="AC180" s="297"/>
      <c r="AD180" s="297"/>
      <c r="AE180" s="297"/>
      <c r="AF180" s="297"/>
      <c r="AG180" s="297"/>
      <c r="AH180" s="297"/>
      <c r="AI180" s="297"/>
      <c r="AJ180" s="298"/>
      <c r="AK180" s="298"/>
      <c r="AL180" s="298"/>
      <c r="AM180" s="299"/>
      <c r="AN180" s="300"/>
      <c r="AP180" s="300"/>
      <c r="AQ180" s="302"/>
      <c r="AR180" s="300"/>
      <c r="AS180" s="302"/>
      <c r="AT180" s="303"/>
      <c r="AU180" s="300"/>
      <c r="AV180" s="302"/>
      <c r="AW180" s="300"/>
      <c r="AX180" s="302"/>
      <c r="AY180" s="300"/>
      <c r="AZ180" s="302"/>
    </row>
    <row r="181" spans="7:52">
      <c r="G181" s="256"/>
      <c r="I181" s="256"/>
      <c r="J181" s="256"/>
      <c r="K181" s="256"/>
      <c r="L181" s="256"/>
      <c r="M181" s="273"/>
      <c r="N181" s="273"/>
      <c r="O181" s="274"/>
      <c r="P181" s="257"/>
      <c r="Q181" s="256"/>
      <c r="R181" s="295"/>
      <c r="Z181" s="296"/>
      <c r="AA181" s="295"/>
      <c r="AB181" s="297"/>
      <c r="AC181" s="297"/>
      <c r="AD181" s="297"/>
      <c r="AE181" s="297"/>
      <c r="AF181" s="297"/>
      <c r="AG181" s="297"/>
      <c r="AH181" s="297"/>
      <c r="AI181" s="297"/>
      <c r="AJ181" s="298"/>
      <c r="AK181" s="298"/>
      <c r="AL181" s="298"/>
      <c r="AM181" s="299"/>
      <c r="AN181" s="300"/>
      <c r="AP181" s="300"/>
      <c r="AQ181" s="302"/>
      <c r="AR181" s="300"/>
      <c r="AS181" s="302"/>
      <c r="AT181" s="303"/>
      <c r="AU181" s="300"/>
      <c r="AV181" s="302"/>
      <c r="AW181" s="300"/>
      <c r="AX181" s="302"/>
      <c r="AY181" s="300"/>
      <c r="AZ181" s="302"/>
    </row>
    <row r="182" spans="7:52">
      <c r="G182" s="256"/>
      <c r="I182" s="256"/>
      <c r="J182" s="256"/>
      <c r="K182" s="256"/>
      <c r="L182" s="256"/>
      <c r="M182" s="273"/>
      <c r="N182" s="273"/>
      <c r="O182" s="274"/>
      <c r="P182" s="257"/>
      <c r="Q182" s="256"/>
      <c r="R182" s="295"/>
      <c r="Z182" s="296"/>
      <c r="AA182" s="295"/>
      <c r="AB182" s="297"/>
      <c r="AC182" s="297"/>
      <c r="AD182" s="297"/>
      <c r="AE182" s="297"/>
      <c r="AF182" s="297"/>
      <c r="AG182" s="297"/>
      <c r="AH182" s="297"/>
      <c r="AI182" s="297"/>
      <c r="AJ182" s="298"/>
      <c r="AK182" s="298"/>
      <c r="AL182" s="298"/>
      <c r="AM182" s="299"/>
      <c r="AN182" s="300"/>
      <c r="AP182" s="300"/>
      <c r="AQ182" s="302"/>
      <c r="AR182" s="300"/>
      <c r="AS182" s="302"/>
      <c r="AT182" s="303"/>
      <c r="AU182" s="300"/>
      <c r="AV182" s="302"/>
      <c r="AW182" s="300"/>
      <c r="AX182" s="302"/>
      <c r="AY182" s="300"/>
      <c r="AZ182" s="302"/>
    </row>
    <row r="183" spans="7:52">
      <c r="G183" s="256"/>
      <c r="I183" s="256"/>
      <c r="J183" s="256"/>
      <c r="K183" s="256"/>
      <c r="L183" s="256"/>
      <c r="M183" s="273"/>
      <c r="N183" s="273"/>
      <c r="O183" s="274"/>
      <c r="P183" s="257"/>
      <c r="Q183" s="256"/>
      <c r="R183" s="295"/>
      <c r="Z183" s="296"/>
      <c r="AA183" s="295"/>
      <c r="AB183" s="297"/>
      <c r="AC183" s="297"/>
      <c r="AD183" s="297"/>
      <c r="AE183" s="297"/>
      <c r="AF183" s="297"/>
      <c r="AG183" s="297"/>
      <c r="AH183" s="297"/>
      <c r="AI183" s="297"/>
      <c r="AJ183" s="298"/>
      <c r="AK183" s="298"/>
      <c r="AL183" s="298"/>
      <c r="AM183" s="299"/>
      <c r="AN183" s="300"/>
      <c r="AP183" s="300"/>
      <c r="AQ183" s="302"/>
      <c r="AR183" s="300"/>
      <c r="AS183" s="302"/>
      <c r="AT183" s="303"/>
      <c r="AU183" s="300"/>
      <c r="AV183" s="302"/>
      <c r="AW183" s="300"/>
      <c r="AX183" s="302"/>
      <c r="AY183" s="300"/>
      <c r="AZ183" s="302"/>
    </row>
    <row r="184" spans="7:52">
      <c r="G184" s="256"/>
      <c r="I184" s="256"/>
      <c r="J184" s="256"/>
      <c r="K184" s="256"/>
      <c r="L184" s="256"/>
      <c r="M184" s="273"/>
      <c r="N184" s="273"/>
      <c r="O184" s="274"/>
      <c r="P184" s="257"/>
      <c r="Q184" s="256"/>
      <c r="R184" s="295"/>
      <c r="Z184" s="296"/>
      <c r="AA184" s="295"/>
      <c r="AB184" s="297"/>
      <c r="AC184" s="297"/>
      <c r="AD184" s="297"/>
      <c r="AE184" s="297"/>
      <c r="AF184" s="297"/>
      <c r="AG184" s="297"/>
      <c r="AH184" s="297"/>
      <c r="AI184" s="297"/>
      <c r="AJ184" s="298"/>
      <c r="AK184" s="298"/>
      <c r="AL184" s="298"/>
      <c r="AM184" s="299"/>
      <c r="AN184" s="300"/>
      <c r="AP184" s="300"/>
      <c r="AQ184" s="302"/>
      <c r="AR184" s="300"/>
      <c r="AS184" s="302"/>
      <c r="AT184" s="303"/>
      <c r="AU184" s="300"/>
      <c r="AV184" s="302"/>
      <c r="AW184" s="300"/>
      <c r="AX184" s="302"/>
      <c r="AY184" s="300"/>
      <c r="AZ184" s="302"/>
    </row>
    <row r="185" spans="7:52">
      <c r="G185" s="256"/>
      <c r="I185" s="256"/>
      <c r="J185" s="256"/>
      <c r="K185" s="256"/>
      <c r="L185" s="256"/>
      <c r="M185" s="273"/>
      <c r="N185" s="273"/>
      <c r="O185" s="274"/>
      <c r="P185" s="257"/>
      <c r="Q185" s="256"/>
      <c r="R185" s="295"/>
      <c r="Z185" s="296"/>
      <c r="AA185" s="295"/>
      <c r="AB185" s="297"/>
      <c r="AC185" s="297"/>
      <c r="AD185" s="297"/>
      <c r="AE185" s="297"/>
      <c r="AF185" s="297"/>
      <c r="AG185" s="297"/>
      <c r="AH185" s="297"/>
      <c r="AI185" s="297"/>
      <c r="AJ185" s="298"/>
      <c r="AK185" s="298"/>
      <c r="AL185" s="298"/>
      <c r="AM185" s="299"/>
      <c r="AN185" s="300"/>
      <c r="AP185" s="300"/>
      <c r="AQ185" s="302"/>
      <c r="AR185" s="300"/>
      <c r="AS185" s="302"/>
      <c r="AT185" s="303"/>
      <c r="AU185" s="300"/>
      <c r="AV185" s="302"/>
      <c r="AW185" s="300"/>
      <c r="AX185" s="302"/>
      <c r="AY185" s="300"/>
      <c r="AZ185" s="302"/>
    </row>
    <row r="186" spans="7:52">
      <c r="G186" s="256"/>
      <c r="I186" s="256"/>
      <c r="J186" s="256"/>
      <c r="K186" s="256"/>
      <c r="L186" s="256"/>
      <c r="M186" s="273"/>
      <c r="N186" s="273"/>
      <c r="O186" s="274"/>
      <c r="P186" s="257"/>
      <c r="Q186" s="256"/>
      <c r="R186" s="295"/>
      <c r="Z186" s="296"/>
      <c r="AA186" s="295"/>
      <c r="AB186" s="297"/>
      <c r="AC186" s="297"/>
      <c r="AD186" s="297"/>
      <c r="AE186" s="297"/>
      <c r="AF186" s="297"/>
      <c r="AG186" s="297"/>
      <c r="AH186" s="297"/>
      <c r="AI186" s="297"/>
      <c r="AJ186" s="298"/>
      <c r="AK186" s="298"/>
      <c r="AL186" s="298"/>
      <c r="AM186" s="299"/>
      <c r="AN186" s="300"/>
      <c r="AP186" s="300"/>
      <c r="AQ186" s="302"/>
      <c r="AR186" s="300"/>
      <c r="AS186" s="302"/>
      <c r="AT186" s="303"/>
      <c r="AU186" s="300"/>
      <c r="AV186" s="302"/>
      <c r="AW186" s="300"/>
      <c r="AX186" s="302"/>
      <c r="AY186" s="300"/>
      <c r="AZ186" s="302"/>
    </row>
    <row r="187" spans="7:52">
      <c r="G187" s="256"/>
      <c r="I187" s="256"/>
      <c r="J187" s="256"/>
      <c r="K187" s="256"/>
      <c r="L187" s="256"/>
      <c r="M187" s="273"/>
      <c r="N187" s="273"/>
      <c r="O187" s="274"/>
      <c r="P187" s="257"/>
      <c r="Q187" s="256"/>
      <c r="R187" s="295"/>
      <c r="Z187" s="296"/>
      <c r="AA187" s="295"/>
      <c r="AB187" s="297"/>
      <c r="AC187" s="297"/>
      <c r="AD187" s="297"/>
      <c r="AE187" s="297"/>
      <c r="AF187" s="297"/>
      <c r="AG187" s="297"/>
      <c r="AH187" s="297"/>
      <c r="AI187" s="297"/>
      <c r="AJ187" s="298"/>
      <c r="AK187" s="298"/>
      <c r="AL187" s="298"/>
      <c r="AM187" s="299"/>
      <c r="AN187" s="300"/>
      <c r="AP187" s="300"/>
      <c r="AQ187" s="302"/>
      <c r="AR187" s="300"/>
      <c r="AS187" s="302"/>
      <c r="AT187" s="303"/>
      <c r="AU187" s="300"/>
      <c r="AV187" s="302"/>
      <c r="AW187" s="300"/>
      <c r="AX187" s="302"/>
      <c r="AY187" s="300"/>
      <c r="AZ187" s="302"/>
    </row>
    <row r="188" spans="7:52">
      <c r="G188" s="256"/>
      <c r="I188" s="256"/>
      <c r="J188" s="256"/>
      <c r="K188" s="256"/>
      <c r="L188" s="256"/>
      <c r="M188" s="273"/>
      <c r="N188" s="273"/>
      <c r="O188" s="274"/>
      <c r="P188" s="257"/>
      <c r="Q188" s="256"/>
      <c r="R188" s="295"/>
      <c r="Z188" s="296"/>
      <c r="AA188" s="295"/>
      <c r="AB188" s="297"/>
      <c r="AC188" s="297"/>
      <c r="AD188" s="297"/>
      <c r="AE188" s="297"/>
      <c r="AF188" s="297"/>
      <c r="AG188" s="297"/>
      <c r="AH188" s="297"/>
      <c r="AI188" s="297"/>
      <c r="AJ188" s="298"/>
      <c r="AK188" s="298"/>
      <c r="AL188" s="298"/>
      <c r="AM188" s="299"/>
      <c r="AN188" s="300"/>
      <c r="AP188" s="300"/>
      <c r="AQ188" s="302"/>
      <c r="AR188" s="300"/>
      <c r="AS188" s="302"/>
      <c r="AT188" s="303"/>
      <c r="AU188" s="300"/>
      <c r="AV188" s="302"/>
      <c r="AW188" s="300"/>
      <c r="AX188" s="302"/>
      <c r="AY188" s="300"/>
      <c r="AZ188" s="302"/>
    </row>
    <row r="189" spans="7:52">
      <c r="G189" s="256"/>
      <c r="I189" s="256"/>
      <c r="J189" s="256"/>
      <c r="K189" s="256"/>
      <c r="L189" s="256"/>
      <c r="M189" s="273"/>
      <c r="N189" s="273"/>
      <c r="O189" s="274"/>
      <c r="P189" s="257"/>
      <c r="Q189" s="256"/>
      <c r="R189" s="295"/>
      <c r="Z189" s="296"/>
      <c r="AA189" s="295"/>
      <c r="AB189" s="297"/>
      <c r="AC189" s="297"/>
      <c r="AD189" s="297"/>
      <c r="AE189" s="297"/>
      <c r="AF189" s="297"/>
      <c r="AG189" s="297"/>
      <c r="AH189" s="297"/>
      <c r="AI189" s="297"/>
      <c r="AJ189" s="298"/>
      <c r="AK189" s="298"/>
      <c r="AL189" s="298"/>
      <c r="AM189" s="299"/>
      <c r="AN189" s="300"/>
      <c r="AP189" s="300"/>
      <c r="AQ189" s="302"/>
      <c r="AR189" s="300"/>
      <c r="AS189" s="302"/>
      <c r="AT189" s="303"/>
      <c r="AU189" s="300"/>
      <c r="AV189" s="302"/>
      <c r="AW189" s="300"/>
      <c r="AX189" s="302"/>
      <c r="AY189" s="300"/>
      <c r="AZ189" s="302"/>
    </row>
    <row r="190" spans="7:52">
      <c r="G190" s="256"/>
      <c r="I190" s="256"/>
      <c r="J190" s="256"/>
      <c r="K190" s="256"/>
      <c r="L190" s="256"/>
      <c r="M190" s="273"/>
      <c r="N190" s="273"/>
      <c r="O190" s="274"/>
      <c r="P190" s="257"/>
      <c r="Q190" s="256"/>
      <c r="R190" s="295"/>
      <c r="Z190" s="296"/>
      <c r="AA190" s="295"/>
      <c r="AB190" s="297"/>
      <c r="AC190" s="297"/>
      <c r="AD190" s="297"/>
      <c r="AE190" s="297"/>
      <c r="AF190" s="297"/>
      <c r="AG190" s="297"/>
      <c r="AH190" s="297"/>
      <c r="AI190" s="297"/>
      <c r="AJ190" s="298"/>
      <c r="AK190" s="298"/>
      <c r="AL190" s="298"/>
      <c r="AM190" s="299"/>
      <c r="AN190" s="300"/>
      <c r="AP190" s="300"/>
      <c r="AQ190" s="302"/>
      <c r="AR190" s="300"/>
      <c r="AS190" s="302"/>
      <c r="AT190" s="303"/>
      <c r="AU190" s="300"/>
      <c r="AV190" s="302"/>
      <c r="AW190" s="300"/>
      <c r="AX190" s="302"/>
      <c r="AY190" s="300"/>
      <c r="AZ190" s="302"/>
    </row>
    <row r="191" spans="7:52">
      <c r="G191" s="256"/>
      <c r="I191" s="256"/>
      <c r="J191" s="256"/>
      <c r="K191" s="256"/>
      <c r="L191" s="256"/>
      <c r="M191" s="273"/>
      <c r="N191" s="273"/>
      <c r="O191" s="274"/>
      <c r="P191" s="257"/>
      <c r="Q191" s="256"/>
      <c r="R191" s="295"/>
      <c r="Z191" s="296"/>
      <c r="AA191" s="295"/>
      <c r="AB191" s="297"/>
      <c r="AC191" s="297"/>
      <c r="AD191" s="297"/>
      <c r="AE191" s="297"/>
      <c r="AF191" s="297"/>
      <c r="AG191" s="297"/>
      <c r="AH191" s="297"/>
      <c r="AI191" s="297"/>
      <c r="AJ191" s="298"/>
      <c r="AK191" s="298"/>
      <c r="AL191" s="298"/>
      <c r="AM191" s="299"/>
      <c r="AN191" s="300"/>
      <c r="AP191" s="300"/>
      <c r="AQ191" s="302"/>
      <c r="AR191" s="300"/>
      <c r="AS191" s="302"/>
      <c r="AT191" s="303"/>
      <c r="AU191" s="300"/>
      <c r="AV191" s="302"/>
      <c r="AW191" s="300"/>
      <c r="AX191" s="302"/>
      <c r="AY191" s="300"/>
      <c r="AZ191" s="302"/>
    </row>
    <row r="192" spans="7:52">
      <c r="G192" s="256"/>
      <c r="I192" s="256"/>
      <c r="J192" s="256"/>
      <c r="K192" s="256"/>
      <c r="L192" s="256"/>
      <c r="M192" s="273"/>
      <c r="N192" s="273"/>
      <c r="O192" s="274"/>
      <c r="P192" s="257"/>
      <c r="Q192" s="256"/>
      <c r="R192" s="295"/>
      <c r="Z192" s="296"/>
      <c r="AA192" s="295"/>
      <c r="AB192" s="297"/>
      <c r="AC192" s="297"/>
      <c r="AD192" s="297"/>
      <c r="AE192" s="297"/>
      <c r="AF192" s="297"/>
      <c r="AG192" s="297"/>
      <c r="AH192" s="297"/>
      <c r="AI192" s="297"/>
      <c r="AJ192" s="298"/>
      <c r="AK192" s="298"/>
      <c r="AL192" s="298"/>
      <c r="AM192" s="299"/>
      <c r="AN192" s="300"/>
      <c r="AP192" s="300"/>
      <c r="AQ192" s="302"/>
      <c r="AR192" s="300"/>
      <c r="AS192" s="302"/>
      <c r="AT192" s="303"/>
      <c r="AU192" s="300"/>
      <c r="AV192" s="302"/>
      <c r="AW192" s="300"/>
      <c r="AX192" s="302"/>
      <c r="AY192" s="300"/>
      <c r="AZ192" s="302"/>
    </row>
    <row r="193" spans="7:52">
      <c r="G193" s="256"/>
      <c r="I193" s="256"/>
      <c r="J193" s="256"/>
      <c r="K193" s="256"/>
      <c r="L193" s="256"/>
      <c r="M193" s="273"/>
      <c r="N193" s="273"/>
      <c r="O193" s="274"/>
      <c r="P193" s="257"/>
      <c r="Q193" s="256"/>
      <c r="R193" s="295"/>
      <c r="Z193" s="296"/>
      <c r="AA193" s="295"/>
      <c r="AB193" s="297"/>
      <c r="AC193" s="297"/>
      <c r="AD193" s="297"/>
      <c r="AE193" s="297"/>
      <c r="AF193" s="297"/>
      <c r="AG193" s="297"/>
      <c r="AH193" s="297"/>
      <c r="AI193" s="297"/>
      <c r="AJ193" s="298"/>
      <c r="AK193" s="298"/>
      <c r="AL193" s="298"/>
      <c r="AM193" s="299"/>
      <c r="AN193" s="300"/>
      <c r="AP193" s="300"/>
      <c r="AQ193" s="302"/>
      <c r="AR193" s="300"/>
      <c r="AS193" s="302"/>
      <c r="AT193" s="303"/>
      <c r="AU193" s="300"/>
      <c r="AV193" s="302"/>
      <c r="AW193" s="300"/>
      <c r="AX193" s="302"/>
      <c r="AY193" s="300"/>
      <c r="AZ193" s="302"/>
    </row>
    <row r="194" spans="7:52">
      <c r="G194" s="256"/>
      <c r="I194" s="256"/>
      <c r="J194" s="256"/>
      <c r="K194" s="256"/>
      <c r="L194" s="256"/>
      <c r="M194" s="273"/>
      <c r="N194" s="273"/>
      <c r="O194" s="274"/>
      <c r="P194" s="257"/>
      <c r="Q194" s="256"/>
      <c r="R194" s="295"/>
      <c r="Z194" s="296"/>
      <c r="AA194" s="295"/>
      <c r="AB194" s="297"/>
      <c r="AC194" s="297"/>
      <c r="AD194" s="297"/>
      <c r="AE194" s="297"/>
      <c r="AF194" s="297"/>
      <c r="AG194" s="297"/>
      <c r="AH194" s="297"/>
      <c r="AI194" s="297"/>
      <c r="AJ194" s="298"/>
      <c r="AK194" s="298"/>
      <c r="AL194" s="298"/>
      <c r="AM194" s="299"/>
      <c r="AN194" s="300"/>
      <c r="AP194" s="300"/>
      <c r="AQ194" s="302"/>
      <c r="AR194" s="300"/>
      <c r="AS194" s="302"/>
      <c r="AT194" s="303"/>
      <c r="AU194" s="300"/>
      <c r="AV194" s="302"/>
      <c r="AW194" s="300"/>
      <c r="AX194" s="302"/>
      <c r="AY194" s="300"/>
      <c r="AZ194" s="302"/>
    </row>
    <row r="195" spans="7:52">
      <c r="G195" s="256"/>
      <c r="I195" s="256"/>
      <c r="J195" s="256"/>
      <c r="K195" s="256"/>
      <c r="L195" s="256"/>
      <c r="M195" s="273"/>
      <c r="N195" s="273"/>
      <c r="O195" s="274"/>
      <c r="P195" s="257"/>
      <c r="Q195" s="256"/>
      <c r="R195" s="295"/>
      <c r="Z195" s="296"/>
      <c r="AA195" s="295"/>
      <c r="AB195" s="297"/>
      <c r="AC195" s="297"/>
      <c r="AD195" s="297"/>
      <c r="AE195" s="297"/>
      <c r="AF195" s="297"/>
      <c r="AG195" s="297"/>
      <c r="AH195" s="297"/>
      <c r="AI195" s="297"/>
      <c r="AJ195" s="298"/>
      <c r="AK195" s="298"/>
      <c r="AL195" s="298"/>
      <c r="AM195" s="299"/>
      <c r="AN195" s="300"/>
      <c r="AP195" s="300"/>
      <c r="AQ195" s="302"/>
      <c r="AR195" s="300"/>
      <c r="AS195" s="302"/>
      <c r="AT195" s="303"/>
      <c r="AU195" s="300"/>
      <c r="AV195" s="302"/>
      <c r="AW195" s="300"/>
      <c r="AX195" s="302"/>
      <c r="AY195" s="300"/>
      <c r="AZ195" s="302"/>
    </row>
    <row r="196" spans="7:52">
      <c r="G196" s="256"/>
      <c r="I196" s="256"/>
      <c r="J196" s="256"/>
      <c r="K196" s="256"/>
      <c r="L196" s="256"/>
      <c r="M196" s="273"/>
      <c r="N196" s="273"/>
      <c r="O196" s="274"/>
      <c r="P196" s="257"/>
      <c r="Q196" s="256"/>
      <c r="R196" s="295"/>
      <c r="Z196" s="296"/>
      <c r="AA196" s="295"/>
      <c r="AB196" s="297"/>
      <c r="AC196" s="297"/>
      <c r="AD196" s="297"/>
      <c r="AE196" s="297"/>
      <c r="AF196" s="297"/>
      <c r="AG196" s="297"/>
      <c r="AH196" s="297"/>
      <c r="AI196" s="297"/>
      <c r="AJ196" s="298"/>
      <c r="AK196" s="298"/>
      <c r="AL196" s="298"/>
      <c r="AM196" s="299"/>
      <c r="AN196" s="300"/>
      <c r="AP196" s="300"/>
      <c r="AQ196" s="302"/>
      <c r="AR196" s="300"/>
      <c r="AS196" s="302"/>
      <c r="AT196" s="303"/>
      <c r="AU196" s="300"/>
      <c r="AV196" s="302"/>
      <c r="AW196" s="300"/>
      <c r="AX196" s="302"/>
      <c r="AY196" s="300"/>
      <c r="AZ196" s="302"/>
    </row>
    <row r="197" spans="7:52">
      <c r="G197" s="256"/>
      <c r="I197" s="256"/>
      <c r="J197" s="256"/>
      <c r="K197" s="256"/>
      <c r="L197" s="256"/>
      <c r="M197" s="273"/>
      <c r="N197" s="273"/>
      <c r="O197" s="274"/>
      <c r="P197" s="257"/>
      <c r="Q197" s="256"/>
      <c r="R197" s="295"/>
      <c r="Z197" s="296"/>
      <c r="AA197" s="295"/>
      <c r="AB197" s="297"/>
      <c r="AC197" s="297"/>
      <c r="AD197" s="297"/>
      <c r="AE197" s="297"/>
      <c r="AF197" s="297"/>
      <c r="AG197" s="297"/>
      <c r="AH197" s="297"/>
      <c r="AI197" s="297"/>
      <c r="AJ197" s="298"/>
      <c r="AK197" s="298"/>
      <c r="AL197" s="298"/>
      <c r="AM197" s="299"/>
      <c r="AN197" s="300"/>
      <c r="AP197" s="300"/>
      <c r="AQ197" s="302"/>
      <c r="AR197" s="300"/>
      <c r="AS197" s="302"/>
      <c r="AT197" s="303"/>
      <c r="AU197" s="300"/>
      <c r="AV197" s="302"/>
      <c r="AW197" s="300"/>
      <c r="AX197" s="302"/>
      <c r="AY197" s="300"/>
      <c r="AZ197" s="302"/>
    </row>
    <row r="198" spans="7:52">
      <c r="G198" s="256"/>
      <c r="I198" s="256"/>
      <c r="J198" s="256"/>
      <c r="K198" s="256"/>
      <c r="L198" s="256"/>
      <c r="M198" s="273"/>
      <c r="N198" s="273"/>
      <c r="O198" s="274"/>
      <c r="P198" s="257"/>
      <c r="Q198" s="256"/>
      <c r="R198" s="295"/>
      <c r="Z198" s="296"/>
      <c r="AA198" s="295"/>
      <c r="AB198" s="297"/>
      <c r="AC198" s="297"/>
      <c r="AD198" s="297"/>
      <c r="AE198" s="297"/>
      <c r="AF198" s="297"/>
      <c r="AG198" s="297"/>
      <c r="AH198" s="297"/>
      <c r="AI198" s="297"/>
      <c r="AJ198" s="298"/>
      <c r="AK198" s="298"/>
      <c r="AL198" s="298"/>
      <c r="AM198" s="299"/>
      <c r="AN198" s="300"/>
      <c r="AP198" s="300"/>
      <c r="AQ198" s="302"/>
      <c r="AR198" s="300"/>
      <c r="AS198" s="302"/>
      <c r="AT198" s="303"/>
      <c r="AU198" s="300"/>
      <c r="AV198" s="302"/>
      <c r="AW198" s="300"/>
      <c r="AX198" s="302"/>
      <c r="AY198" s="300"/>
      <c r="AZ198" s="302"/>
    </row>
    <row r="199" spans="7:52">
      <c r="G199" s="256"/>
      <c r="I199" s="256"/>
      <c r="J199" s="256"/>
      <c r="K199" s="256"/>
      <c r="L199" s="256"/>
      <c r="M199" s="273"/>
      <c r="N199" s="273"/>
      <c r="O199" s="274"/>
      <c r="P199" s="257"/>
      <c r="Q199" s="256"/>
      <c r="R199" s="295"/>
      <c r="Z199" s="296"/>
      <c r="AA199" s="295"/>
      <c r="AB199" s="297"/>
      <c r="AC199" s="297"/>
      <c r="AD199" s="297"/>
      <c r="AE199" s="297"/>
      <c r="AF199" s="297"/>
      <c r="AG199" s="297"/>
      <c r="AH199" s="297"/>
      <c r="AI199" s="297"/>
      <c r="AJ199" s="298"/>
      <c r="AK199" s="298"/>
      <c r="AL199" s="298"/>
      <c r="AM199" s="299"/>
      <c r="AN199" s="300"/>
      <c r="AP199" s="300"/>
      <c r="AQ199" s="302"/>
      <c r="AR199" s="300"/>
      <c r="AS199" s="302"/>
      <c r="AT199" s="303"/>
      <c r="AU199" s="300"/>
      <c r="AV199" s="302"/>
      <c r="AW199" s="300"/>
      <c r="AX199" s="302"/>
      <c r="AY199" s="300"/>
      <c r="AZ199" s="302"/>
    </row>
    <row r="200" spans="7:52">
      <c r="G200" s="256"/>
      <c r="I200" s="256"/>
      <c r="J200" s="256"/>
      <c r="K200" s="256"/>
      <c r="L200" s="256"/>
      <c r="M200" s="273"/>
      <c r="N200" s="273"/>
      <c r="O200" s="274"/>
      <c r="P200" s="257"/>
      <c r="Q200" s="256"/>
      <c r="R200" s="295"/>
      <c r="Z200" s="296"/>
      <c r="AA200" s="295"/>
      <c r="AB200" s="297"/>
      <c r="AC200" s="297"/>
      <c r="AD200" s="297"/>
      <c r="AE200" s="297"/>
      <c r="AF200" s="297"/>
      <c r="AG200" s="297"/>
      <c r="AH200" s="297"/>
      <c r="AI200" s="297"/>
      <c r="AJ200" s="298"/>
      <c r="AK200" s="298"/>
      <c r="AL200" s="298"/>
      <c r="AM200" s="299"/>
      <c r="AN200" s="300"/>
      <c r="AP200" s="300"/>
      <c r="AQ200" s="302"/>
      <c r="AR200" s="300"/>
      <c r="AS200" s="302"/>
      <c r="AT200" s="303"/>
      <c r="AU200" s="300"/>
      <c r="AV200" s="302"/>
      <c r="AW200" s="300"/>
      <c r="AX200" s="302"/>
      <c r="AY200" s="300"/>
      <c r="AZ200" s="302"/>
    </row>
    <row r="201" spans="7:52">
      <c r="G201" s="256"/>
      <c r="I201" s="256"/>
      <c r="J201" s="256"/>
      <c r="K201" s="256"/>
      <c r="L201" s="256"/>
      <c r="M201" s="273"/>
      <c r="N201" s="273"/>
      <c r="O201" s="274"/>
      <c r="P201" s="257"/>
      <c r="Q201" s="256"/>
      <c r="R201" s="295"/>
      <c r="Z201" s="296"/>
      <c r="AA201" s="295"/>
      <c r="AB201" s="297"/>
      <c r="AC201" s="297"/>
      <c r="AD201" s="297"/>
      <c r="AE201" s="297"/>
      <c r="AF201" s="297"/>
      <c r="AG201" s="297"/>
      <c r="AH201" s="297"/>
      <c r="AI201" s="297"/>
      <c r="AJ201" s="298"/>
      <c r="AK201" s="298"/>
      <c r="AL201" s="298"/>
      <c r="AM201" s="299"/>
      <c r="AN201" s="300"/>
      <c r="AP201" s="300"/>
      <c r="AQ201" s="302"/>
      <c r="AR201" s="300"/>
      <c r="AS201" s="302"/>
      <c r="AT201" s="303"/>
      <c r="AU201" s="300"/>
      <c r="AV201" s="302"/>
      <c r="AW201" s="300"/>
      <c r="AX201" s="302"/>
      <c r="AY201" s="300"/>
      <c r="AZ201" s="302"/>
    </row>
    <row r="202" spans="7:52">
      <c r="G202" s="256"/>
      <c r="I202" s="256"/>
      <c r="J202" s="256"/>
      <c r="K202" s="256"/>
      <c r="L202" s="256"/>
      <c r="M202" s="273"/>
      <c r="N202" s="273"/>
      <c r="O202" s="274"/>
      <c r="P202" s="257"/>
      <c r="Q202" s="256"/>
      <c r="R202" s="295"/>
      <c r="Z202" s="296"/>
      <c r="AA202" s="295"/>
      <c r="AB202" s="297"/>
      <c r="AC202" s="297"/>
      <c r="AD202" s="297"/>
      <c r="AE202" s="297"/>
      <c r="AF202" s="297"/>
      <c r="AG202" s="297"/>
      <c r="AH202" s="297"/>
      <c r="AI202" s="297"/>
      <c r="AJ202" s="298"/>
      <c r="AK202" s="298"/>
      <c r="AL202" s="298"/>
      <c r="AM202" s="299"/>
      <c r="AN202" s="300"/>
      <c r="AP202" s="300"/>
      <c r="AQ202" s="302"/>
      <c r="AR202" s="300"/>
      <c r="AS202" s="302"/>
      <c r="AT202" s="303"/>
      <c r="AU202" s="300"/>
      <c r="AV202" s="302"/>
      <c r="AW202" s="300"/>
      <c r="AX202" s="302"/>
      <c r="AY202" s="300"/>
      <c r="AZ202" s="302"/>
    </row>
    <row r="203" spans="7:52">
      <c r="G203" s="256"/>
      <c r="I203" s="256"/>
      <c r="J203" s="256"/>
      <c r="K203" s="256"/>
      <c r="L203" s="256"/>
      <c r="M203" s="273"/>
      <c r="N203" s="273"/>
      <c r="O203" s="274"/>
      <c r="P203" s="257"/>
      <c r="Q203" s="256"/>
      <c r="R203" s="295"/>
      <c r="Z203" s="296"/>
      <c r="AA203" s="295"/>
      <c r="AB203" s="297"/>
      <c r="AC203" s="297"/>
      <c r="AD203" s="297"/>
      <c r="AE203" s="297"/>
      <c r="AF203" s="297"/>
      <c r="AG203" s="297"/>
      <c r="AH203" s="297"/>
      <c r="AI203" s="297"/>
      <c r="AJ203" s="298"/>
      <c r="AK203" s="298"/>
      <c r="AL203" s="298"/>
      <c r="AM203" s="299"/>
      <c r="AN203" s="300"/>
      <c r="AP203" s="300"/>
      <c r="AQ203" s="302"/>
      <c r="AR203" s="300"/>
      <c r="AS203" s="302"/>
      <c r="AT203" s="303"/>
      <c r="AU203" s="300"/>
      <c r="AV203" s="302"/>
      <c r="AW203" s="300"/>
      <c r="AX203" s="302"/>
      <c r="AY203" s="300"/>
      <c r="AZ203" s="302"/>
    </row>
    <row r="204" spans="7:52">
      <c r="G204" s="256"/>
      <c r="I204" s="256"/>
      <c r="J204" s="256"/>
      <c r="K204" s="256"/>
      <c r="L204" s="256"/>
      <c r="M204" s="273"/>
      <c r="N204" s="273"/>
      <c r="O204" s="274"/>
      <c r="P204" s="257"/>
      <c r="Q204" s="256"/>
      <c r="R204" s="295"/>
      <c r="Z204" s="296"/>
      <c r="AA204" s="295"/>
      <c r="AB204" s="297"/>
      <c r="AC204" s="297"/>
      <c r="AD204" s="297"/>
      <c r="AE204" s="297"/>
      <c r="AF204" s="297"/>
      <c r="AG204" s="297"/>
      <c r="AH204" s="297"/>
      <c r="AI204" s="297"/>
      <c r="AJ204" s="298"/>
      <c r="AK204" s="298"/>
      <c r="AL204" s="298"/>
      <c r="AM204" s="299"/>
      <c r="AN204" s="300"/>
      <c r="AP204" s="300"/>
      <c r="AQ204" s="302"/>
      <c r="AR204" s="300"/>
      <c r="AS204" s="302"/>
      <c r="AT204" s="303"/>
      <c r="AU204" s="300"/>
      <c r="AV204" s="302"/>
      <c r="AW204" s="300"/>
      <c r="AX204" s="302"/>
      <c r="AY204" s="300"/>
      <c r="AZ204" s="302"/>
    </row>
    <row r="205" spans="7:52">
      <c r="G205" s="256"/>
      <c r="I205" s="256"/>
      <c r="J205" s="256"/>
      <c r="K205" s="256"/>
      <c r="L205" s="256"/>
      <c r="M205" s="273"/>
      <c r="N205" s="273"/>
      <c r="O205" s="274"/>
      <c r="P205" s="257"/>
      <c r="Q205" s="256"/>
      <c r="R205" s="295"/>
      <c r="Z205" s="296"/>
      <c r="AA205" s="295"/>
      <c r="AB205" s="297"/>
      <c r="AC205" s="297"/>
      <c r="AD205" s="297"/>
      <c r="AE205" s="297"/>
      <c r="AF205" s="297"/>
      <c r="AG205" s="297"/>
      <c r="AH205" s="297"/>
      <c r="AI205" s="297"/>
      <c r="AJ205" s="298"/>
      <c r="AK205" s="298"/>
      <c r="AL205" s="298"/>
      <c r="AM205" s="299"/>
      <c r="AN205" s="300"/>
      <c r="AP205" s="300"/>
      <c r="AQ205" s="302"/>
      <c r="AR205" s="300"/>
      <c r="AS205" s="302"/>
      <c r="AT205" s="303"/>
      <c r="AU205" s="300"/>
      <c r="AV205" s="302"/>
      <c r="AW205" s="300"/>
      <c r="AX205" s="302"/>
      <c r="AY205" s="300"/>
      <c r="AZ205" s="302"/>
    </row>
    <row r="206" spans="7:52">
      <c r="G206" s="256"/>
      <c r="I206" s="256"/>
      <c r="J206" s="256"/>
      <c r="K206" s="256"/>
      <c r="L206" s="256"/>
      <c r="M206" s="273"/>
      <c r="N206" s="273"/>
      <c r="O206" s="274"/>
      <c r="P206" s="257"/>
      <c r="Q206" s="256"/>
      <c r="R206" s="295"/>
      <c r="Z206" s="296"/>
      <c r="AA206" s="295"/>
      <c r="AB206" s="297"/>
      <c r="AC206" s="297"/>
      <c r="AD206" s="297"/>
      <c r="AE206" s="297"/>
      <c r="AF206" s="297"/>
      <c r="AG206" s="297"/>
      <c r="AH206" s="297"/>
      <c r="AI206" s="297"/>
      <c r="AJ206" s="298"/>
      <c r="AK206" s="298"/>
      <c r="AL206" s="298"/>
      <c r="AM206" s="299"/>
      <c r="AN206" s="300"/>
      <c r="AP206" s="300"/>
      <c r="AQ206" s="302"/>
      <c r="AR206" s="300"/>
      <c r="AS206" s="302"/>
      <c r="AT206" s="303"/>
      <c r="AU206" s="300"/>
      <c r="AV206" s="302"/>
      <c r="AW206" s="300"/>
      <c r="AX206" s="302"/>
      <c r="AY206" s="300"/>
      <c r="AZ206" s="302"/>
    </row>
    <row r="207" spans="7:52">
      <c r="G207" s="256"/>
      <c r="I207" s="256"/>
      <c r="J207" s="256"/>
      <c r="K207" s="256"/>
      <c r="L207" s="256"/>
      <c r="M207" s="273"/>
      <c r="N207" s="273"/>
      <c r="O207" s="274"/>
      <c r="P207" s="257"/>
      <c r="Q207" s="256"/>
      <c r="R207" s="295"/>
      <c r="Z207" s="296"/>
      <c r="AA207" s="295"/>
      <c r="AB207" s="297"/>
      <c r="AC207" s="297"/>
      <c r="AD207" s="297"/>
      <c r="AE207" s="297"/>
      <c r="AF207" s="297"/>
      <c r="AG207" s="297"/>
      <c r="AH207" s="297"/>
      <c r="AI207" s="297"/>
      <c r="AJ207" s="298"/>
      <c r="AK207" s="298"/>
      <c r="AL207" s="298"/>
      <c r="AM207" s="299"/>
      <c r="AN207" s="300"/>
      <c r="AP207" s="300"/>
      <c r="AQ207" s="302"/>
      <c r="AR207" s="300"/>
      <c r="AS207" s="302"/>
      <c r="AT207" s="303"/>
      <c r="AU207" s="300"/>
      <c r="AV207" s="302"/>
      <c r="AW207" s="300"/>
      <c r="AX207" s="302"/>
      <c r="AY207" s="300"/>
      <c r="AZ207" s="302"/>
    </row>
    <row r="208" spans="7:52">
      <c r="G208" s="256"/>
      <c r="I208" s="256"/>
      <c r="J208" s="256"/>
      <c r="K208" s="256"/>
      <c r="L208" s="256"/>
      <c r="M208" s="273"/>
      <c r="N208" s="273"/>
      <c r="O208" s="274"/>
      <c r="P208" s="257"/>
      <c r="Q208" s="256"/>
      <c r="R208" s="295"/>
      <c r="Z208" s="296"/>
      <c r="AA208" s="295"/>
      <c r="AB208" s="297"/>
      <c r="AC208" s="297"/>
      <c r="AD208" s="297"/>
      <c r="AE208" s="297"/>
      <c r="AF208" s="297"/>
      <c r="AG208" s="297"/>
      <c r="AH208" s="297"/>
      <c r="AI208" s="297"/>
      <c r="AJ208" s="298"/>
      <c r="AK208" s="298"/>
      <c r="AL208" s="298"/>
      <c r="AM208" s="299"/>
      <c r="AN208" s="300"/>
      <c r="AP208" s="300"/>
      <c r="AQ208" s="302"/>
      <c r="AR208" s="300"/>
      <c r="AS208" s="302"/>
      <c r="AT208" s="303"/>
      <c r="AU208" s="300"/>
      <c r="AV208" s="302"/>
      <c r="AW208" s="300"/>
      <c r="AX208" s="302"/>
      <c r="AY208" s="300"/>
      <c r="AZ208" s="302"/>
    </row>
    <row r="209" spans="7:52">
      <c r="G209" s="256"/>
      <c r="I209" s="256"/>
      <c r="J209" s="256"/>
      <c r="K209" s="256"/>
      <c r="L209" s="256"/>
      <c r="M209" s="273"/>
      <c r="N209" s="273"/>
      <c r="O209" s="274"/>
      <c r="P209" s="257"/>
      <c r="Q209" s="256"/>
      <c r="R209" s="295"/>
      <c r="Z209" s="296"/>
      <c r="AA209" s="295"/>
      <c r="AB209" s="297"/>
      <c r="AC209" s="297"/>
      <c r="AD209" s="297"/>
      <c r="AE209" s="297"/>
      <c r="AF209" s="297"/>
      <c r="AG209" s="297"/>
      <c r="AH209" s="297"/>
      <c r="AI209" s="297"/>
      <c r="AJ209" s="298"/>
      <c r="AK209" s="298"/>
      <c r="AL209" s="298"/>
      <c r="AM209" s="299"/>
      <c r="AN209" s="300"/>
      <c r="AP209" s="300"/>
      <c r="AQ209" s="302"/>
      <c r="AR209" s="300"/>
      <c r="AS209" s="302"/>
      <c r="AT209" s="303"/>
      <c r="AU209" s="300"/>
      <c r="AV209" s="302"/>
      <c r="AW209" s="300"/>
      <c r="AX209" s="302"/>
      <c r="AY209" s="300"/>
      <c r="AZ209" s="302"/>
    </row>
    <row r="210" spans="7:52">
      <c r="G210" s="256"/>
      <c r="I210" s="256"/>
      <c r="J210" s="256"/>
      <c r="K210" s="256"/>
      <c r="L210" s="256"/>
      <c r="M210" s="273"/>
      <c r="N210" s="273"/>
      <c r="O210" s="274"/>
      <c r="P210" s="257"/>
      <c r="Q210" s="256"/>
      <c r="R210" s="295"/>
      <c r="Z210" s="296"/>
      <c r="AA210" s="295"/>
      <c r="AB210" s="297"/>
      <c r="AC210" s="297"/>
      <c r="AD210" s="297"/>
      <c r="AE210" s="297"/>
      <c r="AF210" s="297"/>
      <c r="AG210" s="297"/>
      <c r="AH210" s="297"/>
      <c r="AI210" s="297"/>
      <c r="AJ210" s="298"/>
      <c r="AK210" s="298"/>
      <c r="AL210" s="298"/>
      <c r="AM210" s="299"/>
      <c r="AN210" s="300"/>
      <c r="AP210" s="300"/>
      <c r="AQ210" s="302"/>
      <c r="AR210" s="300"/>
      <c r="AS210" s="302"/>
      <c r="AT210" s="303"/>
      <c r="AU210" s="300"/>
      <c r="AV210" s="302"/>
      <c r="AW210" s="300"/>
      <c r="AX210" s="302"/>
      <c r="AY210" s="300"/>
      <c r="AZ210" s="302"/>
    </row>
    <row r="211" spans="7:52">
      <c r="G211" s="256"/>
      <c r="I211" s="256"/>
      <c r="J211" s="256"/>
      <c r="K211" s="256"/>
      <c r="L211" s="256"/>
      <c r="M211" s="273"/>
      <c r="N211" s="273"/>
      <c r="O211" s="274"/>
      <c r="P211" s="257"/>
      <c r="Q211" s="256"/>
      <c r="R211" s="295"/>
      <c r="Z211" s="296"/>
      <c r="AA211" s="295"/>
      <c r="AB211" s="297"/>
      <c r="AC211" s="297"/>
      <c r="AD211" s="297"/>
      <c r="AE211" s="297"/>
      <c r="AF211" s="297"/>
      <c r="AG211" s="297"/>
      <c r="AH211" s="297"/>
      <c r="AI211" s="297"/>
      <c r="AJ211" s="298"/>
      <c r="AK211" s="298"/>
      <c r="AL211" s="298"/>
      <c r="AM211" s="299"/>
      <c r="AN211" s="300"/>
      <c r="AP211" s="300"/>
      <c r="AQ211" s="302"/>
      <c r="AR211" s="300"/>
      <c r="AS211" s="302"/>
      <c r="AT211" s="303"/>
      <c r="AU211" s="300"/>
      <c r="AV211" s="302"/>
      <c r="AW211" s="300"/>
      <c r="AX211" s="302"/>
      <c r="AY211" s="300"/>
      <c r="AZ211" s="302"/>
    </row>
    <row r="212" spans="7:52">
      <c r="G212" s="256"/>
      <c r="I212" s="256"/>
      <c r="J212" s="256"/>
      <c r="K212" s="256"/>
      <c r="L212" s="256"/>
      <c r="M212" s="273"/>
      <c r="N212" s="273"/>
      <c r="O212" s="274"/>
      <c r="P212" s="257"/>
      <c r="Q212" s="256"/>
      <c r="R212" s="295"/>
      <c r="Z212" s="296"/>
      <c r="AA212" s="295"/>
      <c r="AB212" s="297"/>
      <c r="AC212" s="297"/>
      <c r="AD212" s="297"/>
      <c r="AE212" s="297"/>
      <c r="AF212" s="297"/>
      <c r="AG212" s="297"/>
      <c r="AH212" s="297"/>
      <c r="AI212" s="297"/>
      <c r="AJ212" s="298"/>
      <c r="AK212" s="298"/>
      <c r="AL212" s="298"/>
      <c r="AM212" s="299"/>
      <c r="AN212" s="300"/>
      <c r="AP212" s="300"/>
      <c r="AQ212" s="302"/>
      <c r="AR212" s="300"/>
      <c r="AS212" s="302"/>
      <c r="AT212" s="303"/>
      <c r="AU212" s="300"/>
      <c r="AV212" s="302"/>
      <c r="AW212" s="300"/>
      <c r="AX212" s="302"/>
      <c r="AY212" s="300"/>
      <c r="AZ212" s="302"/>
    </row>
    <row r="213" spans="7:52">
      <c r="G213" s="256"/>
      <c r="I213" s="256"/>
      <c r="J213" s="256"/>
      <c r="K213" s="256"/>
      <c r="L213" s="256"/>
      <c r="M213" s="273"/>
      <c r="N213" s="273"/>
      <c r="O213" s="274"/>
      <c r="P213" s="257"/>
      <c r="Q213" s="256"/>
      <c r="R213" s="295"/>
      <c r="Z213" s="296"/>
      <c r="AA213" s="295"/>
      <c r="AB213" s="297"/>
      <c r="AC213" s="297"/>
      <c r="AD213" s="297"/>
      <c r="AE213" s="297"/>
      <c r="AF213" s="297"/>
      <c r="AG213" s="297"/>
      <c r="AH213" s="297"/>
      <c r="AI213" s="297"/>
      <c r="AJ213" s="298"/>
      <c r="AK213" s="298"/>
      <c r="AL213" s="298"/>
      <c r="AM213" s="299"/>
      <c r="AN213" s="300"/>
      <c r="AP213" s="300"/>
      <c r="AQ213" s="302"/>
      <c r="AR213" s="300"/>
      <c r="AS213" s="302"/>
      <c r="AT213" s="303"/>
      <c r="AU213" s="300"/>
      <c r="AV213" s="302"/>
      <c r="AW213" s="300"/>
      <c r="AX213" s="302"/>
      <c r="AY213" s="300"/>
      <c r="AZ213" s="302"/>
    </row>
    <row r="214" spans="7:52">
      <c r="G214" s="256"/>
      <c r="I214" s="256"/>
      <c r="J214" s="256"/>
      <c r="K214" s="256"/>
      <c r="L214" s="256"/>
      <c r="M214" s="273"/>
      <c r="N214" s="273"/>
      <c r="O214" s="274"/>
      <c r="P214" s="257"/>
      <c r="Q214" s="256"/>
      <c r="R214" s="295"/>
      <c r="Z214" s="296"/>
      <c r="AA214" s="295"/>
      <c r="AB214" s="297"/>
      <c r="AC214" s="297"/>
      <c r="AD214" s="297"/>
      <c r="AE214" s="297"/>
      <c r="AF214" s="297"/>
      <c r="AG214" s="297"/>
      <c r="AH214" s="297"/>
      <c r="AI214" s="297"/>
      <c r="AJ214" s="298"/>
      <c r="AK214" s="298"/>
      <c r="AL214" s="298"/>
      <c r="AM214" s="299"/>
      <c r="AN214" s="300"/>
      <c r="AP214" s="300"/>
      <c r="AQ214" s="302"/>
      <c r="AR214" s="300"/>
      <c r="AS214" s="302"/>
      <c r="AT214" s="303"/>
      <c r="AU214" s="300"/>
      <c r="AV214" s="302"/>
      <c r="AW214" s="300"/>
      <c r="AX214" s="302"/>
      <c r="AY214" s="300"/>
      <c r="AZ214" s="302"/>
    </row>
    <row r="215" spans="7:52">
      <c r="G215" s="256"/>
      <c r="I215" s="256"/>
      <c r="J215" s="256"/>
      <c r="K215" s="256"/>
      <c r="L215" s="256"/>
      <c r="M215" s="273"/>
      <c r="N215" s="273"/>
      <c r="O215" s="274"/>
      <c r="P215" s="257"/>
      <c r="Q215" s="256"/>
      <c r="R215" s="295"/>
      <c r="Z215" s="296"/>
      <c r="AA215" s="295"/>
      <c r="AB215" s="297"/>
      <c r="AC215" s="297"/>
      <c r="AD215" s="297"/>
      <c r="AE215" s="297"/>
      <c r="AF215" s="297"/>
      <c r="AG215" s="297"/>
      <c r="AH215" s="297"/>
      <c r="AI215" s="297"/>
      <c r="AJ215" s="298"/>
      <c r="AK215" s="298"/>
      <c r="AL215" s="298"/>
      <c r="AM215" s="299"/>
      <c r="AN215" s="300"/>
      <c r="AP215" s="300"/>
      <c r="AQ215" s="302"/>
      <c r="AR215" s="300"/>
      <c r="AS215" s="302"/>
      <c r="AT215" s="303"/>
      <c r="AU215" s="300"/>
      <c r="AV215" s="302"/>
      <c r="AW215" s="300"/>
      <c r="AX215" s="302"/>
      <c r="AY215" s="300"/>
      <c r="AZ215" s="302"/>
    </row>
    <row r="216" spans="7:52">
      <c r="G216" s="256"/>
      <c r="I216" s="256"/>
      <c r="J216" s="256"/>
      <c r="K216" s="256"/>
      <c r="L216" s="256"/>
      <c r="M216" s="273"/>
      <c r="N216" s="273"/>
      <c r="O216" s="274"/>
      <c r="P216" s="257"/>
      <c r="Q216" s="256"/>
      <c r="R216" s="295"/>
      <c r="Z216" s="296"/>
      <c r="AA216" s="295"/>
      <c r="AB216" s="297"/>
      <c r="AC216" s="297"/>
      <c r="AD216" s="297"/>
      <c r="AE216" s="297"/>
      <c r="AF216" s="297"/>
      <c r="AG216" s="297"/>
      <c r="AH216" s="297"/>
      <c r="AI216" s="297"/>
      <c r="AJ216" s="298"/>
      <c r="AK216" s="298"/>
      <c r="AL216" s="298"/>
      <c r="AM216" s="299"/>
      <c r="AN216" s="300"/>
      <c r="AP216" s="300"/>
      <c r="AQ216" s="302"/>
      <c r="AR216" s="300"/>
      <c r="AS216" s="302"/>
      <c r="AT216" s="303"/>
      <c r="AU216" s="300"/>
      <c r="AV216" s="302"/>
      <c r="AW216" s="300"/>
      <c r="AX216" s="302"/>
      <c r="AY216" s="300"/>
      <c r="AZ216" s="302"/>
    </row>
    <row r="217" spans="7:52">
      <c r="G217" s="256"/>
      <c r="I217" s="256"/>
      <c r="J217" s="256"/>
      <c r="K217" s="256"/>
      <c r="L217" s="256"/>
      <c r="M217" s="273"/>
      <c r="N217" s="273"/>
      <c r="O217" s="274"/>
      <c r="P217" s="257"/>
      <c r="Q217" s="256"/>
      <c r="R217" s="295"/>
      <c r="Z217" s="296"/>
      <c r="AA217" s="295"/>
      <c r="AB217" s="297"/>
      <c r="AC217" s="297"/>
      <c r="AD217" s="297"/>
      <c r="AE217" s="297"/>
      <c r="AF217" s="297"/>
      <c r="AG217" s="297"/>
      <c r="AH217" s="297"/>
      <c r="AI217" s="297"/>
      <c r="AJ217" s="298"/>
      <c r="AK217" s="298"/>
      <c r="AL217" s="298"/>
      <c r="AM217" s="299"/>
      <c r="AN217" s="300"/>
      <c r="AP217" s="300"/>
      <c r="AQ217" s="302"/>
      <c r="AR217" s="300"/>
      <c r="AS217" s="302"/>
      <c r="AT217" s="303"/>
      <c r="AU217" s="300"/>
      <c r="AV217" s="302"/>
      <c r="AW217" s="300"/>
      <c r="AX217" s="302"/>
      <c r="AY217" s="300"/>
      <c r="AZ217" s="302"/>
    </row>
    <row r="218" spans="7:52">
      <c r="G218" s="256"/>
      <c r="I218" s="256"/>
      <c r="J218" s="256"/>
      <c r="K218" s="256"/>
      <c r="L218" s="256"/>
      <c r="M218" s="273"/>
      <c r="N218" s="273"/>
      <c r="O218" s="274"/>
      <c r="P218" s="257"/>
      <c r="Q218" s="256"/>
      <c r="R218" s="295"/>
      <c r="Z218" s="296"/>
      <c r="AA218" s="295"/>
      <c r="AB218" s="297"/>
      <c r="AC218" s="297"/>
      <c r="AD218" s="297"/>
      <c r="AE218" s="297"/>
      <c r="AF218" s="297"/>
      <c r="AG218" s="297"/>
      <c r="AH218" s="297"/>
      <c r="AI218" s="297"/>
      <c r="AJ218" s="298"/>
      <c r="AK218" s="298"/>
      <c r="AL218" s="298"/>
      <c r="AM218" s="299"/>
      <c r="AN218" s="300"/>
      <c r="AP218" s="300"/>
      <c r="AQ218" s="302"/>
      <c r="AR218" s="300"/>
      <c r="AS218" s="302"/>
      <c r="AT218" s="303"/>
      <c r="AU218" s="300"/>
      <c r="AV218" s="302"/>
      <c r="AW218" s="300"/>
      <c r="AX218" s="302"/>
      <c r="AY218" s="300"/>
      <c r="AZ218" s="302"/>
    </row>
    <row r="219" spans="7:52">
      <c r="G219" s="256"/>
      <c r="I219" s="256"/>
      <c r="J219" s="256"/>
      <c r="K219" s="256"/>
      <c r="L219" s="256"/>
      <c r="M219" s="273"/>
      <c r="N219" s="273"/>
      <c r="O219" s="274"/>
      <c r="P219" s="257"/>
      <c r="Q219" s="256"/>
      <c r="R219" s="295"/>
      <c r="Z219" s="296"/>
      <c r="AA219" s="295"/>
      <c r="AB219" s="297"/>
      <c r="AC219" s="297"/>
      <c r="AD219" s="297"/>
      <c r="AE219" s="297"/>
      <c r="AF219" s="297"/>
      <c r="AG219" s="297"/>
      <c r="AH219" s="297"/>
      <c r="AI219" s="297"/>
      <c r="AJ219" s="298"/>
      <c r="AK219" s="298"/>
      <c r="AL219" s="298"/>
      <c r="AM219" s="299"/>
      <c r="AN219" s="300"/>
      <c r="AP219" s="300"/>
      <c r="AQ219" s="302"/>
      <c r="AR219" s="300"/>
      <c r="AS219" s="302"/>
      <c r="AT219" s="303"/>
      <c r="AU219" s="300"/>
      <c r="AV219" s="302"/>
      <c r="AW219" s="300"/>
      <c r="AX219" s="302"/>
      <c r="AY219" s="300"/>
      <c r="AZ219" s="302"/>
    </row>
    <row r="220" spans="7:52">
      <c r="G220" s="256"/>
      <c r="I220" s="256"/>
      <c r="J220" s="256"/>
      <c r="K220" s="256"/>
      <c r="L220" s="256"/>
      <c r="M220" s="273"/>
      <c r="N220" s="273"/>
      <c r="O220" s="274"/>
      <c r="P220" s="257"/>
      <c r="Q220" s="256"/>
      <c r="R220" s="295"/>
      <c r="Z220" s="296"/>
      <c r="AA220" s="295"/>
      <c r="AB220" s="297"/>
      <c r="AC220" s="297"/>
      <c r="AD220" s="297"/>
      <c r="AE220" s="297"/>
      <c r="AF220" s="297"/>
      <c r="AG220" s="297"/>
      <c r="AH220" s="297"/>
      <c r="AI220" s="297"/>
      <c r="AJ220" s="298"/>
      <c r="AK220" s="298"/>
      <c r="AL220" s="298"/>
      <c r="AM220" s="299"/>
      <c r="AN220" s="300"/>
      <c r="AP220" s="300"/>
      <c r="AQ220" s="302"/>
      <c r="AR220" s="300"/>
      <c r="AS220" s="302"/>
      <c r="AT220" s="303"/>
      <c r="AU220" s="300"/>
      <c r="AV220" s="302"/>
      <c r="AW220" s="300"/>
      <c r="AX220" s="302"/>
      <c r="AY220" s="300"/>
      <c r="AZ220" s="302"/>
    </row>
    <row r="221" spans="7:52">
      <c r="G221" s="256"/>
      <c r="I221" s="256"/>
      <c r="J221" s="256"/>
      <c r="K221" s="256"/>
      <c r="L221" s="256"/>
      <c r="M221" s="273"/>
      <c r="N221" s="273"/>
      <c r="O221" s="274"/>
      <c r="P221" s="257"/>
      <c r="Q221" s="256"/>
      <c r="R221" s="295"/>
      <c r="Z221" s="296"/>
      <c r="AA221" s="295"/>
      <c r="AB221" s="297"/>
      <c r="AC221" s="297"/>
      <c r="AD221" s="297"/>
      <c r="AE221" s="297"/>
      <c r="AF221" s="297"/>
      <c r="AG221" s="297"/>
      <c r="AH221" s="297"/>
      <c r="AI221" s="297"/>
      <c r="AJ221" s="298"/>
      <c r="AK221" s="298"/>
      <c r="AL221" s="298"/>
      <c r="AM221" s="299"/>
      <c r="AN221" s="300"/>
      <c r="AP221" s="300"/>
      <c r="AQ221" s="302"/>
      <c r="AR221" s="300"/>
      <c r="AS221" s="302"/>
      <c r="AT221" s="303"/>
      <c r="AU221" s="300"/>
      <c r="AV221" s="302"/>
      <c r="AW221" s="300"/>
      <c r="AX221" s="302"/>
      <c r="AY221" s="300"/>
      <c r="AZ221" s="302"/>
    </row>
    <row r="222" spans="7:52">
      <c r="G222" s="256"/>
      <c r="I222" s="256"/>
      <c r="J222" s="256"/>
      <c r="K222" s="256"/>
      <c r="L222" s="256"/>
      <c r="M222" s="273"/>
      <c r="N222" s="273"/>
      <c r="O222" s="274"/>
      <c r="P222" s="257"/>
      <c r="Q222" s="256"/>
      <c r="R222" s="295"/>
      <c r="Z222" s="296"/>
      <c r="AA222" s="295"/>
      <c r="AB222" s="297"/>
      <c r="AC222" s="297"/>
      <c r="AD222" s="297"/>
      <c r="AE222" s="297"/>
      <c r="AF222" s="297"/>
      <c r="AG222" s="297"/>
      <c r="AH222" s="297"/>
      <c r="AI222" s="297"/>
      <c r="AJ222" s="298"/>
      <c r="AK222" s="298"/>
      <c r="AL222" s="298"/>
      <c r="AM222" s="299"/>
      <c r="AN222" s="300"/>
      <c r="AP222" s="300"/>
      <c r="AQ222" s="302"/>
      <c r="AR222" s="300"/>
      <c r="AS222" s="302"/>
      <c r="AT222" s="303"/>
      <c r="AU222" s="300"/>
      <c r="AV222" s="302"/>
      <c r="AW222" s="300"/>
      <c r="AX222" s="302"/>
      <c r="AY222" s="300"/>
      <c r="AZ222" s="302"/>
    </row>
    <row r="223" spans="7:52">
      <c r="G223" s="256"/>
      <c r="I223" s="256"/>
      <c r="J223" s="256"/>
      <c r="K223" s="256"/>
      <c r="L223" s="256"/>
      <c r="M223" s="273"/>
      <c r="N223" s="273"/>
      <c r="O223" s="274"/>
      <c r="P223" s="257"/>
      <c r="Q223" s="256"/>
      <c r="R223" s="295"/>
      <c r="Z223" s="296"/>
      <c r="AA223" s="295"/>
      <c r="AB223" s="297"/>
      <c r="AC223" s="297"/>
      <c r="AD223" s="297"/>
      <c r="AE223" s="297"/>
      <c r="AF223" s="297"/>
      <c r="AG223" s="297"/>
      <c r="AH223" s="297"/>
      <c r="AI223" s="297"/>
      <c r="AJ223" s="298"/>
      <c r="AK223" s="298"/>
      <c r="AL223" s="298"/>
      <c r="AM223" s="299"/>
      <c r="AN223" s="300"/>
      <c r="AP223" s="300"/>
      <c r="AQ223" s="302"/>
      <c r="AR223" s="300"/>
      <c r="AS223" s="302"/>
      <c r="AT223" s="303"/>
      <c r="AU223" s="300"/>
      <c r="AV223" s="302"/>
      <c r="AW223" s="300"/>
      <c r="AX223" s="302"/>
      <c r="AY223" s="300"/>
      <c r="AZ223" s="302"/>
    </row>
    <row r="224" spans="7:52">
      <c r="G224" s="256"/>
      <c r="I224" s="256"/>
      <c r="J224" s="256"/>
      <c r="K224" s="256"/>
      <c r="L224" s="256"/>
      <c r="M224" s="273"/>
      <c r="N224" s="273"/>
      <c r="O224" s="274"/>
      <c r="P224" s="257"/>
      <c r="Q224" s="256"/>
      <c r="R224" s="295"/>
      <c r="Z224" s="296"/>
      <c r="AA224" s="295"/>
      <c r="AB224" s="297"/>
      <c r="AC224" s="297"/>
      <c r="AD224" s="297"/>
      <c r="AE224" s="297"/>
      <c r="AF224" s="297"/>
      <c r="AG224" s="297"/>
      <c r="AH224" s="297"/>
      <c r="AI224" s="297"/>
      <c r="AJ224" s="298"/>
      <c r="AK224" s="298"/>
      <c r="AL224" s="298"/>
      <c r="AM224" s="299"/>
      <c r="AN224" s="300"/>
      <c r="AP224" s="300"/>
      <c r="AQ224" s="302"/>
      <c r="AR224" s="300"/>
      <c r="AS224" s="302"/>
      <c r="AT224" s="303"/>
      <c r="AU224" s="300"/>
      <c r="AV224" s="302"/>
      <c r="AW224" s="300"/>
      <c r="AX224" s="302"/>
      <c r="AY224" s="300"/>
      <c r="AZ224" s="302"/>
    </row>
    <row r="225" spans="7:52">
      <c r="G225" s="256"/>
      <c r="I225" s="256"/>
      <c r="J225" s="256"/>
      <c r="K225" s="256"/>
      <c r="L225" s="256"/>
      <c r="M225" s="273"/>
      <c r="N225" s="273"/>
      <c r="O225" s="274"/>
      <c r="P225" s="257"/>
      <c r="Q225" s="256"/>
      <c r="R225" s="295"/>
      <c r="Z225" s="296"/>
      <c r="AA225" s="295"/>
      <c r="AB225" s="297"/>
      <c r="AC225" s="297"/>
      <c r="AD225" s="297"/>
      <c r="AE225" s="297"/>
      <c r="AF225" s="297"/>
      <c r="AG225" s="297"/>
      <c r="AH225" s="297"/>
      <c r="AI225" s="297"/>
      <c r="AJ225" s="298"/>
      <c r="AK225" s="298"/>
      <c r="AL225" s="298"/>
      <c r="AM225" s="299"/>
      <c r="AN225" s="300"/>
      <c r="AP225" s="300"/>
      <c r="AQ225" s="302"/>
      <c r="AR225" s="300"/>
      <c r="AS225" s="302"/>
      <c r="AT225" s="303"/>
      <c r="AU225" s="300"/>
      <c r="AV225" s="302"/>
      <c r="AW225" s="300"/>
      <c r="AX225" s="302"/>
      <c r="AY225" s="300"/>
      <c r="AZ225" s="302"/>
    </row>
    <row r="226" spans="7:52">
      <c r="G226" s="256"/>
      <c r="I226" s="256"/>
      <c r="J226" s="256"/>
      <c r="K226" s="256"/>
      <c r="L226" s="256"/>
      <c r="M226" s="273"/>
      <c r="N226" s="273"/>
      <c r="O226" s="274"/>
      <c r="P226" s="257"/>
      <c r="Q226" s="256"/>
      <c r="R226" s="295"/>
      <c r="Z226" s="296"/>
      <c r="AA226" s="295"/>
      <c r="AB226" s="297"/>
      <c r="AC226" s="297"/>
      <c r="AD226" s="297"/>
      <c r="AE226" s="297"/>
      <c r="AF226" s="297"/>
      <c r="AG226" s="297"/>
      <c r="AH226" s="297"/>
      <c r="AI226" s="297"/>
      <c r="AJ226" s="298"/>
      <c r="AK226" s="298"/>
      <c r="AL226" s="298"/>
      <c r="AM226" s="299"/>
      <c r="AN226" s="300"/>
      <c r="AP226" s="300"/>
      <c r="AQ226" s="302"/>
      <c r="AR226" s="300"/>
      <c r="AS226" s="302"/>
      <c r="AT226" s="303"/>
      <c r="AU226" s="300"/>
      <c r="AV226" s="302"/>
      <c r="AW226" s="300"/>
      <c r="AX226" s="302"/>
      <c r="AY226" s="300"/>
      <c r="AZ226" s="302"/>
    </row>
    <row r="227" spans="7:52">
      <c r="G227" s="256"/>
      <c r="I227" s="256"/>
      <c r="J227" s="256"/>
      <c r="K227" s="256"/>
      <c r="L227" s="256"/>
      <c r="M227" s="273"/>
      <c r="N227" s="273"/>
      <c r="O227" s="274"/>
      <c r="P227" s="257"/>
      <c r="Q227" s="256"/>
      <c r="R227" s="295"/>
      <c r="Z227" s="296"/>
      <c r="AA227" s="295"/>
      <c r="AB227" s="297"/>
      <c r="AC227" s="297"/>
      <c r="AD227" s="297"/>
      <c r="AE227" s="297"/>
      <c r="AF227" s="297"/>
      <c r="AG227" s="297"/>
      <c r="AH227" s="297"/>
      <c r="AI227" s="297"/>
      <c r="AJ227" s="298"/>
      <c r="AK227" s="298"/>
      <c r="AL227" s="298"/>
      <c r="AM227" s="299"/>
      <c r="AN227" s="300"/>
      <c r="AP227" s="300"/>
      <c r="AQ227" s="302"/>
      <c r="AR227" s="300"/>
      <c r="AS227" s="302"/>
      <c r="AT227" s="303"/>
      <c r="AU227" s="300"/>
      <c r="AV227" s="302"/>
      <c r="AW227" s="300"/>
      <c r="AX227" s="302"/>
      <c r="AY227" s="300"/>
      <c r="AZ227" s="302"/>
    </row>
    <row r="228" spans="7:52">
      <c r="G228" s="256"/>
      <c r="I228" s="256"/>
      <c r="J228" s="256"/>
      <c r="K228" s="256"/>
      <c r="L228" s="256"/>
      <c r="M228" s="273"/>
      <c r="N228" s="273"/>
      <c r="O228" s="274"/>
      <c r="P228" s="257"/>
      <c r="Q228" s="256"/>
      <c r="R228" s="295"/>
      <c r="Z228" s="296"/>
      <c r="AA228" s="295"/>
      <c r="AB228" s="297"/>
      <c r="AC228" s="297"/>
      <c r="AD228" s="297"/>
      <c r="AE228" s="297"/>
      <c r="AF228" s="297"/>
      <c r="AG228" s="297"/>
      <c r="AH228" s="297"/>
      <c r="AI228" s="297"/>
      <c r="AJ228" s="298"/>
      <c r="AK228" s="298"/>
      <c r="AL228" s="298"/>
      <c r="AM228" s="299"/>
      <c r="AN228" s="300"/>
      <c r="AP228" s="300"/>
      <c r="AQ228" s="302"/>
      <c r="AR228" s="300"/>
      <c r="AS228" s="302"/>
      <c r="AT228" s="303"/>
      <c r="AU228" s="300"/>
      <c r="AV228" s="302"/>
      <c r="AW228" s="300"/>
      <c r="AX228" s="302"/>
      <c r="AY228" s="300"/>
      <c r="AZ228" s="302"/>
    </row>
    <row r="229" spans="7:52">
      <c r="G229" s="256"/>
      <c r="I229" s="256"/>
      <c r="J229" s="256"/>
      <c r="K229" s="256"/>
      <c r="L229" s="256"/>
      <c r="M229" s="273"/>
      <c r="N229" s="273"/>
      <c r="O229" s="274"/>
      <c r="P229" s="257"/>
      <c r="Q229" s="256"/>
      <c r="R229" s="295"/>
      <c r="Z229" s="296"/>
      <c r="AA229" s="295"/>
      <c r="AB229" s="297"/>
      <c r="AC229" s="297"/>
      <c r="AD229" s="297"/>
      <c r="AE229" s="297"/>
      <c r="AF229" s="297"/>
      <c r="AG229" s="297"/>
      <c r="AH229" s="297"/>
      <c r="AI229" s="297"/>
      <c r="AJ229" s="298"/>
      <c r="AK229" s="298"/>
      <c r="AL229" s="298"/>
      <c r="AM229" s="299"/>
      <c r="AN229" s="300"/>
      <c r="AP229" s="300"/>
      <c r="AQ229" s="302"/>
      <c r="AR229" s="300"/>
      <c r="AS229" s="302"/>
      <c r="AT229" s="303"/>
      <c r="AU229" s="300"/>
      <c r="AV229" s="302"/>
      <c r="AW229" s="300"/>
      <c r="AX229" s="302"/>
      <c r="AY229" s="300"/>
      <c r="AZ229" s="302"/>
    </row>
    <row r="230" spans="7:52">
      <c r="G230" s="256"/>
      <c r="I230" s="256"/>
      <c r="J230" s="256"/>
      <c r="K230" s="256"/>
      <c r="L230" s="256"/>
      <c r="M230" s="273"/>
      <c r="N230" s="273"/>
      <c r="O230" s="274"/>
      <c r="P230" s="257"/>
      <c r="Q230" s="256"/>
      <c r="R230" s="295"/>
      <c r="Z230" s="296"/>
      <c r="AA230" s="295"/>
      <c r="AB230" s="297"/>
      <c r="AC230" s="297"/>
      <c r="AD230" s="297"/>
      <c r="AE230" s="297"/>
      <c r="AF230" s="297"/>
      <c r="AG230" s="297"/>
      <c r="AH230" s="297"/>
      <c r="AI230" s="297"/>
      <c r="AJ230" s="298"/>
      <c r="AK230" s="298"/>
      <c r="AL230" s="298"/>
      <c r="AM230" s="299"/>
      <c r="AN230" s="300"/>
      <c r="AP230" s="300"/>
      <c r="AQ230" s="302"/>
      <c r="AR230" s="300"/>
      <c r="AS230" s="302"/>
      <c r="AT230" s="303"/>
      <c r="AU230" s="300"/>
      <c r="AV230" s="302"/>
      <c r="AW230" s="300"/>
      <c r="AX230" s="302"/>
      <c r="AY230" s="300"/>
      <c r="AZ230" s="302"/>
    </row>
    <row r="231" spans="7:52">
      <c r="G231" s="256"/>
      <c r="I231" s="256"/>
      <c r="J231" s="256"/>
      <c r="K231" s="256"/>
      <c r="L231" s="256"/>
      <c r="M231" s="273"/>
      <c r="N231" s="273"/>
      <c r="O231" s="274"/>
      <c r="P231" s="257"/>
      <c r="Q231" s="256"/>
      <c r="R231" s="295"/>
      <c r="Z231" s="296"/>
      <c r="AA231" s="295"/>
      <c r="AB231" s="297"/>
      <c r="AC231" s="297"/>
      <c r="AD231" s="297"/>
      <c r="AE231" s="297"/>
      <c r="AF231" s="297"/>
      <c r="AG231" s="297"/>
      <c r="AH231" s="297"/>
      <c r="AI231" s="297"/>
      <c r="AJ231" s="298"/>
      <c r="AK231" s="298"/>
      <c r="AL231" s="298"/>
      <c r="AM231" s="299"/>
      <c r="AN231" s="300"/>
      <c r="AP231" s="300"/>
      <c r="AQ231" s="302"/>
      <c r="AR231" s="300"/>
      <c r="AS231" s="302"/>
      <c r="AT231" s="303"/>
      <c r="AU231" s="300"/>
      <c r="AV231" s="302"/>
      <c r="AW231" s="300"/>
      <c r="AX231" s="302"/>
      <c r="AY231" s="300"/>
      <c r="AZ231" s="302"/>
    </row>
    <row r="232" spans="7:52">
      <c r="G232" s="256"/>
      <c r="I232" s="256"/>
      <c r="J232" s="256"/>
      <c r="K232" s="256"/>
      <c r="L232" s="256"/>
      <c r="M232" s="273"/>
      <c r="N232" s="273"/>
      <c r="O232" s="274"/>
      <c r="P232" s="257"/>
      <c r="Q232" s="256"/>
      <c r="R232" s="295"/>
      <c r="Z232" s="296"/>
      <c r="AA232" s="295"/>
      <c r="AB232" s="297"/>
      <c r="AC232" s="297"/>
      <c r="AD232" s="297"/>
      <c r="AE232" s="297"/>
      <c r="AF232" s="297"/>
      <c r="AG232" s="297"/>
      <c r="AH232" s="297"/>
      <c r="AI232" s="297"/>
      <c r="AJ232" s="298"/>
      <c r="AK232" s="298"/>
      <c r="AL232" s="298"/>
      <c r="AM232" s="299"/>
      <c r="AN232" s="300"/>
      <c r="AP232" s="300"/>
      <c r="AQ232" s="302"/>
      <c r="AR232" s="300"/>
      <c r="AS232" s="302"/>
      <c r="AT232" s="303"/>
      <c r="AU232" s="300"/>
      <c r="AV232" s="302"/>
      <c r="AW232" s="300"/>
      <c r="AX232" s="302"/>
      <c r="AY232" s="300"/>
      <c r="AZ232" s="302"/>
    </row>
    <row r="233" spans="7:52">
      <c r="G233" s="256"/>
      <c r="I233" s="256"/>
      <c r="J233" s="256"/>
      <c r="K233" s="256"/>
      <c r="L233" s="256"/>
      <c r="M233" s="273"/>
      <c r="N233" s="273"/>
      <c r="O233" s="274"/>
      <c r="P233" s="257"/>
      <c r="Q233" s="256"/>
      <c r="R233" s="295"/>
      <c r="Z233" s="296"/>
      <c r="AA233" s="295"/>
      <c r="AB233" s="297"/>
      <c r="AC233" s="297"/>
      <c r="AD233" s="297"/>
      <c r="AE233" s="297"/>
      <c r="AF233" s="297"/>
      <c r="AG233" s="297"/>
      <c r="AH233" s="297"/>
      <c r="AI233" s="297"/>
      <c r="AJ233" s="298"/>
      <c r="AK233" s="298"/>
      <c r="AL233" s="298"/>
      <c r="AM233" s="299"/>
      <c r="AN233" s="300"/>
      <c r="AP233" s="300"/>
      <c r="AQ233" s="302"/>
      <c r="AR233" s="300"/>
      <c r="AS233" s="302"/>
      <c r="AT233" s="303"/>
      <c r="AU233" s="300"/>
      <c r="AV233" s="302"/>
      <c r="AW233" s="300"/>
      <c r="AX233" s="302"/>
      <c r="AY233" s="300"/>
      <c r="AZ233" s="302"/>
    </row>
    <row r="234" spans="7:52">
      <c r="G234" s="256"/>
      <c r="I234" s="256"/>
      <c r="J234" s="256"/>
      <c r="K234" s="256"/>
      <c r="L234" s="256"/>
      <c r="M234" s="273"/>
      <c r="N234" s="273"/>
      <c r="O234" s="274"/>
      <c r="P234" s="257"/>
      <c r="Q234" s="256"/>
      <c r="R234" s="295"/>
      <c r="Z234" s="296"/>
      <c r="AA234" s="295"/>
      <c r="AB234" s="297"/>
      <c r="AC234" s="297"/>
      <c r="AD234" s="297"/>
      <c r="AE234" s="297"/>
      <c r="AF234" s="297"/>
      <c r="AG234" s="297"/>
      <c r="AH234" s="297"/>
      <c r="AI234" s="297"/>
      <c r="AJ234" s="298"/>
      <c r="AK234" s="298"/>
      <c r="AL234" s="298"/>
      <c r="AM234" s="299"/>
      <c r="AN234" s="300"/>
      <c r="AP234" s="300"/>
      <c r="AQ234" s="302"/>
      <c r="AR234" s="300"/>
      <c r="AS234" s="302"/>
      <c r="AT234" s="303"/>
      <c r="AU234" s="300"/>
      <c r="AV234" s="302"/>
      <c r="AW234" s="300"/>
      <c r="AX234" s="302"/>
      <c r="AY234" s="300"/>
      <c r="AZ234" s="302"/>
    </row>
    <row r="235" spans="7:52">
      <c r="G235" s="256"/>
      <c r="I235" s="256"/>
      <c r="J235" s="256"/>
      <c r="K235" s="256"/>
      <c r="L235" s="256"/>
      <c r="M235" s="273"/>
      <c r="N235" s="273"/>
      <c r="O235" s="274"/>
      <c r="P235" s="257"/>
      <c r="Q235" s="256"/>
      <c r="R235" s="295"/>
      <c r="Z235" s="296"/>
      <c r="AA235" s="295"/>
      <c r="AB235" s="297"/>
      <c r="AC235" s="297"/>
      <c r="AD235" s="297"/>
      <c r="AE235" s="297"/>
      <c r="AF235" s="297"/>
      <c r="AG235" s="297"/>
      <c r="AH235" s="297"/>
      <c r="AI235" s="297"/>
      <c r="AJ235" s="298"/>
      <c r="AK235" s="298"/>
      <c r="AL235" s="298"/>
      <c r="AM235" s="299"/>
      <c r="AN235" s="300"/>
      <c r="AP235" s="300"/>
      <c r="AQ235" s="302"/>
      <c r="AR235" s="300"/>
      <c r="AS235" s="302"/>
      <c r="AT235" s="303"/>
      <c r="AU235" s="300"/>
      <c r="AV235" s="302"/>
      <c r="AW235" s="300"/>
      <c r="AX235" s="302"/>
      <c r="AY235" s="300"/>
      <c r="AZ235" s="302"/>
    </row>
    <row r="236" spans="7:52">
      <c r="G236" s="256"/>
      <c r="I236" s="256"/>
      <c r="J236" s="256"/>
      <c r="K236" s="256"/>
      <c r="L236" s="256"/>
      <c r="M236" s="273"/>
      <c r="N236" s="273"/>
      <c r="O236" s="274"/>
      <c r="P236" s="257"/>
      <c r="Q236" s="256"/>
      <c r="R236" s="295"/>
      <c r="Z236" s="296"/>
      <c r="AA236" s="295"/>
      <c r="AB236" s="297"/>
      <c r="AC236" s="297"/>
      <c r="AD236" s="297"/>
      <c r="AE236" s="297"/>
      <c r="AF236" s="297"/>
      <c r="AG236" s="297"/>
      <c r="AH236" s="297"/>
      <c r="AI236" s="297"/>
      <c r="AJ236" s="298"/>
      <c r="AK236" s="298"/>
      <c r="AL236" s="298"/>
      <c r="AM236" s="299"/>
      <c r="AN236" s="300"/>
      <c r="AP236" s="300"/>
      <c r="AQ236" s="302"/>
      <c r="AR236" s="300"/>
      <c r="AS236" s="302"/>
      <c r="AT236" s="303"/>
      <c r="AU236" s="300"/>
      <c r="AV236" s="302"/>
      <c r="AW236" s="300"/>
      <c r="AX236" s="302"/>
      <c r="AY236" s="300"/>
      <c r="AZ236" s="302"/>
    </row>
    <row r="237" spans="7:52">
      <c r="G237" s="256"/>
      <c r="I237" s="256"/>
      <c r="J237" s="256"/>
      <c r="K237" s="256"/>
      <c r="L237" s="256"/>
      <c r="M237" s="273"/>
      <c r="N237" s="273"/>
      <c r="O237" s="274"/>
      <c r="P237" s="257"/>
      <c r="Q237" s="256"/>
      <c r="R237" s="295"/>
      <c r="Z237" s="296"/>
      <c r="AA237" s="295"/>
      <c r="AB237" s="297"/>
      <c r="AC237" s="297"/>
      <c r="AD237" s="297"/>
      <c r="AE237" s="297"/>
      <c r="AF237" s="297"/>
      <c r="AG237" s="297"/>
      <c r="AH237" s="297"/>
      <c r="AI237" s="297"/>
      <c r="AJ237" s="298"/>
      <c r="AK237" s="298"/>
      <c r="AL237" s="298"/>
      <c r="AM237" s="299"/>
      <c r="AN237" s="300"/>
      <c r="AP237" s="300"/>
      <c r="AQ237" s="302"/>
      <c r="AR237" s="300"/>
      <c r="AS237" s="302"/>
      <c r="AT237" s="303"/>
      <c r="AU237" s="300"/>
      <c r="AV237" s="302"/>
      <c r="AW237" s="300"/>
      <c r="AX237" s="302"/>
      <c r="AY237" s="300"/>
      <c r="AZ237" s="302"/>
    </row>
    <row r="238" spans="7:52">
      <c r="G238" s="256"/>
      <c r="I238" s="256"/>
      <c r="J238" s="256"/>
      <c r="K238" s="256"/>
      <c r="L238" s="256"/>
      <c r="M238" s="273"/>
      <c r="N238" s="273"/>
      <c r="O238" s="274"/>
      <c r="P238" s="257"/>
      <c r="Q238" s="256"/>
      <c r="R238" s="295"/>
      <c r="Z238" s="296"/>
      <c r="AA238" s="295"/>
      <c r="AB238" s="297"/>
      <c r="AC238" s="297"/>
      <c r="AD238" s="297"/>
      <c r="AE238" s="297"/>
      <c r="AF238" s="297"/>
      <c r="AG238" s="297"/>
      <c r="AH238" s="297"/>
      <c r="AI238" s="297"/>
      <c r="AJ238" s="298"/>
      <c r="AK238" s="298"/>
      <c r="AL238" s="298"/>
      <c r="AM238" s="299"/>
      <c r="AN238" s="300"/>
      <c r="AP238" s="300"/>
      <c r="AQ238" s="302"/>
      <c r="AR238" s="300"/>
      <c r="AS238" s="302"/>
      <c r="AT238" s="303"/>
      <c r="AU238" s="300"/>
      <c r="AV238" s="302"/>
      <c r="AW238" s="300"/>
      <c r="AX238" s="302"/>
      <c r="AY238" s="300"/>
      <c r="AZ238" s="302"/>
    </row>
    <row r="239" spans="7:52">
      <c r="G239" s="256"/>
      <c r="I239" s="256"/>
      <c r="J239" s="256"/>
      <c r="K239" s="256"/>
      <c r="L239" s="256"/>
      <c r="M239" s="273"/>
      <c r="N239" s="273"/>
      <c r="O239" s="274"/>
      <c r="P239" s="257"/>
      <c r="Q239" s="256"/>
      <c r="R239" s="295"/>
      <c r="Z239" s="296"/>
      <c r="AA239" s="295"/>
      <c r="AB239" s="297"/>
      <c r="AC239" s="297"/>
      <c r="AD239" s="297"/>
      <c r="AE239" s="297"/>
      <c r="AF239" s="297"/>
      <c r="AG239" s="297"/>
      <c r="AH239" s="297"/>
      <c r="AI239" s="297"/>
      <c r="AJ239" s="298"/>
      <c r="AK239" s="298"/>
      <c r="AL239" s="298"/>
      <c r="AM239" s="299"/>
      <c r="AN239" s="300"/>
      <c r="AP239" s="300"/>
      <c r="AQ239" s="302"/>
      <c r="AR239" s="300"/>
      <c r="AS239" s="302"/>
      <c r="AT239" s="303"/>
      <c r="AU239" s="300"/>
      <c r="AV239" s="302"/>
      <c r="AW239" s="300"/>
      <c r="AX239" s="302"/>
      <c r="AY239" s="300"/>
      <c r="AZ239" s="302"/>
    </row>
    <row r="240" spans="7:52">
      <c r="G240" s="256"/>
      <c r="I240" s="256"/>
      <c r="J240" s="256"/>
      <c r="K240" s="256"/>
      <c r="L240" s="256"/>
      <c r="M240" s="273"/>
      <c r="N240" s="273"/>
      <c r="O240" s="274"/>
      <c r="P240" s="257"/>
      <c r="Q240" s="256"/>
      <c r="R240" s="295"/>
      <c r="Z240" s="296"/>
      <c r="AA240" s="295"/>
      <c r="AB240" s="297"/>
      <c r="AC240" s="297"/>
      <c r="AD240" s="297"/>
      <c r="AE240" s="297"/>
      <c r="AF240" s="297"/>
      <c r="AG240" s="297"/>
      <c r="AH240" s="297"/>
      <c r="AI240" s="297"/>
      <c r="AJ240" s="298"/>
      <c r="AK240" s="298"/>
      <c r="AL240" s="298"/>
      <c r="AM240" s="299"/>
      <c r="AN240" s="300"/>
      <c r="AP240" s="300"/>
      <c r="AQ240" s="302"/>
      <c r="AR240" s="300"/>
      <c r="AS240" s="302"/>
      <c r="AT240" s="303"/>
      <c r="AU240" s="300"/>
      <c r="AV240" s="302"/>
      <c r="AW240" s="300"/>
      <c r="AX240" s="302"/>
      <c r="AY240" s="300"/>
      <c r="AZ240" s="302"/>
    </row>
    <row r="241" spans="7:52">
      <c r="G241" s="256"/>
      <c r="I241" s="256"/>
      <c r="J241" s="256"/>
      <c r="K241" s="256"/>
      <c r="L241" s="256"/>
      <c r="M241" s="273"/>
      <c r="N241" s="273"/>
      <c r="O241" s="274"/>
      <c r="P241" s="257"/>
      <c r="Q241" s="256"/>
      <c r="R241" s="295"/>
      <c r="Z241" s="296"/>
      <c r="AA241" s="295"/>
      <c r="AB241" s="297"/>
      <c r="AC241" s="297"/>
      <c r="AD241" s="297"/>
      <c r="AE241" s="297"/>
      <c r="AF241" s="297"/>
      <c r="AG241" s="297"/>
      <c r="AH241" s="297"/>
      <c r="AI241" s="297"/>
      <c r="AJ241" s="298"/>
      <c r="AK241" s="298"/>
      <c r="AL241" s="298"/>
      <c r="AM241" s="299"/>
      <c r="AN241" s="300"/>
      <c r="AP241" s="300"/>
      <c r="AQ241" s="302"/>
      <c r="AR241" s="300"/>
      <c r="AS241" s="302"/>
      <c r="AT241" s="303"/>
      <c r="AU241" s="300"/>
      <c r="AV241" s="302"/>
      <c r="AW241" s="300"/>
      <c r="AX241" s="302"/>
      <c r="AY241" s="300"/>
      <c r="AZ241" s="302"/>
    </row>
    <row r="242" spans="7:52">
      <c r="G242" s="256"/>
      <c r="I242" s="256"/>
      <c r="J242" s="256"/>
      <c r="K242" s="256"/>
      <c r="L242" s="256"/>
      <c r="M242" s="273"/>
      <c r="N242" s="273"/>
      <c r="O242" s="274"/>
      <c r="P242" s="257"/>
      <c r="Q242" s="256"/>
      <c r="R242" s="295"/>
      <c r="Z242" s="296"/>
      <c r="AA242" s="295"/>
      <c r="AB242" s="297"/>
      <c r="AC242" s="297"/>
      <c r="AD242" s="297"/>
      <c r="AE242" s="297"/>
      <c r="AF242" s="297"/>
      <c r="AG242" s="297"/>
      <c r="AH242" s="297"/>
      <c r="AI242" s="297"/>
      <c r="AJ242" s="298"/>
      <c r="AK242" s="298"/>
      <c r="AL242" s="298"/>
      <c r="AM242" s="299"/>
      <c r="AN242" s="300"/>
      <c r="AP242" s="300"/>
      <c r="AQ242" s="302"/>
      <c r="AR242" s="300"/>
      <c r="AS242" s="302"/>
      <c r="AT242" s="303"/>
      <c r="AU242" s="300"/>
      <c r="AV242" s="302"/>
      <c r="AW242" s="300"/>
      <c r="AX242" s="302"/>
      <c r="AY242" s="300"/>
      <c r="AZ242" s="302"/>
    </row>
    <row r="243" spans="7:52">
      <c r="G243" s="256"/>
      <c r="I243" s="256"/>
      <c r="J243" s="256"/>
      <c r="K243" s="256"/>
      <c r="L243" s="256"/>
      <c r="M243" s="273"/>
      <c r="N243" s="273"/>
      <c r="O243" s="274"/>
      <c r="P243" s="257"/>
      <c r="Q243" s="256"/>
      <c r="R243" s="295"/>
      <c r="Z243" s="296"/>
      <c r="AA243" s="295"/>
      <c r="AB243" s="297"/>
      <c r="AC243" s="297"/>
      <c r="AD243" s="297"/>
      <c r="AE243" s="297"/>
      <c r="AF243" s="297"/>
      <c r="AG243" s="297"/>
      <c r="AH243" s="297"/>
      <c r="AI243" s="297"/>
      <c r="AJ243" s="298"/>
      <c r="AK243" s="298"/>
      <c r="AL243" s="298"/>
      <c r="AM243" s="299"/>
      <c r="AN243" s="300"/>
      <c r="AP243" s="300"/>
      <c r="AQ243" s="302"/>
      <c r="AR243" s="300"/>
      <c r="AS243" s="302"/>
      <c r="AT243" s="303"/>
      <c r="AU243" s="300"/>
      <c r="AV243" s="302"/>
      <c r="AW243" s="300"/>
      <c r="AX243" s="302"/>
      <c r="AY243" s="300"/>
      <c r="AZ243" s="302"/>
    </row>
    <row r="244" spans="7:52">
      <c r="G244" s="256"/>
      <c r="I244" s="256"/>
      <c r="J244" s="256"/>
      <c r="K244" s="256"/>
      <c r="L244" s="256"/>
      <c r="M244" s="273"/>
      <c r="N244" s="273"/>
      <c r="O244" s="274"/>
      <c r="P244" s="257"/>
      <c r="Q244" s="256"/>
      <c r="R244" s="295"/>
      <c r="Z244" s="296"/>
      <c r="AA244" s="295"/>
      <c r="AB244" s="297"/>
      <c r="AC244" s="297"/>
      <c r="AD244" s="297"/>
      <c r="AE244" s="297"/>
      <c r="AF244" s="297"/>
      <c r="AG244" s="297"/>
      <c r="AH244" s="297"/>
      <c r="AI244" s="297"/>
      <c r="AJ244" s="298"/>
      <c r="AK244" s="298"/>
      <c r="AL244" s="298"/>
      <c r="AM244" s="299"/>
      <c r="AN244" s="300"/>
      <c r="AP244" s="300"/>
      <c r="AQ244" s="302"/>
      <c r="AR244" s="300"/>
      <c r="AS244" s="302"/>
      <c r="AT244" s="303"/>
      <c r="AU244" s="300"/>
      <c r="AV244" s="302"/>
      <c r="AW244" s="300"/>
      <c r="AX244" s="302"/>
      <c r="AY244" s="300"/>
      <c r="AZ244" s="302"/>
    </row>
    <row r="245" spans="7:52">
      <c r="G245" s="256"/>
      <c r="I245" s="256"/>
      <c r="J245" s="256"/>
      <c r="K245" s="256"/>
      <c r="L245" s="256"/>
      <c r="M245" s="273"/>
      <c r="N245" s="273"/>
      <c r="O245" s="274"/>
      <c r="P245" s="257"/>
      <c r="Q245" s="256"/>
      <c r="R245" s="295"/>
      <c r="Z245" s="296"/>
      <c r="AA245" s="295"/>
      <c r="AB245" s="297"/>
      <c r="AC245" s="297"/>
      <c r="AD245" s="297"/>
      <c r="AE245" s="297"/>
      <c r="AF245" s="297"/>
      <c r="AG245" s="297"/>
      <c r="AH245" s="297"/>
      <c r="AI245" s="297"/>
      <c r="AJ245" s="298"/>
      <c r="AK245" s="298"/>
      <c r="AL245" s="298"/>
      <c r="AM245" s="299"/>
      <c r="AN245" s="300"/>
      <c r="AP245" s="300"/>
      <c r="AQ245" s="302"/>
      <c r="AR245" s="300"/>
      <c r="AS245" s="302"/>
      <c r="AT245" s="303"/>
      <c r="AU245" s="300"/>
      <c r="AV245" s="302"/>
      <c r="AW245" s="300"/>
      <c r="AX245" s="302"/>
      <c r="AY245" s="300"/>
      <c r="AZ245" s="302"/>
    </row>
    <row r="246" spans="7:52">
      <c r="G246" s="256"/>
      <c r="I246" s="256"/>
      <c r="J246" s="256"/>
      <c r="K246" s="256"/>
      <c r="L246" s="256"/>
      <c r="M246" s="273"/>
      <c r="N246" s="273"/>
      <c r="O246" s="274"/>
      <c r="P246" s="257"/>
      <c r="Q246" s="256"/>
      <c r="R246" s="295"/>
      <c r="Z246" s="296"/>
      <c r="AA246" s="295"/>
      <c r="AB246" s="297"/>
      <c r="AC246" s="297"/>
      <c r="AD246" s="297"/>
      <c r="AE246" s="297"/>
      <c r="AF246" s="297"/>
      <c r="AG246" s="297"/>
      <c r="AH246" s="297"/>
      <c r="AI246" s="297"/>
      <c r="AJ246" s="298"/>
      <c r="AK246" s="298"/>
      <c r="AL246" s="298"/>
      <c r="AM246" s="299"/>
      <c r="AN246" s="300"/>
      <c r="AP246" s="300"/>
      <c r="AQ246" s="302"/>
      <c r="AR246" s="300"/>
      <c r="AS246" s="302"/>
      <c r="AT246" s="303"/>
      <c r="AU246" s="300"/>
      <c r="AV246" s="302"/>
      <c r="AW246" s="300"/>
      <c r="AX246" s="302"/>
      <c r="AY246" s="300"/>
      <c r="AZ246" s="302"/>
    </row>
    <row r="247" spans="7:52">
      <c r="G247" s="256"/>
      <c r="I247" s="256"/>
      <c r="J247" s="256"/>
      <c r="K247" s="256"/>
      <c r="L247" s="256"/>
      <c r="M247" s="273"/>
      <c r="N247" s="273"/>
      <c r="O247" s="274"/>
      <c r="P247" s="257"/>
      <c r="Q247" s="256"/>
      <c r="R247" s="295"/>
      <c r="Z247" s="296"/>
      <c r="AA247" s="295"/>
      <c r="AB247" s="297"/>
      <c r="AC247" s="297"/>
      <c r="AD247" s="297"/>
      <c r="AE247" s="297"/>
      <c r="AF247" s="297"/>
      <c r="AG247" s="297"/>
      <c r="AH247" s="297"/>
      <c r="AI247" s="297"/>
      <c r="AJ247" s="298"/>
      <c r="AK247" s="298"/>
      <c r="AL247" s="298"/>
      <c r="AM247" s="299"/>
      <c r="AN247" s="300"/>
      <c r="AP247" s="300"/>
      <c r="AQ247" s="302"/>
      <c r="AR247" s="300"/>
      <c r="AS247" s="302"/>
      <c r="AT247" s="303"/>
      <c r="AU247" s="300"/>
      <c r="AV247" s="302"/>
      <c r="AW247" s="300"/>
      <c r="AX247" s="302"/>
      <c r="AY247" s="300"/>
      <c r="AZ247" s="302"/>
    </row>
    <row r="248" spans="7:52">
      <c r="G248" s="256"/>
      <c r="I248" s="256"/>
      <c r="J248" s="256"/>
      <c r="K248" s="256"/>
      <c r="L248" s="256"/>
      <c r="M248" s="273"/>
      <c r="N248" s="273"/>
      <c r="O248" s="274"/>
      <c r="P248" s="257"/>
      <c r="Q248" s="256"/>
      <c r="R248" s="295"/>
      <c r="Z248" s="296"/>
      <c r="AA248" s="295"/>
      <c r="AB248" s="297"/>
      <c r="AC248" s="297"/>
      <c r="AD248" s="297"/>
      <c r="AE248" s="297"/>
      <c r="AF248" s="297"/>
      <c r="AG248" s="297"/>
      <c r="AH248" s="297"/>
      <c r="AI248" s="297"/>
      <c r="AJ248" s="298"/>
      <c r="AK248" s="298"/>
      <c r="AL248" s="298"/>
      <c r="AM248" s="299"/>
      <c r="AN248" s="300"/>
      <c r="AP248" s="300"/>
      <c r="AQ248" s="302"/>
      <c r="AR248" s="300"/>
      <c r="AS248" s="302"/>
      <c r="AT248" s="303"/>
      <c r="AU248" s="300"/>
      <c r="AV248" s="302"/>
      <c r="AW248" s="300"/>
      <c r="AX248" s="302"/>
      <c r="AY248" s="300"/>
      <c r="AZ248" s="302"/>
    </row>
    <row r="249" spans="7:52">
      <c r="G249" s="256"/>
      <c r="I249" s="256"/>
      <c r="J249" s="256"/>
      <c r="K249" s="256"/>
      <c r="L249" s="256"/>
      <c r="M249" s="273"/>
      <c r="N249" s="273"/>
      <c r="O249" s="274"/>
      <c r="P249" s="257"/>
      <c r="Q249" s="256"/>
      <c r="R249" s="295"/>
      <c r="Z249" s="296"/>
      <c r="AA249" s="295"/>
      <c r="AB249" s="297"/>
      <c r="AC249" s="297"/>
      <c r="AD249" s="297"/>
      <c r="AE249" s="297"/>
      <c r="AF249" s="297"/>
      <c r="AG249" s="297"/>
      <c r="AH249" s="297"/>
      <c r="AI249" s="297"/>
      <c r="AJ249" s="298"/>
      <c r="AK249" s="298"/>
      <c r="AL249" s="298"/>
      <c r="AM249" s="299"/>
      <c r="AN249" s="300"/>
      <c r="AP249" s="300"/>
      <c r="AQ249" s="302"/>
      <c r="AR249" s="300"/>
      <c r="AS249" s="302"/>
      <c r="AT249" s="303"/>
      <c r="AU249" s="300"/>
      <c r="AV249" s="302"/>
      <c r="AW249" s="300"/>
      <c r="AX249" s="302"/>
      <c r="AY249" s="300"/>
      <c r="AZ249" s="302"/>
    </row>
    <row r="250" spans="7:52">
      <c r="G250" s="256"/>
      <c r="I250" s="256"/>
      <c r="J250" s="256"/>
      <c r="K250" s="256"/>
      <c r="L250" s="256"/>
      <c r="M250" s="273"/>
      <c r="N250" s="273"/>
      <c r="O250" s="274"/>
      <c r="P250" s="257"/>
      <c r="Q250" s="256"/>
      <c r="R250" s="295"/>
      <c r="Z250" s="296"/>
      <c r="AA250" s="295"/>
      <c r="AB250" s="297"/>
      <c r="AC250" s="297"/>
      <c r="AD250" s="297"/>
      <c r="AE250" s="297"/>
      <c r="AF250" s="297"/>
      <c r="AG250" s="297"/>
      <c r="AH250" s="297"/>
      <c r="AI250" s="297"/>
      <c r="AJ250" s="298"/>
      <c r="AK250" s="298"/>
      <c r="AL250" s="298"/>
      <c r="AM250" s="299"/>
      <c r="AN250" s="300"/>
      <c r="AP250" s="300"/>
      <c r="AQ250" s="302"/>
      <c r="AR250" s="300"/>
      <c r="AS250" s="302"/>
      <c r="AT250" s="303"/>
      <c r="AU250" s="300"/>
      <c r="AV250" s="302"/>
      <c r="AW250" s="300"/>
      <c r="AX250" s="302"/>
      <c r="AY250" s="300"/>
      <c r="AZ250" s="302"/>
    </row>
    <row r="251" spans="7:52">
      <c r="G251" s="256"/>
      <c r="I251" s="256"/>
      <c r="J251" s="256"/>
      <c r="K251" s="256"/>
      <c r="L251" s="256"/>
      <c r="M251" s="273"/>
      <c r="N251" s="273"/>
      <c r="O251" s="274"/>
      <c r="P251" s="257"/>
      <c r="Q251" s="256"/>
      <c r="R251" s="295"/>
      <c r="Z251" s="296"/>
      <c r="AA251" s="295"/>
      <c r="AB251" s="297"/>
      <c r="AC251" s="297"/>
      <c r="AD251" s="297"/>
      <c r="AE251" s="297"/>
      <c r="AF251" s="297"/>
      <c r="AG251" s="297"/>
      <c r="AH251" s="297"/>
      <c r="AI251" s="297"/>
      <c r="AJ251" s="298"/>
      <c r="AK251" s="298"/>
      <c r="AL251" s="298"/>
      <c r="AM251" s="299"/>
      <c r="AN251" s="300"/>
      <c r="AP251" s="300"/>
      <c r="AQ251" s="302"/>
      <c r="AR251" s="300"/>
      <c r="AS251" s="302"/>
      <c r="AT251" s="303"/>
      <c r="AU251" s="300"/>
      <c r="AV251" s="302"/>
      <c r="AW251" s="300"/>
      <c r="AX251" s="302"/>
      <c r="AY251" s="300"/>
      <c r="AZ251" s="302"/>
    </row>
    <row r="252" spans="7:52">
      <c r="G252" s="256"/>
      <c r="I252" s="256"/>
      <c r="J252" s="256"/>
      <c r="K252" s="256"/>
      <c r="L252" s="256"/>
      <c r="M252" s="273"/>
      <c r="N252" s="273"/>
      <c r="O252" s="274"/>
      <c r="P252" s="257"/>
      <c r="Q252" s="256"/>
      <c r="R252" s="295"/>
      <c r="Z252" s="296"/>
      <c r="AA252" s="295"/>
      <c r="AB252" s="297"/>
      <c r="AC252" s="297"/>
      <c r="AD252" s="297"/>
      <c r="AE252" s="297"/>
      <c r="AF252" s="297"/>
      <c r="AG252" s="297"/>
      <c r="AH252" s="297"/>
      <c r="AI252" s="297"/>
      <c r="AJ252" s="298"/>
      <c r="AK252" s="298"/>
      <c r="AL252" s="298"/>
      <c r="AM252" s="299"/>
      <c r="AN252" s="300"/>
      <c r="AP252" s="300"/>
      <c r="AQ252" s="302"/>
      <c r="AR252" s="300"/>
      <c r="AS252" s="302"/>
      <c r="AT252" s="303"/>
      <c r="AU252" s="300"/>
      <c r="AV252" s="302"/>
      <c r="AW252" s="300"/>
      <c r="AX252" s="302"/>
      <c r="AY252" s="300"/>
      <c r="AZ252" s="302"/>
    </row>
    <row r="253" spans="7:52">
      <c r="G253" s="256"/>
      <c r="I253" s="256"/>
      <c r="J253" s="256"/>
      <c r="K253" s="256"/>
      <c r="L253" s="256"/>
      <c r="M253" s="273"/>
      <c r="N253" s="273"/>
      <c r="O253" s="274"/>
      <c r="P253" s="257"/>
      <c r="Q253" s="256"/>
      <c r="R253" s="295"/>
      <c r="Z253" s="296"/>
      <c r="AA253" s="295"/>
      <c r="AB253" s="297"/>
      <c r="AC253" s="297"/>
      <c r="AD253" s="297"/>
      <c r="AE253" s="297"/>
      <c r="AF253" s="297"/>
      <c r="AG253" s="297"/>
      <c r="AH253" s="297"/>
      <c r="AI253" s="297"/>
      <c r="AJ253" s="298"/>
      <c r="AK253" s="298"/>
      <c r="AL253" s="298"/>
      <c r="AM253" s="299"/>
      <c r="AN253" s="300"/>
      <c r="AP253" s="300"/>
      <c r="AQ253" s="302"/>
      <c r="AR253" s="300"/>
      <c r="AS253" s="302"/>
      <c r="AT253" s="303"/>
      <c r="AU253" s="300"/>
      <c r="AV253" s="302"/>
      <c r="AW253" s="300"/>
      <c r="AX253" s="302"/>
      <c r="AY253" s="300"/>
      <c r="AZ253" s="302"/>
    </row>
    <row r="254" spans="7:52">
      <c r="G254" s="256"/>
      <c r="I254" s="256"/>
      <c r="J254" s="256"/>
      <c r="K254" s="256"/>
      <c r="L254" s="256"/>
      <c r="M254" s="273"/>
      <c r="N254" s="273"/>
      <c r="O254" s="274"/>
      <c r="P254" s="257"/>
      <c r="Q254" s="256"/>
      <c r="R254" s="295"/>
      <c r="Z254" s="296"/>
      <c r="AA254" s="295"/>
      <c r="AB254" s="297"/>
      <c r="AC254" s="297"/>
      <c r="AD254" s="297"/>
      <c r="AE254" s="297"/>
      <c r="AF254" s="297"/>
      <c r="AG254" s="297"/>
      <c r="AH254" s="297"/>
      <c r="AI254" s="297"/>
      <c r="AJ254" s="298"/>
      <c r="AK254" s="298"/>
      <c r="AL254" s="298"/>
      <c r="AM254" s="299"/>
      <c r="AN254" s="300"/>
      <c r="AP254" s="300"/>
      <c r="AQ254" s="302"/>
      <c r="AR254" s="300"/>
      <c r="AS254" s="302"/>
      <c r="AT254" s="303"/>
      <c r="AU254" s="300"/>
      <c r="AV254" s="302"/>
      <c r="AW254" s="300"/>
      <c r="AX254" s="302"/>
      <c r="AY254" s="300"/>
      <c r="AZ254" s="302"/>
    </row>
    <row r="255" spans="7:52">
      <c r="G255" s="256"/>
      <c r="I255" s="256"/>
      <c r="J255" s="256"/>
      <c r="K255" s="256"/>
      <c r="L255" s="256"/>
      <c r="M255" s="273"/>
      <c r="N255" s="273"/>
      <c r="O255" s="274"/>
      <c r="P255" s="257"/>
      <c r="Q255" s="256"/>
      <c r="R255" s="295"/>
      <c r="Z255" s="296"/>
      <c r="AA255" s="295"/>
      <c r="AB255" s="297"/>
      <c r="AC255" s="297"/>
      <c r="AD255" s="297"/>
      <c r="AE255" s="297"/>
      <c r="AF255" s="297"/>
      <c r="AG255" s="297"/>
      <c r="AH255" s="297"/>
      <c r="AI255" s="297"/>
      <c r="AJ255" s="298"/>
      <c r="AK255" s="298"/>
      <c r="AL255" s="298"/>
      <c r="AM255" s="299"/>
      <c r="AN255" s="300"/>
      <c r="AP255" s="300"/>
      <c r="AQ255" s="302"/>
      <c r="AR255" s="300"/>
      <c r="AS255" s="302"/>
      <c r="AT255" s="303"/>
      <c r="AU255" s="300"/>
      <c r="AV255" s="302"/>
      <c r="AW255" s="300"/>
      <c r="AX255" s="302"/>
      <c r="AY255" s="300"/>
      <c r="AZ255" s="302"/>
    </row>
    <row r="256" spans="7:52">
      <c r="G256" s="256"/>
      <c r="I256" s="256"/>
      <c r="J256" s="256"/>
      <c r="K256" s="256"/>
      <c r="L256" s="256"/>
      <c r="M256" s="273"/>
      <c r="N256" s="273"/>
      <c r="O256" s="274"/>
      <c r="P256" s="257"/>
      <c r="Q256" s="256"/>
      <c r="R256" s="295"/>
      <c r="Z256" s="296"/>
      <c r="AA256" s="295"/>
      <c r="AB256" s="297"/>
      <c r="AC256" s="297"/>
      <c r="AD256" s="297"/>
      <c r="AE256" s="297"/>
      <c r="AF256" s="297"/>
      <c r="AG256" s="297"/>
      <c r="AH256" s="297"/>
      <c r="AI256" s="297"/>
      <c r="AJ256" s="298"/>
      <c r="AK256" s="298"/>
      <c r="AL256" s="298"/>
      <c r="AM256" s="299"/>
      <c r="AN256" s="300"/>
      <c r="AP256" s="300"/>
      <c r="AQ256" s="302"/>
      <c r="AR256" s="300"/>
      <c r="AS256" s="302"/>
      <c r="AT256" s="303"/>
      <c r="AU256" s="300"/>
      <c r="AV256" s="302"/>
      <c r="AW256" s="300"/>
      <c r="AX256" s="302"/>
      <c r="AY256" s="300"/>
      <c r="AZ256" s="302"/>
    </row>
    <row r="257" spans="7:52">
      <c r="G257" s="256"/>
      <c r="I257" s="256"/>
      <c r="J257" s="256"/>
      <c r="K257" s="256"/>
      <c r="L257" s="256"/>
      <c r="M257" s="273"/>
      <c r="N257" s="273"/>
      <c r="O257" s="274"/>
      <c r="P257" s="257"/>
      <c r="Q257" s="256"/>
      <c r="R257" s="295"/>
      <c r="Z257" s="296"/>
      <c r="AA257" s="295"/>
      <c r="AB257" s="297"/>
      <c r="AC257" s="297"/>
      <c r="AD257" s="297"/>
      <c r="AE257" s="297"/>
      <c r="AF257" s="297"/>
      <c r="AG257" s="297"/>
      <c r="AH257" s="297"/>
      <c r="AI257" s="297"/>
      <c r="AJ257" s="298"/>
      <c r="AK257" s="298"/>
      <c r="AL257" s="298"/>
      <c r="AM257" s="299"/>
      <c r="AN257" s="300"/>
      <c r="AP257" s="300"/>
      <c r="AQ257" s="302"/>
      <c r="AR257" s="300"/>
      <c r="AS257" s="302"/>
      <c r="AT257" s="303"/>
      <c r="AU257" s="300"/>
      <c r="AV257" s="302"/>
      <c r="AW257" s="300"/>
      <c r="AX257" s="302"/>
      <c r="AY257" s="300"/>
      <c r="AZ257" s="302"/>
    </row>
    <row r="258" spans="7:52">
      <c r="G258" s="256"/>
      <c r="I258" s="256"/>
      <c r="J258" s="256"/>
      <c r="K258" s="256"/>
      <c r="L258" s="256"/>
      <c r="M258" s="273"/>
      <c r="N258" s="273"/>
      <c r="O258" s="274"/>
      <c r="P258" s="257"/>
      <c r="Q258" s="256"/>
      <c r="R258" s="295"/>
      <c r="Z258" s="296"/>
      <c r="AA258" s="295"/>
      <c r="AB258" s="297"/>
      <c r="AC258" s="297"/>
      <c r="AD258" s="297"/>
      <c r="AE258" s="297"/>
      <c r="AF258" s="297"/>
      <c r="AG258" s="297"/>
      <c r="AH258" s="297"/>
      <c r="AI258" s="297"/>
      <c r="AJ258" s="298"/>
      <c r="AK258" s="298"/>
      <c r="AL258" s="298"/>
      <c r="AM258" s="299"/>
      <c r="AN258" s="300"/>
      <c r="AP258" s="300"/>
      <c r="AQ258" s="302"/>
      <c r="AR258" s="300"/>
      <c r="AS258" s="302"/>
      <c r="AT258" s="303"/>
      <c r="AU258" s="300"/>
      <c r="AV258" s="302"/>
      <c r="AW258" s="300"/>
      <c r="AX258" s="302"/>
      <c r="AY258" s="300"/>
      <c r="AZ258" s="302"/>
    </row>
    <row r="259" spans="7:52">
      <c r="G259" s="256"/>
      <c r="I259" s="256"/>
      <c r="J259" s="256"/>
      <c r="K259" s="256"/>
      <c r="L259" s="256"/>
      <c r="M259" s="273"/>
      <c r="N259" s="273"/>
      <c r="O259" s="274"/>
      <c r="P259" s="257"/>
      <c r="Q259" s="256"/>
      <c r="R259" s="295"/>
      <c r="Z259" s="296"/>
      <c r="AA259" s="295"/>
      <c r="AB259" s="297"/>
      <c r="AC259" s="297"/>
      <c r="AD259" s="297"/>
      <c r="AE259" s="297"/>
      <c r="AF259" s="297"/>
      <c r="AG259" s="297"/>
      <c r="AH259" s="297"/>
      <c r="AI259" s="297"/>
      <c r="AJ259" s="298"/>
      <c r="AK259" s="298"/>
      <c r="AL259" s="298"/>
      <c r="AM259" s="299"/>
      <c r="AN259" s="300"/>
      <c r="AP259" s="300"/>
      <c r="AQ259" s="302"/>
      <c r="AR259" s="300"/>
      <c r="AS259" s="302"/>
      <c r="AT259" s="303"/>
      <c r="AU259" s="300"/>
      <c r="AV259" s="302"/>
      <c r="AW259" s="300"/>
      <c r="AX259" s="302"/>
      <c r="AY259" s="300"/>
      <c r="AZ259" s="302"/>
    </row>
    <row r="260" spans="7:52">
      <c r="G260" s="256"/>
      <c r="I260" s="256"/>
      <c r="J260" s="256"/>
      <c r="K260" s="256"/>
      <c r="L260" s="256"/>
      <c r="M260" s="273"/>
      <c r="N260" s="273"/>
      <c r="O260" s="274"/>
      <c r="P260" s="257"/>
      <c r="Q260" s="256"/>
      <c r="R260" s="295"/>
      <c r="Z260" s="296"/>
      <c r="AA260" s="295"/>
      <c r="AB260" s="297"/>
      <c r="AC260" s="297"/>
      <c r="AD260" s="297"/>
      <c r="AE260" s="297"/>
      <c r="AF260" s="297"/>
      <c r="AG260" s="297"/>
      <c r="AH260" s="297"/>
      <c r="AI260" s="297"/>
      <c r="AJ260" s="298"/>
      <c r="AK260" s="298"/>
      <c r="AL260" s="298"/>
      <c r="AM260" s="299"/>
      <c r="AN260" s="300"/>
      <c r="AP260" s="300"/>
      <c r="AQ260" s="302"/>
      <c r="AR260" s="300"/>
      <c r="AS260" s="302"/>
      <c r="AT260" s="303"/>
      <c r="AU260" s="300"/>
      <c r="AV260" s="302"/>
      <c r="AW260" s="300"/>
      <c r="AX260" s="302"/>
      <c r="AY260" s="300"/>
      <c r="AZ260" s="302"/>
    </row>
    <row r="261" spans="7:52">
      <c r="G261" s="256"/>
      <c r="I261" s="256"/>
      <c r="J261" s="256"/>
      <c r="K261" s="256"/>
      <c r="L261" s="256"/>
      <c r="M261" s="273"/>
      <c r="N261" s="273"/>
      <c r="O261" s="274"/>
      <c r="P261" s="257"/>
      <c r="Q261" s="256"/>
      <c r="R261" s="295"/>
      <c r="Z261" s="296"/>
      <c r="AA261" s="295"/>
      <c r="AB261" s="297"/>
      <c r="AC261" s="297"/>
      <c r="AD261" s="297"/>
      <c r="AE261" s="297"/>
      <c r="AF261" s="297"/>
      <c r="AG261" s="297"/>
      <c r="AH261" s="297"/>
      <c r="AI261" s="297"/>
      <c r="AJ261" s="298"/>
      <c r="AK261" s="298"/>
      <c r="AL261" s="298"/>
      <c r="AM261" s="299"/>
      <c r="AN261" s="300"/>
      <c r="AP261" s="300"/>
      <c r="AQ261" s="302"/>
      <c r="AR261" s="300"/>
      <c r="AS261" s="302"/>
      <c r="AT261" s="303"/>
      <c r="AU261" s="300"/>
      <c r="AV261" s="302"/>
      <c r="AW261" s="300"/>
      <c r="AX261" s="302"/>
      <c r="AY261" s="300"/>
      <c r="AZ261" s="302"/>
    </row>
    <row r="262" spans="7:52">
      <c r="G262" s="256"/>
      <c r="I262" s="256"/>
      <c r="J262" s="256"/>
      <c r="K262" s="256"/>
      <c r="L262" s="256"/>
      <c r="M262" s="273"/>
      <c r="N262" s="273"/>
      <c r="O262" s="274"/>
      <c r="P262" s="257"/>
      <c r="Q262" s="256"/>
      <c r="R262" s="295"/>
      <c r="Z262" s="296"/>
      <c r="AA262" s="295"/>
      <c r="AB262" s="297"/>
      <c r="AC262" s="297"/>
      <c r="AD262" s="297"/>
      <c r="AE262" s="297"/>
      <c r="AF262" s="297"/>
      <c r="AG262" s="297"/>
      <c r="AH262" s="297"/>
      <c r="AI262" s="297"/>
      <c r="AJ262" s="298"/>
      <c r="AK262" s="298"/>
      <c r="AL262" s="298"/>
      <c r="AM262" s="299"/>
      <c r="AN262" s="300"/>
      <c r="AP262" s="300"/>
      <c r="AQ262" s="302"/>
      <c r="AR262" s="300"/>
      <c r="AS262" s="302"/>
      <c r="AT262" s="303"/>
      <c r="AU262" s="300"/>
      <c r="AV262" s="302"/>
      <c r="AW262" s="300"/>
      <c r="AX262" s="302"/>
      <c r="AY262" s="300"/>
      <c r="AZ262" s="302"/>
    </row>
    <row r="263" spans="7:52">
      <c r="G263" s="256"/>
      <c r="I263" s="256"/>
      <c r="J263" s="256"/>
      <c r="K263" s="256"/>
      <c r="L263" s="256"/>
      <c r="M263" s="273"/>
      <c r="N263" s="273"/>
      <c r="O263" s="274"/>
      <c r="P263" s="257"/>
      <c r="Q263" s="256"/>
      <c r="R263" s="295"/>
      <c r="Z263" s="296"/>
      <c r="AA263" s="295"/>
      <c r="AB263" s="297"/>
      <c r="AC263" s="297"/>
      <c r="AD263" s="297"/>
      <c r="AE263" s="297"/>
      <c r="AF263" s="297"/>
      <c r="AG263" s="297"/>
      <c r="AH263" s="297"/>
      <c r="AI263" s="297"/>
      <c r="AJ263" s="298"/>
      <c r="AK263" s="298"/>
      <c r="AL263" s="298"/>
      <c r="AM263" s="299"/>
      <c r="AN263" s="300"/>
      <c r="AP263" s="300"/>
      <c r="AQ263" s="302"/>
      <c r="AR263" s="300"/>
      <c r="AS263" s="302"/>
      <c r="AT263" s="303"/>
      <c r="AU263" s="300"/>
      <c r="AV263" s="302"/>
      <c r="AW263" s="300"/>
      <c r="AX263" s="302"/>
      <c r="AY263" s="300"/>
      <c r="AZ263" s="302"/>
    </row>
    <row r="264" spans="7:52">
      <c r="G264" s="256"/>
      <c r="I264" s="256"/>
      <c r="J264" s="256"/>
      <c r="K264" s="256"/>
      <c r="L264" s="256"/>
      <c r="M264" s="273"/>
      <c r="N264" s="273"/>
      <c r="O264" s="274"/>
      <c r="P264" s="257"/>
      <c r="Q264" s="256"/>
      <c r="R264" s="295"/>
      <c r="Z264" s="296"/>
      <c r="AA264" s="295"/>
      <c r="AB264" s="297"/>
      <c r="AC264" s="297"/>
      <c r="AD264" s="297"/>
      <c r="AE264" s="297"/>
      <c r="AF264" s="297"/>
      <c r="AG264" s="297"/>
      <c r="AH264" s="297"/>
      <c r="AI264" s="297"/>
      <c r="AJ264" s="298"/>
      <c r="AK264" s="298"/>
      <c r="AL264" s="298"/>
      <c r="AM264" s="299"/>
      <c r="AN264" s="300"/>
      <c r="AP264" s="300"/>
      <c r="AQ264" s="302"/>
      <c r="AR264" s="300"/>
      <c r="AS264" s="302"/>
      <c r="AT264" s="303"/>
      <c r="AU264" s="300"/>
      <c r="AV264" s="302"/>
      <c r="AW264" s="300"/>
      <c r="AX264" s="302"/>
      <c r="AY264" s="300"/>
      <c r="AZ264" s="302"/>
    </row>
    <row r="265" spans="7:52">
      <c r="G265" s="256"/>
      <c r="I265" s="256"/>
      <c r="J265" s="256"/>
      <c r="K265" s="256"/>
      <c r="L265" s="256"/>
      <c r="M265" s="273"/>
      <c r="N265" s="273"/>
      <c r="O265" s="274"/>
      <c r="P265" s="257"/>
      <c r="Q265" s="256"/>
      <c r="R265" s="295"/>
      <c r="Z265" s="296"/>
      <c r="AA265" s="295"/>
      <c r="AB265" s="297"/>
      <c r="AC265" s="297"/>
      <c r="AD265" s="297"/>
      <c r="AE265" s="297"/>
      <c r="AF265" s="297"/>
      <c r="AG265" s="297"/>
      <c r="AH265" s="297"/>
      <c r="AI265" s="297"/>
      <c r="AJ265" s="298"/>
      <c r="AK265" s="298"/>
      <c r="AL265" s="298"/>
      <c r="AM265" s="299"/>
      <c r="AN265" s="300"/>
      <c r="AP265" s="300"/>
      <c r="AQ265" s="302"/>
      <c r="AR265" s="300"/>
      <c r="AS265" s="302"/>
      <c r="AT265" s="303"/>
      <c r="AU265" s="300"/>
      <c r="AV265" s="302"/>
      <c r="AW265" s="300"/>
      <c r="AX265" s="302"/>
      <c r="AY265" s="300"/>
      <c r="AZ265" s="302"/>
    </row>
    <row r="266" spans="7:52">
      <c r="G266" s="256"/>
      <c r="I266" s="256"/>
      <c r="J266" s="256"/>
      <c r="K266" s="256"/>
      <c r="L266" s="256"/>
      <c r="M266" s="273"/>
      <c r="N266" s="273"/>
      <c r="O266" s="274"/>
      <c r="P266" s="257"/>
      <c r="Q266" s="256"/>
      <c r="R266" s="295"/>
      <c r="Z266" s="296"/>
      <c r="AA266" s="295"/>
      <c r="AB266" s="297"/>
      <c r="AC266" s="297"/>
      <c r="AD266" s="297"/>
      <c r="AE266" s="297"/>
      <c r="AF266" s="297"/>
      <c r="AG266" s="297"/>
      <c r="AH266" s="297"/>
      <c r="AI266" s="297"/>
      <c r="AJ266" s="298"/>
      <c r="AK266" s="298"/>
      <c r="AL266" s="298"/>
      <c r="AM266" s="299"/>
      <c r="AN266" s="300"/>
      <c r="AP266" s="300"/>
      <c r="AQ266" s="302"/>
      <c r="AR266" s="300"/>
      <c r="AS266" s="302"/>
      <c r="AT266" s="303"/>
      <c r="AU266" s="300"/>
      <c r="AV266" s="302"/>
      <c r="AW266" s="300"/>
      <c r="AX266" s="302"/>
      <c r="AY266" s="300"/>
      <c r="AZ266" s="302"/>
    </row>
    <row r="267" spans="7:52">
      <c r="G267" s="256"/>
      <c r="I267" s="256"/>
      <c r="J267" s="256"/>
      <c r="K267" s="256"/>
      <c r="L267" s="256"/>
      <c r="M267" s="273"/>
      <c r="N267" s="273"/>
      <c r="O267" s="274"/>
      <c r="P267" s="257"/>
      <c r="Q267" s="256"/>
      <c r="R267" s="295"/>
      <c r="Z267" s="296"/>
      <c r="AA267" s="295"/>
      <c r="AB267" s="297"/>
      <c r="AC267" s="297"/>
      <c r="AD267" s="297"/>
      <c r="AE267" s="297"/>
      <c r="AF267" s="297"/>
      <c r="AG267" s="297"/>
      <c r="AH267" s="297"/>
      <c r="AI267" s="297"/>
      <c r="AJ267" s="298"/>
      <c r="AK267" s="298"/>
      <c r="AL267" s="298"/>
      <c r="AM267" s="299"/>
      <c r="AN267" s="300"/>
      <c r="AP267" s="300"/>
      <c r="AQ267" s="302"/>
      <c r="AR267" s="300"/>
      <c r="AS267" s="302"/>
      <c r="AT267" s="303"/>
      <c r="AU267" s="300"/>
      <c r="AV267" s="302"/>
      <c r="AW267" s="300"/>
      <c r="AX267" s="302"/>
      <c r="AY267" s="300"/>
      <c r="AZ267" s="302"/>
    </row>
    <row r="268" spans="7:52">
      <c r="G268" s="256"/>
      <c r="I268" s="256"/>
      <c r="J268" s="256"/>
      <c r="K268" s="256"/>
      <c r="L268" s="256"/>
      <c r="M268" s="273"/>
      <c r="N268" s="273"/>
      <c r="O268" s="274"/>
      <c r="P268" s="257"/>
      <c r="Q268" s="256"/>
      <c r="R268" s="295"/>
      <c r="Z268" s="296"/>
      <c r="AA268" s="295"/>
      <c r="AB268" s="297"/>
      <c r="AC268" s="297"/>
      <c r="AD268" s="297"/>
      <c r="AE268" s="297"/>
      <c r="AF268" s="297"/>
      <c r="AG268" s="297"/>
      <c r="AH268" s="297"/>
      <c r="AI268" s="297"/>
      <c r="AJ268" s="298"/>
      <c r="AK268" s="298"/>
      <c r="AL268" s="298"/>
      <c r="AM268" s="299"/>
      <c r="AN268" s="300"/>
      <c r="AP268" s="300"/>
      <c r="AQ268" s="302"/>
      <c r="AR268" s="300"/>
      <c r="AS268" s="302"/>
      <c r="AT268" s="303"/>
      <c r="AU268" s="300"/>
      <c r="AV268" s="302"/>
      <c r="AW268" s="300"/>
      <c r="AX268" s="302"/>
      <c r="AY268" s="300"/>
      <c r="AZ268" s="302"/>
    </row>
    <row r="269" spans="7:52">
      <c r="G269" s="256"/>
      <c r="I269" s="256"/>
      <c r="J269" s="256"/>
      <c r="K269" s="256"/>
      <c r="L269" s="256"/>
      <c r="M269" s="273"/>
      <c r="N269" s="273"/>
      <c r="O269" s="274"/>
      <c r="P269" s="257"/>
      <c r="Q269" s="256"/>
      <c r="R269" s="295"/>
      <c r="Z269" s="296"/>
      <c r="AA269" s="295"/>
      <c r="AB269" s="297"/>
      <c r="AC269" s="297"/>
      <c r="AD269" s="297"/>
      <c r="AE269" s="297"/>
      <c r="AF269" s="297"/>
      <c r="AG269" s="297"/>
      <c r="AH269" s="297"/>
      <c r="AI269" s="297"/>
      <c r="AJ269" s="298"/>
      <c r="AK269" s="298"/>
      <c r="AL269" s="298"/>
      <c r="AM269" s="299"/>
      <c r="AN269" s="300"/>
      <c r="AP269" s="300"/>
      <c r="AQ269" s="302"/>
      <c r="AR269" s="300"/>
      <c r="AS269" s="302"/>
      <c r="AT269" s="303"/>
      <c r="AU269" s="300"/>
      <c r="AV269" s="302"/>
      <c r="AW269" s="300"/>
      <c r="AX269" s="302"/>
      <c r="AY269" s="300"/>
      <c r="AZ269" s="302"/>
    </row>
    <row r="270" spans="7:52">
      <c r="G270" s="256"/>
      <c r="I270" s="256"/>
      <c r="J270" s="256"/>
      <c r="K270" s="256"/>
      <c r="L270" s="256"/>
      <c r="M270" s="273"/>
      <c r="N270" s="273"/>
      <c r="O270" s="274"/>
      <c r="P270" s="257"/>
      <c r="Q270" s="256"/>
      <c r="R270" s="295"/>
      <c r="Z270" s="296"/>
      <c r="AA270" s="295"/>
      <c r="AB270" s="297"/>
      <c r="AC270" s="297"/>
      <c r="AD270" s="297"/>
      <c r="AE270" s="297"/>
      <c r="AF270" s="297"/>
      <c r="AG270" s="297"/>
      <c r="AH270" s="297"/>
      <c r="AI270" s="297"/>
      <c r="AJ270" s="298"/>
      <c r="AK270" s="298"/>
      <c r="AL270" s="298"/>
      <c r="AM270" s="299"/>
      <c r="AN270" s="300"/>
      <c r="AP270" s="300"/>
      <c r="AQ270" s="302"/>
      <c r="AR270" s="300"/>
      <c r="AS270" s="302"/>
      <c r="AT270" s="303"/>
      <c r="AU270" s="300"/>
      <c r="AV270" s="302"/>
      <c r="AW270" s="300"/>
      <c r="AX270" s="302"/>
      <c r="AY270" s="300"/>
      <c r="AZ270" s="302"/>
    </row>
    <row r="271" spans="7:52">
      <c r="G271" s="256"/>
      <c r="I271" s="256"/>
      <c r="J271" s="256"/>
      <c r="K271" s="256"/>
      <c r="L271" s="256"/>
      <c r="M271" s="273"/>
      <c r="N271" s="273"/>
      <c r="O271" s="274"/>
      <c r="P271" s="257"/>
      <c r="Q271" s="256"/>
      <c r="R271" s="295"/>
      <c r="Z271" s="296"/>
      <c r="AA271" s="295"/>
      <c r="AB271" s="297"/>
      <c r="AC271" s="297"/>
      <c r="AD271" s="297"/>
      <c r="AE271" s="297"/>
      <c r="AF271" s="297"/>
      <c r="AG271" s="297"/>
      <c r="AH271" s="297"/>
      <c r="AI271" s="297"/>
      <c r="AJ271" s="298"/>
      <c r="AK271" s="298"/>
      <c r="AL271" s="298"/>
      <c r="AM271" s="299"/>
      <c r="AN271" s="300"/>
      <c r="AP271" s="300"/>
      <c r="AQ271" s="302"/>
      <c r="AR271" s="300"/>
      <c r="AS271" s="302"/>
      <c r="AT271" s="303"/>
      <c r="AU271" s="300"/>
      <c r="AV271" s="302"/>
      <c r="AW271" s="300"/>
      <c r="AX271" s="302"/>
      <c r="AY271" s="300"/>
      <c r="AZ271" s="302"/>
    </row>
    <row r="272" spans="7:52">
      <c r="G272" s="256"/>
      <c r="I272" s="256"/>
      <c r="J272" s="256"/>
      <c r="K272" s="256"/>
      <c r="L272" s="256"/>
      <c r="M272" s="273"/>
      <c r="N272" s="273"/>
      <c r="O272" s="274"/>
      <c r="P272" s="257"/>
      <c r="Q272" s="256"/>
      <c r="R272" s="295"/>
      <c r="Z272" s="296"/>
      <c r="AA272" s="295"/>
      <c r="AB272" s="297"/>
      <c r="AC272" s="297"/>
      <c r="AD272" s="297"/>
      <c r="AE272" s="297"/>
      <c r="AF272" s="297"/>
      <c r="AG272" s="297"/>
      <c r="AH272" s="297"/>
      <c r="AI272" s="297"/>
      <c r="AJ272" s="298"/>
      <c r="AK272" s="298"/>
      <c r="AL272" s="298"/>
      <c r="AM272" s="299"/>
      <c r="AN272" s="300"/>
      <c r="AP272" s="300"/>
      <c r="AQ272" s="302"/>
      <c r="AR272" s="300"/>
      <c r="AS272" s="302"/>
      <c r="AT272" s="303"/>
      <c r="AU272" s="300"/>
      <c r="AV272" s="302"/>
      <c r="AW272" s="300"/>
      <c r="AX272" s="302"/>
      <c r="AY272" s="300"/>
      <c r="AZ272" s="302"/>
    </row>
    <row r="273" spans="7:52">
      <c r="G273" s="256"/>
      <c r="I273" s="256"/>
      <c r="J273" s="256"/>
      <c r="K273" s="256"/>
      <c r="L273" s="256"/>
      <c r="M273" s="273"/>
      <c r="N273" s="273"/>
      <c r="O273" s="274"/>
      <c r="P273" s="257"/>
      <c r="Q273" s="256"/>
      <c r="R273" s="295"/>
      <c r="Z273" s="296"/>
      <c r="AA273" s="295"/>
      <c r="AB273" s="297"/>
      <c r="AC273" s="297"/>
      <c r="AD273" s="297"/>
      <c r="AE273" s="297"/>
      <c r="AF273" s="297"/>
      <c r="AG273" s="297"/>
      <c r="AH273" s="297"/>
      <c r="AI273" s="297"/>
      <c r="AJ273" s="298"/>
      <c r="AK273" s="298"/>
      <c r="AL273" s="298"/>
      <c r="AM273" s="299"/>
      <c r="AN273" s="300"/>
      <c r="AP273" s="300"/>
      <c r="AQ273" s="302"/>
      <c r="AR273" s="300"/>
      <c r="AS273" s="302"/>
      <c r="AT273" s="303"/>
      <c r="AU273" s="300"/>
      <c r="AV273" s="302"/>
      <c r="AW273" s="300"/>
      <c r="AX273" s="302"/>
      <c r="AY273" s="300"/>
      <c r="AZ273" s="302"/>
    </row>
    <row r="274" spans="7:52">
      <c r="G274" s="256"/>
      <c r="I274" s="256"/>
      <c r="J274" s="256"/>
      <c r="K274" s="256"/>
      <c r="L274" s="256"/>
      <c r="M274" s="273"/>
      <c r="N274" s="273"/>
      <c r="O274" s="274"/>
      <c r="P274" s="257"/>
      <c r="Q274" s="256"/>
      <c r="R274" s="295"/>
      <c r="Z274" s="296"/>
      <c r="AA274" s="295"/>
      <c r="AB274" s="297"/>
      <c r="AC274" s="297"/>
      <c r="AD274" s="297"/>
      <c r="AE274" s="297"/>
      <c r="AF274" s="297"/>
      <c r="AG274" s="297"/>
      <c r="AH274" s="297"/>
      <c r="AI274" s="297"/>
      <c r="AJ274" s="298"/>
      <c r="AK274" s="298"/>
      <c r="AL274" s="298"/>
      <c r="AM274" s="299"/>
      <c r="AN274" s="300"/>
      <c r="AP274" s="300"/>
      <c r="AQ274" s="302"/>
      <c r="AR274" s="300"/>
      <c r="AS274" s="302"/>
      <c r="AT274" s="303"/>
      <c r="AU274" s="300"/>
      <c r="AV274" s="302"/>
      <c r="AW274" s="300"/>
      <c r="AX274" s="302"/>
      <c r="AY274" s="300"/>
      <c r="AZ274" s="302"/>
    </row>
    <row r="275" spans="7:52">
      <c r="G275" s="256"/>
      <c r="I275" s="256"/>
      <c r="J275" s="256"/>
      <c r="K275" s="256"/>
      <c r="L275" s="256"/>
      <c r="M275" s="273"/>
      <c r="N275" s="273"/>
      <c r="O275" s="274"/>
      <c r="P275" s="257"/>
      <c r="Q275" s="256"/>
      <c r="R275" s="295"/>
      <c r="Z275" s="296"/>
      <c r="AA275" s="295"/>
      <c r="AB275" s="297"/>
      <c r="AC275" s="297"/>
      <c r="AD275" s="297"/>
      <c r="AE275" s="297"/>
      <c r="AF275" s="297"/>
      <c r="AG275" s="297"/>
      <c r="AH275" s="297"/>
      <c r="AI275" s="297"/>
      <c r="AJ275" s="298"/>
      <c r="AK275" s="298"/>
      <c r="AL275" s="298"/>
      <c r="AM275" s="299"/>
      <c r="AN275" s="300"/>
      <c r="AP275" s="300"/>
      <c r="AQ275" s="302"/>
      <c r="AR275" s="300"/>
      <c r="AS275" s="302"/>
      <c r="AT275" s="303"/>
      <c r="AU275" s="300"/>
      <c r="AV275" s="302"/>
      <c r="AW275" s="300"/>
      <c r="AX275" s="302"/>
      <c r="AY275" s="300"/>
      <c r="AZ275" s="302"/>
    </row>
    <row r="276" spans="7:52">
      <c r="G276" s="256"/>
      <c r="I276" s="256"/>
      <c r="J276" s="256"/>
      <c r="K276" s="256"/>
      <c r="L276" s="256"/>
      <c r="M276" s="273"/>
      <c r="N276" s="273"/>
      <c r="O276" s="274"/>
      <c r="P276" s="257"/>
      <c r="Q276" s="256"/>
      <c r="R276" s="295"/>
      <c r="Z276" s="296"/>
      <c r="AA276" s="295"/>
      <c r="AB276" s="297"/>
      <c r="AC276" s="297"/>
      <c r="AD276" s="297"/>
      <c r="AE276" s="297"/>
      <c r="AF276" s="297"/>
      <c r="AG276" s="297"/>
      <c r="AH276" s="297"/>
      <c r="AI276" s="297"/>
      <c r="AJ276" s="298"/>
      <c r="AK276" s="298"/>
      <c r="AL276" s="298"/>
      <c r="AM276" s="299"/>
      <c r="AN276" s="300"/>
      <c r="AP276" s="300"/>
      <c r="AQ276" s="302"/>
      <c r="AR276" s="300"/>
      <c r="AS276" s="302"/>
      <c r="AT276" s="303"/>
      <c r="AU276" s="300"/>
      <c r="AV276" s="302"/>
      <c r="AW276" s="300"/>
      <c r="AX276" s="302"/>
      <c r="AY276" s="300"/>
      <c r="AZ276" s="302"/>
    </row>
    <row r="277" spans="7:52">
      <c r="G277" s="256"/>
      <c r="I277" s="256"/>
      <c r="J277" s="256"/>
      <c r="K277" s="256"/>
      <c r="L277" s="256"/>
      <c r="M277" s="273"/>
      <c r="N277" s="273"/>
      <c r="O277" s="274"/>
      <c r="P277" s="257"/>
      <c r="Q277" s="256"/>
      <c r="R277" s="295"/>
      <c r="Z277" s="296"/>
      <c r="AA277" s="295"/>
      <c r="AB277" s="297"/>
      <c r="AC277" s="297"/>
      <c r="AD277" s="297"/>
      <c r="AE277" s="297"/>
      <c r="AF277" s="297"/>
      <c r="AG277" s="297"/>
      <c r="AH277" s="297"/>
      <c r="AI277" s="297"/>
      <c r="AJ277" s="298"/>
      <c r="AK277" s="298"/>
      <c r="AL277" s="298"/>
      <c r="AM277" s="299"/>
      <c r="AN277" s="300"/>
      <c r="AP277" s="300"/>
      <c r="AQ277" s="302"/>
      <c r="AR277" s="300"/>
      <c r="AS277" s="302"/>
      <c r="AT277" s="303"/>
      <c r="AU277" s="300"/>
      <c r="AV277" s="302"/>
      <c r="AW277" s="300"/>
      <c r="AX277" s="302"/>
      <c r="AY277" s="300"/>
      <c r="AZ277" s="302"/>
    </row>
    <row r="278" spans="7:52">
      <c r="G278" s="256"/>
      <c r="I278" s="256"/>
      <c r="J278" s="256"/>
      <c r="K278" s="256"/>
      <c r="L278" s="256"/>
      <c r="M278" s="273"/>
      <c r="N278" s="273"/>
      <c r="O278" s="274"/>
      <c r="P278" s="257"/>
      <c r="Q278" s="256"/>
      <c r="R278" s="295"/>
      <c r="Z278" s="296"/>
      <c r="AA278" s="295"/>
      <c r="AB278" s="297"/>
      <c r="AC278" s="297"/>
      <c r="AD278" s="297"/>
      <c r="AE278" s="297"/>
      <c r="AF278" s="297"/>
      <c r="AG278" s="297"/>
      <c r="AH278" s="297"/>
      <c r="AI278" s="297"/>
      <c r="AJ278" s="298"/>
      <c r="AK278" s="298"/>
      <c r="AL278" s="298"/>
      <c r="AM278" s="299"/>
      <c r="AN278" s="300"/>
      <c r="AP278" s="300"/>
      <c r="AQ278" s="302"/>
      <c r="AR278" s="300"/>
      <c r="AS278" s="302"/>
      <c r="AT278" s="303"/>
      <c r="AU278" s="300"/>
      <c r="AV278" s="302"/>
      <c r="AW278" s="300"/>
      <c r="AX278" s="302"/>
      <c r="AY278" s="300"/>
      <c r="AZ278" s="302"/>
    </row>
    <row r="279" spans="7:52">
      <c r="G279" s="256"/>
      <c r="I279" s="256"/>
      <c r="J279" s="256"/>
      <c r="K279" s="256"/>
      <c r="L279" s="256"/>
      <c r="M279" s="273"/>
      <c r="N279" s="273"/>
      <c r="O279" s="274"/>
      <c r="P279" s="257"/>
      <c r="Q279" s="256"/>
      <c r="R279" s="295"/>
      <c r="Z279" s="296"/>
      <c r="AA279" s="295"/>
      <c r="AB279" s="297"/>
      <c r="AC279" s="297"/>
      <c r="AD279" s="297"/>
      <c r="AE279" s="297"/>
      <c r="AF279" s="297"/>
      <c r="AG279" s="297"/>
      <c r="AH279" s="297"/>
      <c r="AI279" s="297"/>
      <c r="AJ279" s="298"/>
      <c r="AK279" s="298"/>
      <c r="AL279" s="298"/>
      <c r="AM279" s="299"/>
      <c r="AN279" s="300"/>
      <c r="AP279" s="300"/>
      <c r="AQ279" s="302"/>
      <c r="AR279" s="300"/>
      <c r="AS279" s="302"/>
      <c r="AT279" s="303"/>
      <c r="AU279" s="300"/>
      <c r="AV279" s="302"/>
      <c r="AW279" s="300"/>
      <c r="AX279" s="302"/>
      <c r="AY279" s="300"/>
      <c r="AZ279" s="302"/>
    </row>
    <row r="280" spans="7:52">
      <c r="G280" s="256"/>
      <c r="I280" s="256"/>
      <c r="J280" s="256"/>
      <c r="K280" s="256"/>
      <c r="L280" s="256"/>
      <c r="M280" s="273"/>
      <c r="N280" s="273"/>
      <c r="O280" s="274"/>
      <c r="P280" s="257"/>
      <c r="Q280" s="256"/>
      <c r="R280" s="295"/>
      <c r="Z280" s="296"/>
      <c r="AA280" s="295"/>
      <c r="AB280" s="297"/>
      <c r="AC280" s="297"/>
      <c r="AD280" s="297"/>
      <c r="AE280" s="297"/>
      <c r="AF280" s="297"/>
      <c r="AG280" s="297"/>
      <c r="AH280" s="297"/>
      <c r="AI280" s="297"/>
      <c r="AJ280" s="298"/>
      <c r="AK280" s="298"/>
      <c r="AL280" s="298"/>
      <c r="AM280" s="299"/>
      <c r="AN280" s="300"/>
      <c r="AP280" s="300"/>
      <c r="AQ280" s="302"/>
      <c r="AR280" s="300"/>
      <c r="AS280" s="302"/>
      <c r="AT280" s="303"/>
      <c r="AU280" s="300"/>
      <c r="AV280" s="302"/>
      <c r="AW280" s="300"/>
      <c r="AX280" s="302"/>
      <c r="AY280" s="300"/>
      <c r="AZ280" s="302"/>
    </row>
    <row r="281" spans="7:52">
      <c r="G281" s="256"/>
      <c r="I281" s="256"/>
      <c r="J281" s="256"/>
      <c r="K281" s="256"/>
      <c r="L281" s="256"/>
      <c r="M281" s="273"/>
      <c r="N281" s="273"/>
      <c r="O281" s="274"/>
      <c r="P281" s="257"/>
      <c r="Q281" s="256"/>
      <c r="R281" s="295"/>
      <c r="Z281" s="296"/>
      <c r="AA281" s="295"/>
      <c r="AB281" s="297"/>
      <c r="AC281" s="297"/>
      <c r="AD281" s="297"/>
      <c r="AE281" s="297"/>
      <c r="AF281" s="297"/>
      <c r="AG281" s="297"/>
      <c r="AH281" s="297"/>
      <c r="AI281" s="297"/>
      <c r="AJ281" s="298"/>
      <c r="AK281" s="298"/>
      <c r="AL281" s="298"/>
      <c r="AM281" s="299"/>
      <c r="AN281" s="300"/>
      <c r="AP281" s="300"/>
      <c r="AQ281" s="302"/>
      <c r="AR281" s="300"/>
      <c r="AS281" s="302"/>
      <c r="AT281" s="303"/>
      <c r="AU281" s="300"/>
      <c r="AV281" s="302"/>
      <c r="AW281" s="300"/>
      <c r="AX281" s="302"/>
      <c r="AY281" s="300"/>
      <c r="AZ281" s="302"/>
    </row>
    <row r="282" spans="7:52">
      <c r="G282" s="256"/>
      <c r="I282" s="256"/>
      <c r="J282" s="256"/>
      <c r="K282" s="256"/>
      <c r="L282" s="256"/>
      <c r="M282" s="273"/>
      <c r="N282" s="273"/>
      <c r="O282" s="274"/>
      <c r="P282" s="257"/>
      <c r="Q282" s="256"/>
      <c r="R282" s="295"/>
      <c r="Z282" s="296"/>
      <c r="AA282" s="295"/>
      <c r="AB282" s="297"/>
      <c r="AC282" s="297"/>
      <c r="AD282" s="297"/>
      <c r="AE282" s="297"/>
      <c r="AF282" s="297"/>
      <c r="AG282" s="297"/>
      <c r="AH282" s="297"/>
      <c r="AI282" s="297"/>
      <c r="AJ282" s="298"/>
      <c r="AK282" s="298"/>
      <c r="AL282" s="298"/>
      <c r="AM282" s="299"/>
      <c r="AN282" s="300"/>
      <c r="AP282" s="300"/>
      <c r="AQ282" s="302"/>
      <c r="AR282" s="300"/>
      <c r="AS282" s="302"/>
      <c r="AT282" s="303"/>
      <c r="AU282" s="300"/>
      <c r="AV282" s="302"/>
      <c r="AW282" s="300"/>
      <c r="AX282" s="302"/>
      <c r="AY282" s="300"/>
      <c r="AZ282" s="302"/>
    </row>
    <row r="283" spans="7:52">
      <c r="G283" s="256"/>
      <c r="I283" s="256"/>
      <c r="J283" s="256"/>
      <c r="K283" s="256"/>
      <c r="L283" s="256"/>
      <c r="M283" s="273"/>
      <c r="N283" s="273"/>
      <c r="O283" s="274"/>
      <c r="P283" s="257"/>
      <c r="Q283" s="256"/>
      <c r="R283" s="295"/>
      <c r="Z283" s="296"/>
      <c r="AA283" s="295"/>
      <c r="AB283" s="297"/>
      <c r="AC283" s="297"/>
      <c r="AD283" s="297"/>
      <c r="AE283" s="297"/>
      <c r="AF283" s="297"/>
      <c r="AG283" s="297"/>
      <c r="AH283" s="297"/>
      <c r="AI283" s="297"/>
      <c r="AJ283" s="298"/>
      <c r="AK283" s="298"/>
      <c r="AL283" s="298"/>
      <c r="AM283" s="299"/>
      <c r="AN283" s="300"/>
      <c r="AP283" s="300"/>
      <c r="AQ283" s="302"/>
      <c r="AR283" s="300"/>
      <c r="AS283" s="302"/>
      <c r="AT283" s="303"/>
      <c r="AU283" s="300"/>
      <c r="AV283" s="302"/>
      <c r="AW283" s="300"/>
      <c r="AX283" s="302"/>
      <c r="AY283" s="300"/>
      <c r="AZ283" s="302"/>
    </row>
    <row r="284" spans="7:52">
      <c r="G284" s="256"/>
      <c r="I284" s="256"/>
      <c r="J284" s="256"/>
      <c r="K284" s="256"/>
      <c r="L284" s="256"/>
      <c r="M284" s="273"/>
      <c r="N284" s="273"/>
      <c r="O284" s="274"/>
      <c r="P284" s="257"/>
      <c r="Q284" s="256"/>
      <c r="R284" s="295"/>
      <c r="Z284" s="296"/>
      <c r="AA284" s="295"/>
      <c r="AB284" s="297"/>
      <c r="AC284" s="297"/>
      <c r="AD284" s="297"/>
      <c r="AE284" s="297"/>
      <c r="AF284" s="297"/>
      <c r="AG284" s="297"/>
      <c r="AH284" s="297"/>
      <c r="AI284" s="297"/>
      <c r="AJ284" s="298"/>
      <c r="AK284" s="298"/>
      <c r="AL284" s="298"/>
      <c r="AM284" s="299"/>
      <c r="AN284" s="300"/>
      <c r="AP284" s="300"/>
      <c r="AQ284" s="302"/>
      <c r="AR284" s="300"/>
      <c r="AS284" s="302"/>
      <c r="AT284" s="303"/>
      <c r="AU284" s="300"/>
      <c r="AV284" s="302"/>
      <c r="AW284" s="300"/>
      <c r="AX284" s="302"/>
      <c r="AY284" s="300"/>
      <c r="AZ284" s="302"/>
    </row>
    <row r="285" spans="7:52">
      <c r="G285" s="256"/>
      <c r="I285" s="256"/>
      <c r="J285" s="256"/>
      <c r="K285" s="256"/>
      <c r="L285" s="256"/>
      <c r="M285" s="273"/>
      <c r="N285" s="273"/>
      <c r="O285" s="274"/>
      <c r="P285" s="257"/>
      <c r="Q285" s="256"/>
      <c r="R285" s="295"/>
      <c r="Z285" s="296"/>
      <c r="AA285" s="295"/>
      <c r="AB285" s="297"/>
      <c r="AC285" s="297"/>
      <c r="AD285" s="297"/>
      <c r="AE285" s="297"/>
      <c r="AF285" s="297"/>
      <c r="AG285" s="297"/>
      <c r="AH285" s="297"/>
      <c r="AI285" s="297"/>
      <c r="AJ285" s="298"/>
      <c r="AK285" s="298"/>
      <c r="AL285" s="298"/>
      <c r="AM285" s="299"/>
      <c r="AN285" s="300"/>
      <c r="AP285" s="300"/>
      <c r="AQ285" s="302"/>
      <c r="AR285" s="300"/>
      <c r="AS285" s="302"/>
      <c r="AT285" s="303"/>
      <c r="AU285" s="300"/>
      <c r="AV285" s="302"/>
      <c r="AW285" s="300"/>
      <c r="AX285" s="302"/>
      <c r="AY285" s="300"/>
      <c r="AZ285" s="302"/>
    </row>
    <row r="286" spans="7:52">
      <c r="G286" s="256"/>
      <c r="I286" s="256"/>
      <c r="J286" s="256"/>
      <c r="K286" s="256"/>
      <c r="L286" s="256"/>
      <c r="M286" s="273"/>
      <c r="N286" s="273"/>
      <c r="O286" s="274"/>
      <c r="P286" s="257"/>
      <c r="Q286" s="256"/>
      <c r="R286" s="295"/>
      <c r="Z286" s="296"/>
      <c r="AA286" s="295"/>
      <c r="AB286" s="297"/>
      <c r="AC286" s="297"/>
      <c r="AD286" s="297"/>
      <c r="AE286" s="297"/>
      <c r="AF286" s="297"/>
      <c r="AG286" s="297"/>
      <c r="AH286" s="297"/>
      <c r="AI286" s="297"/>
      <c r="AJ286" s="298"/>
      <c r="AK286" s="298"/>
      <c r="AL286" s="298"/>
      <c r="AM286" s="299"/>
      <c r="AN286" s="300"/>
      <c r="AP286" s="300"/>
      <c r="AQ286" s="302"/>
      <c r="AR286" s="300"/>
      <c r="AS286" s="302"/>
      <c r="AT286" s="303"/>
      <c r="AU286" s="300"/>
      <c r="AV286" s="302"/>
      <c r="AW286" s="300"/>
      <c r="AX286" s="302"/>
      <c r="AY286" s="300"/>
      <c r="AZ286" s="302"/>
    </row>
    <row r="287" spans="7:52">
      <c r="G287" s="256"/>
      <c r="I287" s="256"/>
      <c r="J287" s="256"/>
      <c r="K287" s="256"/>
      <c r="L287" s="256"/>
      <c r="M287" s="273"/>
      <c r="N287" s="273"/>
      <c r="O287" s="274"/>
      <c r="P287" s="257"/>
      <c r="Q287" s="256"/>
      <c r="R287" s="295"/>
      <c r="Z287" s="296"/>
      <c r="AA287" s="295"/>
      <c r="AB287" s="297"/>
      <c r="AC287" s="297"/>
      <c r="AD287" s="297"/>
      <c r="AE287" s="297"/>
      <c r="AF287" s="297"/>
      <c r="AG287" s="297"/>
      <c r="AH287" s="297"/>
      <c r="AI287" s="297"/>
      <c r="AJ287" s="298"/>
      <c r="AK287" s="298"/>
      <c r="AL287" s="298"/>
      <c r="AM287" s="299"/>
      <c r="AN287" s="300"/>
      <c r="AP287" s="300"/>
      <c r="AQ287" s="302"/>
      <c r="AR287" s="300"/>
      <c r="AS287" s="302"/>
      <c r="AT287" s="303"/>
      <c r="AU287" s="300"/>
      <c r="AV287" s="302"/>
      <c r="AW287" s="300"/>
      <c r="AX287" s="302"/>
      <c r="AY287" s="300"/>
      <c r="AZ287" s="302"/>
    </row>
    <row r="288" spans="7:52">
      <c r="G288" s="256"/>
      <c r="I288" s="256"/>
      <c r="J288" s="256"/>
      <c r="K288" s="256"/>
      <c r="L288" s="256"/>
      <c r="M288" s="273"/>
      <c r="N288" s="273"/>
      <c r="O288" s="274"/>
      <c r="P288" s="257"/>
      <c r="Q288" s="256"/>
      <c r="R288" s="295"/>
      <c r="Z288" s="296"/>
      <c r="AA288" s="295"/>
      <c r="AB288" s="297"/>
      <c r="AC288" s="297"/>
      <c r="AD288" s="297"/>
      <c r="AE288" s="297"/>
      <c r="AF288" s="297"/>
      <c r="AG288" s="297"/>
      <c r="AH288" s="297"/>
      <c r="AI288" s="297"/>
      <c r="AJ288" s="298"/>
      <c r="AK288" s="298"/>
      <c r="AL288" s="298"/>
      <c r="AM288" s="299"/>
      <c r="AN288" s="300"/>
      <c r="AP288" s="300"/>
      <c r="AQ288" s="302"/>
      <c r="AR288" s="300"/>
      <c r="AS288" s="302"/>
      <c r="AT288" s="303"/>
      <c r="AU288" s="300"/>
      <c r="AV288" s="302"/>
      <c r="AW288" s="300"/>
      <c r="AX288" s="302"/>
      <c r="AY288" s="300"/>
      <c r="AZ288" s="302"/>
    </row>
    <row r="289" spans="7:52">
      <c r="G289" s="256"/>
      <c r="I289" s="256"/>
      <c r="J289" s="256"/>
      <c r="K289" s="256"/>
      <c r="L289" s="256"/>
      <c r="M289" s="273"/>
      <c r="N289" s="273"/>
      <c r="O289" s="274"/>
      <c r="P289" s="257"/>
      <c r="Q289" s="256"/>
      <c r="R289" s="295"/>
      <c r="Z289" s="296"/>
      <c r="AA289" s="295"/>
      <c r="AB289" s="297"/>
      <c r="AC289" s="297"/>
      <c r="AD289" s="297"/>
      <c r="AE289" s="297"/>
      <c r="AF289" s="297"/>
      <c r="AG289" s="297"/>
      <c r="AH289" s="297"/>
      <c r="AI289" s="297"/>
      <c r="AJ289" s="298"/>
      <c r="AK289" s="298"/>
      <c r="AL289" s="298"/>
      <c r="AM289" s="299"/>
      <c r="AN289" s="300"/>
      <c r="AP289" s="300"/>
      <c r="AQ289" s="302"/>
      <c r="AR289" s="300"/>
      <c r="AS289" s="302"/>
      <c r="AT289" s="303"/>
      <c r="AU289" s="300"/>
      <c r="AV289" s="302"/>
      <c r="AW289" s="300"/>
      <c r="AX289" s="302"/>
      <c r="AY289" s="300"/>
      <c r="AZ289" s="302"/>
    </row>
    <row r="290" spans="7:52">
      <c r="G290" s="256"/>
      <c r="I290" s="256"/>
      <c r="J290" s="256"/>
      <c r="K290" s="256"/>
      <c r="L290" s="256"/>
      <c r="M290" s="273"/>
      <c r="N290" s="273"/>
      <c r="O290" s="274"/>
      <c r="P290" s="257"/>
      <c r="Q290" s="256"/>
      <c r="R290" s="295"/>
      <c r="Z290" s="296"/>
      <c r="AA290" s="295"/>
      <c r="AB290" s="297"/>
      <c r="AC290" s="297"/>
      <c r="AD290" s="297"/>
      <c r="AE290" s="297"/>
      <c r="AF290" s="297"/>
      <c r="AG290" s="297"/>
      <c r="AH290" s="297"/>
      <c r="AI290" s="297"/>
      <c r="AJ290" s="298"/>
      <c r="AK290" s="298"/>
      <c r="AL290" s="298"/>
      <c r="AM290" s="299"/>
      <c r="AN290" s="300"/>
      <c r="AP290" s="300"/>
      <c r="AQ290" s="302"/>
      <c r="AR290" s="300"/>
      <c r="AS290" s="302"/>
      <c r="AT290" s="303"/>
      <c r="AU290" s="300"/>
      <c r="AV290" s="302"/>
      <c r="AW290" s="300"/>
      <c r="AX290" s="302"/>
      <c r="AY290" s="300"/>
      <c r="AZ290" s="302"/>
    </row>
    <row r="291" spans="7:52">
      <c r="G291" s="256"/>
      <c r="I291" s="256"/>
      <c r="J291" s="256"/>
      <c r="K291" s="256"/>
      <c r="L291" s="256"/>
      <c r="M291" s="273"/>
      <c r="N291" s="273"/>
      <c r="O291" s="274"/>
      <c r="P291" s="257"/>
      <c r="Q291" s="256"/>
      <c r="R291" s="295"/>
      <c r="Z291" s="296"/>
      <c r="AA291" s="295"/>
      <c r="AB291" s="297"/>
      <c r="AC291" s="297"/>
      <c r="AD291" s="297"/>
      <c r="AE291" s="297"/>
      <c r="AF291" s="297"/>
      <c r="AG291" s="297"/>
      <c r="AH291" s="297"/>
      <c r="AI291" s="297"/>
      <c r="AJ291" s="298"/>
      <c r="AK291" s="298"/>
      <c r="AL291" s="298"/>
      <c r="AM291" s="299"/>
      <c r="AN291" s="300"/>
      <c r="AP291" s="300"/>
      <c r="AQ291" s="302"/>
      <c r="AR291" s="300"/>
      <c r="AS291" s="302"/>
      <c r="AT291" s="303"/>
      <c r="AU291" s="300"/>
      <c r="AV291" s="302"/>
      <c r="AW291" s="300"/>
      <c r="AX291" s="302"/>
      <c r="AY291" s="300"/>
      <c r="AZ291" s="302"/>
    </row>
    <row r="292" spans="7:52">
      <c r="G292" s="256"/>
      <c r="I292" s="256"/>
      <c r="J292" s="256"/>
      <c r="K292" s="256"/>
      <c r="L292" s="256"/>
      <c r="M292" s="273"/>
      <c r="N292" s="273"/>
      <c r="O292" s="274"/>
      <c r="P292" s="257"/>
      <c r="Q292" s="256"/>
      <c r="R292" s="295"/>
      <c r="Z292" s="296"/>
      <c r="AA292" s="295"/>
      <c r="AB292" s="297"/>
      <c r="AC292" s="297"/>
      <c r="AD292" s="297"/>
      <c r="AE292" s="297"/>
      <c r="AF292" s="297"/>
      <c r="AG292" s="297"/>
      <c r="AH292" s="297"/>
      <c r="AI292" s="297"/>
      <c r="AJ292" s="298"/>
      <c r="AK292" s="298"/>
      <c r="AL292" s="298"/>
      <c r="AM292" s="299"/>
      <c r="AN292" s="300"/>
      <c r="AP292" s="300"/>
      <c r="AQ292" s="302"/>
      <c r="AR292" s="300"/>
      <c r="AS292" s="302"/>
      <c r="AT292" s="303"/>
      <c r="AU292" s="300"/>
      <c r="AV292" s="302"/>
      <c r="AW292" s="300"/>
      <c r="AX292" s="302"/>
      <c r="AY292" s="300"/>
      <c r="AZ292" s="302"/>
    </row>
    <row r="293" spans="7:52">
      <c r="G293" s="256"/>
      <c r="I293" s="256"/>
      <c r="J293" s="256"/>
      <c r="K293" s="256"/>
      <c r="L293" s="256"/>
      <c r="M293" s="273"/>
      <c r="N293" s="273"/>
      <c r="O293" s="274"/>
      <c r="P293" s="257"/>
      <c r="Q293" s="256"/>
      <c r="R293" s="295"/>
      <c r="Z293" s="296"/>
      <c r="AA293" s="295"/>
      <c r="AB293" s="297"/>
      <c r="AC293" s="297"/>
      <c r="AD293" s="297"/>
      <c r="AE293" s="297"/>
      <c r="AF293" s="297"/>
      <c r="AG293" s="297"/>
      <c r="AH293" s="297"/>
      <c r="AI293" s="297"/>
      <c r="AJ293" s="298"/>
      <c r="AK293" s="298"/>
      <c r="AL293" s="298"/>
      <c r="AM293" s="299"/>
      <c r="AN293" s="300"/>
      <c r="AP293" s="300"/>
      <c r="AQ293" s="302"/>
      <c r="AR293" s="300"/>
      <c r="AS293" s="302"/>
      <c r="AT293" s="303"/>
      <c r="AU293" s="300"/>
      <c r="AV293" s="302"/>
      <c r="AW293" s="300"/>
      <c r="AX293" s="302"/>
      <c r="AY293" s="300"/>
      <c r="AZ293" s="302"/>
    </row>
    <row r="294" spans="7:52">
      <c r="G294" s="256"/>
      <c r="I294" s="256"/>
      <c r="J294" s="256"/>
      <c r="K294" s="256"/>
      <c r="L294" s="256"/>
      <c r="M294" s="273"/>
      <c r="N294" s="273"/>
      <c r="O294" s="274"/>
      <c r="P294" s="257"/>
      <c r="Q294" s="256"/>
      <c r="R294" s="295"/>
      <c r="Z294" s="296"/>
      <c r="AA294" s="295"/>
      <c r="AB294" s="297"/>
      <c r="AC294" s="297"/>
      <c r="AD294" s="297"/>
      <c r="AE294" s="297"/>
      <c r="AF294" s="297"/>
      <c r="AG294" s="297"/>
      <c r="AH294" s="297"/>
      <c r="AI294" s="297"/>
      <c r="AJ294" s="298"/>
      <c r="AK294" s="298"/>
      <c r="AL294" s="298"/>
      <c r="AM294" s="299"/>
      <c r="AN294" s="300"/>
      <c r="AP294" s="300"/>
      <c r="AQ294" s="302"/>
      <c r="AR294" s="300"/>
      <c r="AS294" s="302"/>
      <c r="AT294" s="303"/>
      <c r="AU294" s="300"/>
      <c r="AV294" s="302"/>
      <c r="AW294" s="300"/>
      <c r="AX294" s="302"/>
      <c r="AY294" s="300"/>
      <c r="AZ294" s="302"/>
    </row>
    <row r="295" spans="7:52">
      <c r="G295" s="256"/>
      <c r="I295" s="256"/>
      <c r="J295" s="256"/>
      <c r="K295" s="256"/>
      <c r="L295" s="256"/>
      <c r="M295" s="273"/>
      <c r="N295" s="273"/>
      <c r="O295" s="274"/>
      <c r="P295" s="257"/>
      <c r="Q295" s="256"/>
      <c r="R295" s="295"/>
      <c r="Z295" s="296"/>
      <c r="AA295" s="295"/>
      <c r="AB295" s="297"/>
      <c r="AC295" s="297"/>
      <c r="AD295" s="297"/>
      <c r="AE295" s="297"/>
      <c r="AF295" s="297"/>
      <c r="AG295" s="297"/>
      <c r="AH295" s="297"/>
      <c r="AI295" s="297"/>
      <c r="AJ295" s="298"/>
      <c r="AK295" s="298"/>
      <c r="AL295" s="298"/>
      <c r="AM295" s="299"/>
      <c r="AN295" s="300"/>
      <c r="AP295" s="300"/>
      <c r="AQ295" s="302"/>
      <c r="AR295" s="300"/>
      <c r="AS295" s="302"/>
      <c r="AT295" s="303"/>
      <c r="AU295" s="300"/>
      <c r="AV295" s="302"/>
      <c r="AW295" s="300"/>
      <c r="AX295" s="302"/>
      <c r="AY295" s="300"/>
      <c r="AZ295" s="302"/>
    </row>
    <row r="296" spans="7:52">
      <c r="G296" s="256"/>
      <c r="I296" s="256"/>
      <c r="J296" s="256"/>
      <c r="K296" s="256"/>
      <c r="L296" s="256"/>
      <c r="M296" s="273"/>
      <c r="N296" s="273"/>
      <c r="O296" s="274"/>
      <c r="P296" s="257"/>
      <c r="Q296" s="256"/>
      <c r="R296" s="295"/>
      <c r="Z296" s="296"/>
      <c r="AA296" s="295"/>
      <c r="AB296" s="297"/>
      <c r="AC296" s="297"/>
      <c r="AD296" s="297"/>
      <c r="AE296" s="297"/>
      <c r="AF296" s="297"/>
      <c r="AG296" s="297"/>
      <c r="AH296" s="297"/>
      <c r="AI296" s="297"/>
      <c r="AJ296" s="298"/>
      <c r="AK296" s="298"/>
      <c r="AL296" s="298"/>
      <c r="AM296" s="299"/>
      <c r="AN296" s="300"/>
      <c r="AP296" s="300"/>
      <c r="AQ296" s="302"/>
      <c r="AR296" s="300"/>
      <c r="AS296" s="302"/>
      <c r="AT296" s="303"/>
      <c r="AU296" s="300"/>
      <c r="AV296" s="302"/>
      <c r="AW296" s="300"/>
      <c r="AX296" s="302"/>
      <c r="AY296" s="300"/>
      <c r="AZ296" s="302"/>
    </row>
    <row r="297" spans="7:52">
      <c r="G297" s="256"/>
      <c r="I297" s="256"/>
      <c r="J297" s="256"/>
      <c r="K297" s="256"/>
      <c r="L297" s="256"/>
      <c r="M297" s="273"/>
      <c r="N297" s="273"/>
      <c r="O297" s="274"/>
      <c r="P297" s="257"/>
      <c r="Q297" s="256"/>
      <c r="R297" s="295"/>
      <c r="Z297" s="296"/>
      <c r="AA297" s="295"/>
      <c r="AB297" s="297"/>
      <c r="AC297" s="297"/>
      <c r="AD297" s="297"/>
      <c r="AE297" s="297"/>
      <c r="AF297" s="297"/>
      <c r="AG297" s="297"/>
      <c r="AH297" s="297"/>
      <c r="AI297" s="297"/>
      <c r="AJ297" s="298"/>
      <c r="AK297" s="298"/>
      <c r="AL297" s="298"/>
      <c r="AM297" s="299"/>
      <c r="AN297" s="300"/>
      <c r="AP297" s="300"/>
      <c r="AQ297" s="302"/>
      <c r="AR297" s="300"/>
      <c r="AS297" s="302"/>
      <c r="AT297" s="303"/>
      <c r="AU297" s="300"/>
      <c r="AV297" s="302"/>
      <c r="AW297" s="300"/>
      <c r="AX297" s="302"/>
      <c r="AY297" s="300"/>
      <c r="AZ297" s="302"/>
    </row>
    <row r="298" spans="7:52">
      <c r="G298" s="256"/>
      <c r="I298" s="256"/>
      <c r="J298" s="256"/>
      <c r="K298" s="256"/>
      <c r="L298" s="256"/>
      <c r="M298" s="273"/>
      <c r="N298" s="273"/>
      <c r="O298" s="274"/>
      <c r="P298" s="257"/>
      <c r="Q298" s="256"/>
      <c r="R298" s="295"/>
      <c r="Z298" s="296"/>
      <c r="AA298" s="295"/>
      <c r="AB298" s="297"/>
      <c r="AC298" s="297"/>
      <c r="AD298" s="297"/>
      <c r="AE298" s="297"/>
      <c r="AF298" s="297"/>
      <c r="AG298" s="297"/>
      <c r="AH298" s="297"/>
      <c r="AI298" s="297"/>
      <c r="AJ298" s="298"/>
      <c r="AK298" s="298"/>
      <c r="AL298" s="298"/>
      <c r="AM298" s="299"/>
      <c r="AN298" s="300"/>
      <c r="AP298" s="300"/>
      <c r="AQ298" s="302"/>
      <c r="AR298" s="300"/>
      <c r="AS298" s="302"/>
      <c r="AT298" s="303"/>
      <c r="AU298" s="300"/>
      <c r="AV298" s="302"/>
      <c r="AW298" s="300"/>
      <c r="AX298" s="302"/>
      <c r="AY298" s="300"/>
      <c r="AZ298" s="302"/>
    </row>
    <row r="299" spans="7:52">
      <c r="G299" s="256"/>
      <c r="I299" s="256"/>
      <c r="J299" s="256"/>
      <c r="K299" s="256"/>
      <c r="L299" s="256"/>
      <c r="M299" s="273"/>
      <c r="N299" s="273"/>
      <c r="O299" s="274"/>
      <c r="P299" s="257"/>
      <c r="Q299" s="256"/>
      <c r="R299" s="295"/>
      <c r="Z299" s="296"/>
      <c r="AA299" s="295"/>
      <c r="AB299" s="297"/>
      <c r="AC299" s="297"/>
      <c r="AD299" s="297"/>
      <c r="AE299" s="297"/>
      <c r="AF299" s="297"/>
      <c r="AG299" s="297"/>
      <c r="AH299" s="297"/>
      <c r="AI299" s="297"/>
      <c r="AJ299" s="298"/>
      <c r="AK299" s="298"/>
      <c r="AL299" s="298"/>
      <c r="AM299" s="299"/>
      <c r="AN299" s="300"/>
      <c r="AP299" s="300"/>
      <c r="AQ299" s="302"/>
      <c r="AR299" s="300"/>
      <c r="AS299" s="302"/>
      <c r="AT299" s="303"/>
      <c r="AU299" s="300"/>
      <c r="AV299" s="302"/>
      <c r="AW299" s="300"/>
      <c r="AX299" s="302"/>
      <c r="AY299" s="300"/>
      <c r="AZ299" s="302"/>
    </row>
    <row r="300" spans="7:52">
      <c r="G300" s="256"/>
      <c r="I300" s="256"/>
      <c r="J300" s="256"/>
      <c r="K300" s="256"/>
      <c r="L300" s="256"/>
      <c r="M300" s="273"/>
      <c r="N300" s="273"/>
      <c r="O300" s="274"/>
      <c r="P300" s="257"/>
      <c r="Q300" s="256"/>
      <c r="R300" s="295"/>
      <c r="Z300" s="296"/>
      <c r="AA300" s="295"/>
      <c r="AB300" s="297"/>
      <c r="AC300" s="297"/>
      <c r="AD300" s="297"/>
      <c r="AE300" s="297"/>
      <c r="AF300" s="297"/>
      <c r="AG300" s="297"/>
      <c r="AH300" s="297"/>
      <c r="AI300" s="297"/>
      <c r="AJ300" s="298"/>
      <c r="AK300" s="298"/>
      <c r="AL300" s="298"/>
      <c r="AM300" s="299"/>
      <c r="AN300" s="300"/>
      <c r="AP300" s="300"/>
      <c r="AQ300" s="302"/>
      <c r="AR300" s="300"/>
      <c r="AS300" s="302"/>
      <c r="AT300" s="303"/>
      <c r="AU300" s="300"/>
      <c r="AV300" s="302"/>
      <c r="AW300" s="300"/>
      <c r="AX300" s="302"/>
      <c r="AY300" s="300"/>
      <c r="AZ300" s="302"/>
    </row>
    <row r="301" spans="7:52">
      <c r="G301" s="256"/>
      <c r="I301" s="256"/>
      <c r="J301" s="256"/>
      <c r="K301" s="256"/>
      <c r="L301" s="256"/>
      <c r="M301" s="273"/>
      <c r="N301" s="273"/>
      <c r="O301" s="274"/>
      <c r="P301" s="257"/>
      <c r="Q301" s="256"/>
      <c r="R301" s="295"/>
      <c r="Z301" s="296"/>
      <c r="AA301" s="295"/>
      <c r="AB301" s="297"/>
      <c r="AC301" s="297"/>
      <c r="AD301" s="297"/>
      <c r="AE301" s="297"/>
      <c r="AF301" s="297"/>
      <c r="AG301" s="297"/>
      <c r="AH301" s="297"/>
      <c r="AI301" s="297"/>
      <c r="AJ301" s="298"/>
      <c r="AK301" s="298"/>
      <c r="AL301" s="298"/>
      <c r="AM301" s="299"/>
      <c r="AN301" s="300"/>
      <c r="AP301" s="300"/>
      <c r="AQ301" s="302"/>
      <c r="AR301" s="300"/>
      <c r="AS301" s="302"/>
      <c r="AT301" s="303"/>
      <c r="AU301" s="300"/>
      <c r="AV301" s="302"/>
      <c r="AW301" s="300"/>
      <c r="AX301" s="302"/>
      <c r="AY301" s="300"/>
      <c r="AZ301" s="302"/>
    </row>
    <row r="302" spans="7:52">
      <c r="G302" s="256"/>
      <c r="I302" s="256"/>
      <c r="J302" s="256"/>
      <c r="K302" s="256"/>
      <c r="L302" s="256"/>
      <c r="M302" s="273"/>
      <c r="N302" s="273"/>
      <c r="O302" s="274"/>
      <c r="P302" s="257"/>
      <c r="Q302" s="256"/>
      <c r="R302" s="295"/>
      <c r="Z302" s="296"/>
      <c r="AA302" s="295"/>
      <c r="AB302" s="297"/>
      <c r="AC302" s="297"/>
      <c r="AD302" s="297"/>
      <c r="AE302" s="297"/>
      <c r="AF302" s="297"/>
      <c r="AG302" s="297"/>
      <c r="AH302" s="297"/>
      <c r="AI302" s="297"/>
      <c r="AJ302" s="298"/>
      <c r="AK302" s="298"/>
      <c r="AL302" s="298"/>
      <c r="AM302" s="299"/>
      <c r="AN302" s="300"/>
      <c r="AP302" s="300"/>
      <c r="AQ302" s="302"/>
      <c r="AR302" s="300"/>
      <c r="AS302" s="302"/>
      <c r="AT302" s="303"/>
      <c r="AU302" s="300"/>
      <c r="AV302" s="302"/>
      <c r="AW302" s="300"/>
      <c r="AX302" s="302"/>
      <c r="AY302" s="300"/>
      <c r="AZ302" s="302"/>
    </row>
    <row r="303" spans="7:52">
      <c r="G303" s="256"/>
      <c r="I303" s="256"/>
      <c r="J303" s="256"/>
      <c r="K303" s="256"/>
      <c r="L303" s="256"/>
      <c r="M303" s="273"/>
      <c r="N303" s="273"/>
      <c r="O303" s="274"/>
      <c r="P303" s="257"/>
      <c r="Q303" s="256"/>
      <c r="R303" s="295"/>
      <c r="Z303" s="296"/>
      <c r="AA303" s="295"/>
      <c r="AB303" s="297"/>
      <c r="AC303" s="297"/>
      <c r="AD303" s="297"/>
      <c r="AE303" s="297"/>
      <c r="AF303" s="297"/>
      <c r="AG303" s="297"/>
      <c r="AH303" s="297"/>
      <c r="AI303" s="297"/>
      <c r="AJ303" s="298"/>
      <c r="AK303" s="298"/>
      <c r="AL303" s="298"/>
      <c r="AM303" s="299"/>
      <c r="AN303" s="300"/>
      <c r="AP303" s="300"/>
      <c r="AQ303" s="302"/>
      <c r="AR303" s="300"/>
      <c r="AS303" s="302"/>
      <c r="AT303" s="303"/>
      <c r="AU303" s="300"/>
      <c r="AV303" s="302"/>
      <c r="AW303" s="300"/>
      <c r="AX303" s="302"/>
      <c r="AY303" s="300"/>
      <c r="AZ303" s="302"/>
    </row>
    <row r="304" spans="7:52">
      <c r="G304" s="256"/>
      <c r="I304" s="256"/>
      <c r="J304" s="256"/>
      <c r="K304" s="256"/>
      <c r="L304" s="256"/>
      <c r="M304" s="273"/>
      <c r="N304" s="273"/>
      <c r="O304" s="274"/>
      <c r="P304" s="257"/>
      <c r="Q304" s="256"/>
      <c r="R304" s="295"/>
      <c r="Z304" s="296"/>
      <c r="AA304" s="295"/>
      <c r="AB304" s="297"/>
      <c r="AC304" s="297"/>
      <c r="AD304" s="297"/>
      <c r="AE304" s="297"/>
      <c r="AF304" s="297"/>
      <c r="AG304" s="297"/>
      <c r="AH304" s="297"/>
      <c r="AI304" s="297"/>
      <c r="AJ304" s="298"/>
      <c r="AK304" s="298"/>
      <c r="AL304" s="298"/>
      <c r="AM304" s="299"/>
      <c r="AN304" s="300"/>
      <c r="AP304" s="300"/>
      <c r="AQ304" s="302"/>
      <c r="AR304" s="300"/>
      <c r="AS304" s="302"/>
      <c r="AT304" s="303"/>
      <c r="AU304" s="300"/>
      <c r="AV304" s="302"/>
      <c r="AW304" s="300"/>
      <c r="AX304" s="302"/>
      <c r="AY304" s="300"/>
      <c r="AZ304" s="302"/>
    </row>
    <row r="305" spans="7:52">
      <c r="G305" s="256"/>
      <c r="I305" s="256"/>
      <c r="J305" s="256"/>
      <c r="K305" s="256"/>
      <c r="L305" s="256"/>
      <c r="M305" s="273"/>
      <c r="N305" s="273"/>
      <c r="O305" s="274"/>
      <c r="P305" s="257"/>
      <c r="Q305" s="256"/>
      <c r="R305" s="295"/>
      <c r="Z305" s="296"/>
      <c r="AA305" s="295"/>
      <c r="AB305" s="297"/>
      <c r="AC305" s="297"/>
      <c r="AD305" s="297"/>
      <c r="AE305" s="297"/>
      <c r="AF305" s="297"/>
      <c r="AG305" s="297"/>
      <c r="AH305" s="297"/>
      <c r="AI305" s="297"/>
      <c r="AJ305" s="298"/>
      <c r="AK305" s="298"/>
      <c r="AL305" s="298"/>
      <c r="AM305" s="299"/>
      <c r="AN305" s="300"/>
      <c r="AP305" s="300"/>
      <c r="AQ305" s="302"/>
      <c r="AR305" s="300"/>
      <c r="AS305" s="302"/>
      <c r="AT305" s="303"/>
      <c r="AU305" s="300"/>
      <c r="AV305" s="302"/>
      <c r="AW305" s="300"/>
      <c r="AX305" s="302"/>
      <c r="AY305" s="300"/>
      <c r="AZ305" s="302"/>
    </row>
    <row r="306" spans="7:52">
      <c r="G306" s="256"/>
      <c r="I306" s="256"/>
      <c r="J306" s="256"/>
      <c r="K306" s="256"/>
      <c r="L306" s="256"/>
      <c r="M306" s="273"/>
      <c r="N306" s="273"/>
      <c r="O306" s="274"/>
      <c r="P306" s="257"/>
      <c r="Q306" s="256"/>
      <c r="R306" s="295"/>
      <c r="Z306" s="296"/>
      <c r="AA306" s="295"/>
      <c r="AB306" s="297"/>
      <c r="AC306" s="297"/>
      <c r="AD306" s="297"/>
      <c r="AE306" s="297"/>
      <c r="AF306" s="297"/>
      <c r="AG306" s="297"/>
      <c r="AH306" s="297"/>
      <c r="AI306" s="297"/>
      <c r="AJ306" s="298"/>
      <c r="AK306" s="298"/>
      <c r="AL306" s="298"/>
      <c r="AM306" s="299"/>
      <c r="AN306" s="300"/>
      <c r="AP306" s="300"/>
      <c r="AQ306" s="302"/>
      <c r="AR306" s="300"/>
      <c r="AS306" s="302"/>
      <c r="AT306" s="303"/>
      <c r="AU306" s="300"/>
      <c r="AV306" s="302"/>
      <c r="AW306" s="300"/>
      <c r="AX306" s="302"/>
      <c r="AY306" s="300"/>
      <c r="AZ306" s="302"/>
    </row>
    <row r="307" spans="7:52">
      <c r="G307" s="256"/>
      <c r="I307" s="256"/>
      <c r="J307" s="256"/>
      <c r="K307" s="256"/>
      <c r="L307" s="256"/>
      <c r="M307" s="273"/>
      <c r="N307" s="273"/>
      <c r="O307" s="274"/>
      <c r="P307" s="257"/>
      <c r="Q307" s="256"/>
      <c r="R307" s="295"/>
      <c r="Z307" s="296"/>
      <c r="AA307" s="295"/>
      <c r="AB307" s="297"/>
      <c r="AC307" s="297"/>
      <c r="AD307" s="297"/>
      <c r="AE307" s="297"/>
      <c r="AF307" s="297"/>
      <c r="AG307" s="297"/>
      <c r="AH307" s="297"/>
      <c r="AI307" s="297"/>
      <c r="AJ307" s="298"/>
      <c r="AK307" s="298"/>
      <c r="AL307" s="298"/>
      <c r="AM307" s="299"/>
      <c r="AN307" s="300"/>
      <c r="AP307" s="300"/>
      <c r="AQ307" s="302"/>
      <c r="AR307" s="300"/>
      <c r="AS307" s="302"/>
      <c r="AT307" s="303"/>
      <c r="AU307" s="300"/>
      <c r="AV307" s="302"/>
      <c r="AW307" s="300"/>
      <c r="AX307" s="302"/>
      <c r="AY307" s="300"/>
      <c r="AZ307" s="302"/>
    </row>
    <row r="308" spans="7:52">
      <c r="G308" s="256"/>
      <c r="I308" s="256"/>
      <c r="J308" s="256"/>
      <c r="K308" s="256"/>
      <c r="L308" s="256"/>
      <c r="M308" s="273"/>
      <c r="N308" s="273"/>
      <c r="O308" s="274"/>
      <c r="P308" s="257"/>
      <c r="Q308" s="256"/>
      <c r="R308" s="295"/>
      <c r="Z308" s="296"/>
      <c r="AA308" s="295"/>
      <c r="AB308" s="297"/>
      <c r="AC308" s="297"/>
      <c r="AD308" s="297"/>
      <c r="AE308" s="297"/>
      <c r="AF308" s="297"/>
      <c r="AG308" s="297"/>
      <c r="AH308" s="297"/>
      <c r="AI308" s="297"/>
      <c r="AJ308" s="298"/>
      <c r="AK308" s="298"/>
      <c r="AL308" s="298"/>
      <c r="AM308" s="299"/>
      <c r="AN308" s="300"/>
      <c r="AP308" s="300"/>
      <c r="AQ308" s="302"/>
      <c r="AR308" s="300"/>
      <c r="AS308" s="302"/>
      <c r="AT308" s="303"/>
      <c r="AU308" s="300"/>
      <c r="AV308" s="302"/>
      <c r="AW308" s="300"/>
      <c r="AX308" s="302"/>
      <c r="AY308" s="300"/>
      <c r="AZ308" s="302"/>
    </row>
    <row r="309" spans="7:52">
      <c r="G309" s="256"/>
      <c r="I309" s="256"/>
      <c r="J309" s="256"/>
      <c r="K309" s="256"/>
      <c r="L309" s="256"/>
      <c r="M309" s="273"/>
      <c r="N309" s="273"/>
      <c r="O309" s="274"/>
      <c r="P309" s="257"/>
      <c r="Q309" s="256"/>
      <c r="R309" s="295"/>
      <c r="Z309" s="296"/>
      <c r="AA309" s="295"/>
      <c r="AB309" s="297"/>
      <c r="AC309" s="297"/>
      <c r="AD309" s="297"/>
      <c r="AE309" s="297"/>
      <c r="AF309" s="297"/>
      <c r="AG309" s="297"/>
      <c r="AH309" s="297"/>
      <c r="AI309" s="297"/>
      <c r="AJ309" s="298"/>
      <c r="AK309" s="298"/>
      <c r="AL309" s="298"/>
      <c r="AM309" s="299"/>
      <c r="AN309" s="300"/>
      <c r="AP309" s="300"/>
      <c r="AQ309" s="302"/>
      <c r="AR309" s="300"/>
      <c r="AS309" s="302"/>
      <c r="AT309" s="303"/>
      <c r="AU309" s="300"/>
      <c r="AV309" s="302"/>
      <c r="AW309" s="300"/>
      <c r="AX309" s="302"/>
      <c r="AY309" s="300"/>
      <c r="AZ309" s="302"/>
    </row>
    <row r="310" spans="7:52">
      <c r="G310" s="256"/>
      <c r="I310" s="256"/>
      <c r="J310" s="256"/>
      <c r="K310" s="256"/>
      <c r="L310" s="256"/>
      <c r="M310" s="273"/>
      <c r="N310" s="273"/>
      <c r="O310" s="274"/>
      <c r="P310" s="257"/>
      <c r="Q310" s="256"/>
      <c r="R310" s="295"/>
      <c r="Z310" s="296"/>
      <c r="AA310" s="295"/>
      <c r="AB310" s="297"/>
      <c r="AC310" s="297"/>
      <c r="AD310" s="297"/>
      <c r="AE310" s="297"/>
      <c r="AF310" s="297"/>
      <c r="AG310" s="297"/>
      <c r="AH310" s="297"/>
      <c r="AI310" s="297"/>
      <c r="AJ310" s="298"/>
      <c r="AK310" s="298"/>
      <c r="AL310" s="298"/>
      <c r="AM310" s="299"/>
      <c r="AN310" s="300"/>
      <c r="AP310" s="300"/>
      <c r="AQ310" s="302"/>
      <c r="AR310" s="300"/>
      <c r="AS310" s="302"/>
      <c r="AT310" s="303"/>
      <c r="AU310" s="300"/>
      <c r="AV310" s="302"/>
      <c r="AW310" s="300"/>
      <c r="AX310" s="302"/>
      <c r="AY310" s="300"/>
      <c r="AZ310" s="302"/>
    </row>
    <row r="311" spans="7:52">
      <c r="G311" s="256"/>
      <c r="I311" s="256"/>
      <c r="J311" s="256"/>
      <c r="K311" s="256"/>
      <c r="L311" s="256"/>
      <c r="M311" s="273"/>
      <c r="N311" s="273"/>
      <c r="O311" s="274"/>
      <c r="P311" s="257"/>
      <c r="Q311" s="256"/>
      <c r="R311" s="295"/>
      <c r="Z311" s="296"/>
      <c r="AA311" s="295"/>
      <c r="AB311" s="297"/>
      <c r="AC311" s="297"/>
      <c r="AD311" s="297"/>
      <c r="AE311" s="297"/>
      <c r="AF311" s="297"/>
      <c r="AG311" s="297"/>
      <c r="AH311" s="297"/>
      <c r="AI311" s="297"/>
      <c r="AJ311" s="298"/>
      <c r="AK311" s="298"/>
      <c r="AL311" s="298"/>
      <c r="AM311" s="299"/>
      <c r="AN311" s="300"/>
      <c r="AP311" s="300"/>
      <c r="AQ311" s="302"/>
      <c r="AR311" s="300"/>
      <c r="AS311" s="302"/>
      <c r="AT311" s="303"/>
      <c r="AU311" s="300"/>
      <c r="AV311" s="302"/>
      <c r="AW311" s="300"/>
      <c r="AX311" s="302"/>
      <c r="AY311" s="300"/>
      <c r="AZ311" s="302"/>
    </row>
    <row r="312" spans="7:52">
      <c r="G312" s="256"/>
      <c r="I312" s="256"/>
      <c r="J312" s="256"/>
      <c r="K312" s="256"/>
      <c r="L312" s="256"/>
      <c r="M312" s="273"/>
      <c r="N312" s="273"/>
      <c r="O312" s="274"/>
      <c r="P312" s="257"/>
      <c r="Q312" s="256"/>
      <c r="R312" s="295"/>
      <c r="Z312" s="296"/>
      <c r="AA312" s="295"/>
      <c r="AB312" s="297"/>
      <c r="AC312" s="297"/>
      <c r="AD312" s="297"/>
      <c r="AE312" s="297"/>
      <c r="AF312" s="297"/>
      <c r="AG312" s="297"/>
      <c r="AH312" s="297"/>
      <c r="AI312" s="297"/>
      <c r="AJ312" s="298"/>
      <c r="AK312" s="298"/>
      <c r="AL312" s="298"/>
      <c r="AM312" s="299"/>
      <c r="AN312" s="300"/>
      <c r="AP312" s="300"/>
      <c r="AQ312" s="302"/>
      <c r="AR312" s="300"/>
      <c r="AS312" s="302"/>
      <c r="AT312" s="303"/>
      <c r="AU312" s="300"/>
      <c r="AV312" s="302"/>
      <c r="AW312" s="300"/>
      <c r="AX312" s="302"/>
      <c r="AY312" s="300"/>
      <c r="AZ312" s="302"/>
    </row>
    <row r="313" spans="7:52">
      <c r="G313" s="256"/>
      <c r="I313" s="256"/>
      <c r="J313" s="256"/>
      <c r="K313" s="256"/>
      <c r="L313" s="256"/>
      <c r="M313" s="273"/>
      <c r="N313" s="273"/>
      <c r="O313" s="274"/>
      <c r="P313" s="257"/>
      <c r="Q313" s="256"/>
      <c r="R313" s="295"/>
      <c r="Z313" s="296"/>
      <c r="AA313" s="295"/>
      <c r="AB313" s="297"/>
      <c r="AC313" s="297"/>
      <c r="AD313" s="297"/>
      <c r="AE313" s="297"/>
      <c r="AF313" s="297"/>
      <c r="AG313" s="297"/>
      <c r="AH313" s="297"/>
      <c r="AI313" s="297"/>
      <c r="AJ313" s="298"/>
      <c r="AK313" s="298"/>
      <c r="AL313" s="298"/>
      <c r="AM313" s="299"/>
      <c r="AN313" s="300"/>
      <c r="AP313" s="300"/>
      <c r="AQ313" s="302"/>
      <c r="AR313" s="300"/>
      <c r="AS313" s="302"/>
      <c r="AT313" s="303"/>
      <c r="AU313" s="300"/>
      <c r="AV313" s="302"/>
      <c r="AW313" s="300"/>
      <c r="AX313" s="302"/>
      <c r="AY313" s="300"/>
      <c r="AZ313" s="302"/>
    </row>
    <row r="314" spans="7:52">
      <c r="G314" s="256"/>
      <c r="I314" s="256"/>
      <c r="J314" s="256"/>
      <c r="K314" s="256"/>
      <c r="L314" s="256"/>
      <c r="M314" s="273"/>
      <c r="N314" s="273"/>
      <c r="O314" s="274"/>
      <c r="P314" s="257"/>
      <c r="Q314" s="256"/>
      <c r="R314" s="295"/>
      <c r="Z314" s="296"/>
      <c r="AA314" s="295"/>
      <c r="AB314" s="297"/>
      <c r="AC314" s="297"/>
      <c r="AD314" s="297"/>
      <c r="AE314" s="297"/>
      <c r="AF314" s="297"/>
      <c r="AG314" s="297"/>
      <c r="AH314" s="297"/>
      <c r="AI314" s="297"/>
      <c r="AJ314" s="298"/>
      <c r="AK314" s="298"/>
      <c r="AL314" s="298"/>
      <c r="AM314" s="299"/>
      <c r="AN314" s="300"/>
      <c r="AP314" s="300"/>
      <c r="AQ314" s="302"/>
      <c r="AR314" s="300"/>
      <c r="AS314" s="302"/>
      <c r="AT314" s="303"/>
      <c r="AU314" s="300"/>
      <c r="AV314" s="302"/>
      <c r="AW314" s="300"/>
      <c r="AX314" s="302"/>
      <c r="AY314" s="300"/>
      <c r="AZ314" s="302"/>
    </row>
    <row r="315" spans="7:52">
      <c r="G315" s="256"/>
      <c r="I315" s="256"/>
      <c r="J315" s="256"/>
      <c r="K315" s="256"/>
      <c r="L315" s="256"/>
      <c r="M315" s="273"/>
      <c r="N315" s="273"/>
      <c r="O315" s="274"/>
      <c r="P315" s="257"/>
      <c r="Q315" s="256"/>
      <c r="R315" s="295"/>
      <c r="Z315" s="296"/>
      <c r="AA315" s="295"/>
      <c r="AB315" s="297"/>
      <c r="AC315" s="297"/>
      <c r="AD315" s="297"/>
      <c r="AE315" s="297"/>
      <c r="AF315" s="297"/>
      <c r="AG315" s="297"/>
      <c r="AH315" s="297"/>
      <c r="AI315" s="297"/>
      <c r="AJ315" s="298"/>
      <c r="AK315" s="298"/>
      <c r="AL315" s="298"/>
      <c r="AM315" s="299"/>
      <c r="AN315" s="300"/>
      <c r="AP315" s="300"/>
      <c r="AQ315" s="302"/>
      <c r="AR315" s="300"/>
      <c r="AS315" s="302"/>
      <c r="AT315" s="303"/>
      <c r="AU315" s="300"/>
      <c r="AV315" s="302"/>
      <c r="AW315" s="300"/>
      <c r="AX315" s="302"/>
      <c r="AY315" s="300"/>
      <c r="AZ315" s="302"/>
    </row>
    <row r="316" spans="7:52">
      <c r="G316" s="256"/>
      <c r="I316" s="256"/>
      <c r="J316" s="256"/>
      <c r="K316" s="256"/>
      <c r="L316" s="256"/>
      <c r="M316" s="273"/>
      <c r="N316" s="273"/>
      <c r="O316" s="274"/>
      <c r="P316" s="257"/>
      <c r="Q316" s="256"/>
      <c r="R316" s="295"/>
      <c r="Z316" s="296"/>
      <c r="AA316" s="295"/>
      <c r="AB316" s="297"/>
      <c r="AC316" s="297"/>
      <c r="AD316" s="297"/>
      <c r="AE316" s="297"/>
      <c r="AF316" s="297"/>
      <c r="AG316" s="297"/>
      <c r="AH316" s="297"/>
      <c r="AI316" s="297"/>
      <c r="AJ316" s="298"/>
      <c r="AK316" s="298"/>
      <c r="AL316" s="298"/>
      <c r="AM316" s="299"/>
      <c r="AN316" s="300"/>
      <c r="AP316" s="300"/>
      <c r="AQ316" s="302"/>
      <c r="AR316" s="300"/>
      <c r="AS316" s="302"/>
      <c r="AT316" s="303"/>
      <c r="AU316" s="300"/>
      <c r="AV316" s="302"/>
      <c r="AW316" s="300"/>
      <c r="AX316" s="302"/>
      <c r="AY316" s="300"/>
      <c r="AZ316" s="302"/>
    </row>
    <row r="317" spans="7:52">
      <c r="G317" s="256"/>
      <c r="I317" s="256"/>
      <c r="J317" s="256"/>
      <c r="K317" s="256"/>
      <c r="L317" s="256"/>
      <c r="M317" s="273"/>
      <c r="N317" s="273"/>
      <c r="O317" s="274"/>
      <c r="P317" s="257"/>
      <c r="Q317" s="256"/>
      <c r="R317" s="295"/>
      <c r="Z317" s="296"/>
      <c r="AA317" s="295"/>
      <c r="AB317" s="297"/>
      <c r="AC317" s="297"/>
      <c r="AD317" s="297"/>
      <c r="AE317" s="297"/>
      <c r="AF317" s="297"/>
      <c r="AG317" s="297"/>
      <c r="AH317" s="297"/>
      <c r="AI317" s="297"/>
      <c r="AJ317" s="298"/>
      <c r="AK317" s="298"/>
      <c r="AL317" s="298"/>
      <c r="AM317" s="299"/>
      <c r="AN317" s="300"/>
      <c r="AP317" s="300"/>
      <c r="AQ317" s="302"/>
      <c r="AR317" s="300"/>
      <c r="AS317" s="302"/>
      <c r="AT317" s="303"/>
      <c r="AU317" s="300"/>
      <c r="AV317" s="302"/>
      <c r="AW317" s="300"/>
      <c r="AX317" s="302"/>
      <c r="AY317" s="300"/>
      <c r="AZ317" s="302"/>
    </row>
    <row r="318" spans="7:52">
      <c r="G318" s="256"/>
      <c r="I318" s="256"/>
      <c r="J318" s="256"/>
      <c r="K318" s="256"/>
      <c r="L318" s="256"/>
      <c r="M318" s="273"/>
      <c r="N318" s="273"/>
      <c r="O318" s="274"/>
      <c r="P318" s="257"/>
      <c r="Q318" s="256"/>
      <c r="R318" s="295"/>
      <c r="Z318" s="296"/>
      <c r="AA318" s="295"/>
      <c r="AB318" s="297"/>
      <c r="AC318" s="297"/>
      <c r="AD318" s="297"/>
      <c r="AE318" s="297"/>
      <c r="AF318" s="297"/>
      <c r="AG318" s="297"/>
      <c r="AH318" s="297"/>
      <c r="AI318" s="297"/>
      <c r="AJ318" s="298"/>
      <c r="AK318" s="298"/>
      <c r="AL318" s="298"/>
      <c r="AM318" s="299"/>
      <c r="AN318" s="300"/>
      <c r="AP318" s="300"/>
      <c r="AQ318" s="302"/>
      <c r="AR318" s="300"/>
      <c r="AS318" s="302"/>
      <c r="AT318" s="303"/>
      <c r="AU318" s="300"/>
      <c r="AV318" s="302"/>
      <c r="AW318" s="300"/>
      <c r="AX318" s="302"/>
      <c r="AY318" s="300"/>
      <c r="AZ318" s="302"/>
    </row>
    <row r="319" spans="7:52">
      <c r="G319" s="256"/>
      <c r="I319" s="256"/>
      <c r="J319" s="256"/>
      <c r="K319" s="256"/>
      <c r="L319" s="256"/>
      <c r="M319" s="273"/>
      <c r="N319" s="273"/>
      <c r="O319" s="274"/>
      <c r="P319" s="257"/>
      <c r="Q319" s="256"/>
      <c r="R319" s="295"/>
      <c r="Z319" s="296"/>
      <c r="AA319" s="295"/>
      <c r="AB319" s="297"/>
      <c r="AC319" s="297"/>
      <c r="AD319" s="297"/>
      <c r="AE319" s="297"/>
      <c r="AF319" s="297"/>
      <c r="AG319" s="297"/>
      <c r="AH319" s="297"/>
      <c r="AI319" s="297"/>
      <c r="AJ319" s="298"/>
      <c r="AK319" s="298"/>
      <c r="AL319" s="298"/>
      <c r="AM319" s="299"/>
      <c r="AN319" s="300"/>
      <c r="AP319" s="300"/>
      <c r="AQ319" s="302"/>
      <c r="AR319" s="300"/>
      <c r="AS319" s="302"/>
      <c r="AT319" s="303"/>
      <c r="AU319" s="300"/>
      <c r="AV319" s="302"/>
      <c r="AW319" s="300"/>
      <c r="AX319" s="302"/>
      <c r="AY319" s="300"/>
      <c r="AZ319" s="302"/>
    </row>
    <row r="320" spans="7:52">
      <c r="G320" s="256"/>
      <c r="I320" s="256"/>
      <c r="J320" s="256"/>
      <c r="K320" s="256"/>
      <c r="L320" s="256"/>
      <c r="M320" s="273"/>
      <c r="N320" s="273"/>
      <c r="O320" s="274"/>
      <c r="P320" s="257"/>
      <c r="Q320" s="256"/>
      <c r="R320" s="295"/>
      <c r="Z320" s="296"/>
      <c r="AA320" s="295"/>
      <c r="AB320" s="297"/>
      <c r="AC320" s="297"/>
      <c r="AD320" s="297"/>
      <c r="AE320" s="297"/>
      <c r="AF320" s="297"/>
      <c r="AG320" s="297"/>
      <c r="AH320" s="297"/>
      <c r="AI320" s="297"/>
      <c r="AJ320" s="298"/>
      <c r="AK320" s="298"/>
      <c r="AL320" s="298"/>
      <c r="AM320" s="299"/>
      <c r="AN320" s="300"/>
      <c r="AP320" s="300"/>
      <c r="AQ320" s="302"/>
      <c r="AR320" s="300"/>
      <c r="AS320" s="302"/>
      <c r="AT320" s="303"/>
      <c r="AU320" s="300"/>
      <c r="AV320" s="302"/>
      <c r="AW320" s="300"/>
      <c r="AX320" s="302"/>
      <c r="AY320" s="300"/>
      <c r="AZ320" s="302"/>
    </row>
    <row r="321" spans="7:52">
      <c r="G321" s="256"/>
      <c r="I321" s="256"/>
      <c r="J321" s="256"/>
      <c r="K321" s="256"/>
      <c r="L321" s="256"/>
      <c r="M321" s="273"/>
      <c r="N321" s="273"/>
      <c r="O321" s="274"/>
      <c r="P321" s="257"/>
      <c r="Q321" s="256"/>
      <c r="R321" s="295"/>
      <c r="Z321" s="296"/>
      <c r="AA321" s="295"/>
      <c r="AB321" s="297"/>
      <c r="AC321" s="297"/>
      <c r="AD321" s="297"/>
      <c r="AE321" s="297"/>
      <c r="AF321" s="297"/>
      <c r="AG321" s="297"/>
      <c r="AH321" s="297"/>
      <c r="AI321" s="297"/>
      <c r="AJ321" s="298"/>
      <c r="AK321" s="298"/>
      <c r="AL321" s="298"/>
      <c r="AM321" s="299"/>
      <c r="AN321" s="300"/>
      <c r="AP321" s="300"/>
      <c r="AQ321" s="302"/>
      <c r="AR321" s="300"/>
      <c r="AS321" s="302"/>
      <c r="AT321" s="303"/>
      <c r="AU321" s="300"/>
      <c r="AV321" s="302"/>
      <c r="AW321" s="300"/>
      <c r="AX321" s="302"/>
      <c r="AY321" s="300"/>
      <c r="AZ321" s="302"/>
    </row>
    <row r="322" spans="7:52">
      <c r="G322" s="256"/>
      <c r="I322" s="256"/>
      <c r="J322" s="256"/>
      <c r="K322" s="256"/>
      <c r="L322" s="256"/>
      <c r="M322" s="273"/>
      <c r="N322" s="273"/>
      <c r="O322" s="274"/>
      <c r="P322" s="257"/>
      <c r="Q322" s="256"/>
      <c r="R322" s="295"/>
      <c r="Z322" s="296"/>
      <c r="AA322" s="295"/>
      <c r="AB322" s="297"/>
      <c r="AC322" s="297"/>
      <c r="AD322" s="297"/>
      <c r="AE322" s="297"/>
      <c r="AF322" s="297"/>
      <c r="AG322" s="297"/>
      <c r="AH322" s="297"/>
      <c r="AI322" s="297"/>
      <c r="AJ322" s="298"/>
      <c r="AK322" s="298"/>
      <c r="AL322" s="298"/>
      <c r="AM322" s="299"/>
      <c r="AN322" s="300"/>
      <c r="AP322" s="300"/>
      <c r="AQ322" s="302"/>
      <c r="AR322" s="300"/>
      <c r="AS322" s="302"/>
      <c r="AT322" s="303"/>
      <c r="AU322" s="300"/>
      <c r="AV322" s="302"/>
      <c r="AW322" s="300"/>
      <c r="AX322" s="302"/>
      <c r="AY322" s="300"/>
      <c r="AZ322" s="302"/>
    </row>
    <row r="323" spans="7:52">
      <c r="G323" s="256"/>
      <c r="I323" s="256"/>
      <c r="J323" s="256"/>
      <c r="K323" s="256"/>
      <c r="L323" s="256"/>
      <c r="M323" s="273"/>
      <c r="N323" s="273"/>
      <c r="O323" s="274"/>
      <c r="P323" s="257"/>
      <c r="Q323" s="256"/>
      <c r="R323" s="295"/>
      <c r="Z323" s="296"/>
      <c r="AA323" s="295"/>
      <c r="AB323" s="297"/>
      <c r="AC323" s="297"/>
      <c r="AD323" s="297"/>
      <c r="AE323" s="297"/>
      <c r="AF323" s="297"/>
      <c r="AG323" s="297"/>
      <c r="AH323" s="297"/>
      <c r="AI323" s="297"/>
      <c r="AJ323" s="298"/>
      <c r="AK323" s="298"/>
      <c r="AL323" s="298"/>
      <c r="AM323" s="299"/>
      <c r="AN323" s="300"/>
      <c r="AP323" s="300"/>
      <c r="AQ323" s="302"/>
      <c r="AR323" s="300"/>
      <c r="AS323" s="302"/>
      <c r="AT323" s="303"/>
      <c r="AU323" s="300"/>
      <c r="AV323" s="302"/>
      <c r="AW323" s="300"/>
      <c r="AX323" s="302"/>
      <c r="AY323" s="300"/>
      <c r="AZ323" s="302"/>
    </row>
    <row r="324" spans="7:52">
      <c r="G324" s="256"/>
      <c r="I324" s="256"/>
      <c r="J324" s="256"/>
      <c r="K324" s="256"/>
      <c r="L324" s="256"/>
      <c r="M324" s="273"/>
      <c r="N324" s="273"/>
      <c r="O324" s="274"/>
      <c r="P324" s="257"/>
      <c r="Q324" s="256"/>
      <c r="R324" s="295"/>
      <c r="Z324" s="296"/>
      <c r="AA324" s="295"/>
      <c r="AB324" s="297"/>
      <c r="AC324" s="297"/>
      <c r="AD324" s="297"/>
      <c r="AE324" s="297"/>
      <c r="AF324" s="297"/>
      <c r="AG324" s="297"/>
      <c r="AH324" s="297"/>
      <c r="AI324" s="297"/>
      <c r="AJ324" s="298"/>
      <c r="AK324" s="298"/>
      <c r="AL324" s="298"/>
      <c r="AM324" s="299"/>
      <c r="AN324" s="300"/>
      <c r="AP324" s="300"/>
      <c r="AQ324" s="302"/>
      <c r="AR324" s="300"/>
      <c r="AS324" s="302"/>
      <c r="AT324" s="303"/>
      <c r="AU324" s="300"/>
      <c r="AV324" s="302"/>
      <c r="AW324" s="300"/>
      <c r="AX324" s="302"/>
      <c r="AY324" s="300"/>
      <c r="AZ324" s="302"/>
    </row>
    <row r="325" spans="7:52">
      <c r="G325" s="256"/>
      <c r="I325" s="256"/>
      <c r="J325" s="256"/>
      <c r="K325" s="256"/>
      <c r="L325" s="256"/>
      <c r="M325" s="273"/>
      <c r="N325" s="273"/>
      <c r="O325" s="274"/>
      <c r="P325" s="257"/>
      <c r="Q325" s="256"/>
      <c r="R325" s="295"/>
      <c r="Z325" s="296"/>
      <c r="AA325" s="295"/>
      <c r="AB325" s="297"/>
      <c r="AC325" s="297"/>
      <c r="AD325" s="297"/>
      <c r="AE325" s="297"/>
      <c r="AF325" s="297"/>
      <c r="AG325" s="297"/>
      <c r="AH325" s="297"/>
      <c r="AI325" s="297"/>
      <c r="AJ325" s="298"/>
      <c r="AK325" s="298"/>
      <c r="AL325" s="298"/>
      <c r="AM325" s="299"/>
      <c r="AN325" s="300"/>
      <c r="AP325" s="300"/>
      <c r="AQ325" s="302"/>
      <c r="AR325" s="300"/>
      <c r="AS325" s="302"/>
      <c r="AT325" s="303"/>
      <c r="AU325" s="300"/>
      <c r="AV325" s="302"/>
      <c r="AW325" s="300"/>
      <c r="AX325" s="302"/>
      <c r="AY325" s="300"/>
      <c r="AZ325" s="302"/>
    </row>
    <row r="326" spans="7:52">
      <c r="G326" s="256"/>
      <c r="I326" s="256"/>
      <c r="J326" s="256"/>
      <c r="K326" s="256"/>
      <c r="L326" s="256"/>
      <c r="M326" s="273"/>
      <c r="N326" s="273"/>
      <c r="O326" s="274"/>
      <c r="P326" s="257"/>
      <c r="Q326" s="256"/>
      <c r="R326" s="295"/>
      <c r="Z326" s="296"/>
      <c r="AA326" s="295"/>
      <c r="AB326" s="297"/>
      <c r="AC326" s="297"/>
      <c r="AD326" s="297"/>
      <c r="AE326" s="297"/>
      <c r="AF326" s="297"/>
      <c r="AG326" s="297"/>
      <c r="AH326" s="297"/>
      <c r="AI326" s="297"/>
      <c r="AJ326" s="298"/>
      <c r="AK326" s="298"/>
      <c r="AL326" s="298"/>
      <c r="AM326" s="299"/>
      <c r="AN326" s="300"/>
      <c r="AP326" s="300"/>
      <c r="AQ326" s="302"/>
      <c r="AR326" s="300"/>
      <c r="AS326" s="302"/>
      <c r="AT326" s="303"/>
      <c r="AU326" s="300"/>
      <c r="AV326" s="302"/>
      <c r="AW326" s="300"/>
      <c r="AX326" s="302"/>
      <c r="AY326" s="300"/>
      <c r="AZ326" s="302"/>
    </row>
    <row r="327" spans="7:52">
      <c r="G327" s="256"/>
      <c r="I327" s="256"/>
      <c r="J327" s="256"/>
      <c r="K327" s="256"/>
      <c r="L327" s="256"/>
      <c r="M327" s="273"/>
      <c r="N327" s="273"/>
      <c r="O327" s="274"/>
      <c r="P327" s="257"/>
      <c r="Q327" s="256"/>
      <c r="R327" s="295"/>
      <c r="Z327" s="296"/>
      <c r="AA327" s="295"/>
      <c r="AB327" s="297"/>
      <c r="AC327" s="297"/>
      <c r="AD327" s="297"/>
      <c r="AE327" s="297"/>
      <c r="AF327" s="297"/>
      <c r="AG327" s="297"/>
      <c r="AH327" s="297"/>
      <c r="AI327" s="297"/>
      <c r="AJ327" s="298"/>
      <c r="AK327" s="298"/>
      <c r="AL327" s="298"/>
      <c r="AM327" s="299"/>
      <c r="AN327" s="300"/>
      <c r="AP327" s="300"/>
      <c r="AQ327" s="302"/>
      <c r="AR327" s="300"/>
      <c r="AS327" s="302"/>
      <c r="AT327" s="303"/>
      <c r="AU327" s="300"/>
      <c r="AV327" s="302"/>
      <c r="AW327" s="300"/>
      <c r="AX327" s="302"/>
      <c r="AY327" s="300"/>
      <c r="AZ327" s="302"/>
    </row>
    <row r="328" spans="7:52">
      <c r="G328" s="256"/>
      <c r="I328" s="256"/>
      <c r="J328" s="256"/>
      <c r="K328" s="256"/>
      <c r="L328" s="256"/>
      <c r="M328" s="273"/>
      <c r="N328" s="273"/>
      <c r="O328" s="274"/>
      <c r="P328" s="257"/>
      <c r="Q328" s="256"/>
      <c r="R328" s="295"/>
      <c r="Z328" s="296"/>
      <c r="AA328" s="295"/>
      <c r="AB328" s="297"/>
      <c r="AC328" s="297"/>
      <c r="AD328" s="297"/>
      <c r="AE328" s="297"/>
      <c r="AF328" s="297"/>
      <c r="AG328" s="297"/>
      <c r="AH328" s="297"/>
      <c r="AI328" s="297"/>
      <c r="AJ328" s="298"/>
      <c r="AK328" s="298"/>
      <c r="AL328" s="298"/>
      <c r="AM328" s="299"/>
      <c r="AN328" s="300"/>
      <c r="AP328" s="300"/>
      <c r="AQ328" s="302"/>
      <c r="AR328" s="300"/>
      <c r="AS328" s="302"/>
      <c r="AT328" s="303"/>
      <c r="AU328" s="300"/>
      <c r="AV328" s="302"/>
      <c r="AW328" s="300"/>
      <c r="AX328" s="302"/>
      <c r="AY328" s="300"/>
      <c r="AZ328" s="302"/>
    </row>
    <row r="329" spans="7:52">
      <c r="G329" s="256"/>
      <c r="I329" s="256"/>
      <c r="J329" s="256"/>
      <c r="K329" s="256"/>
      <c r="L329" s="256"/>
      <c r="M329" s="273"/>
      <c r="N329" s="273"/>
      <c r="O329" s="274"/>
      <c r="P329" s="257"/>
      <c r="Q329" s="256"/>
      <c r="R329" s="295"/>
      <c r="Z329" s="296"/>
      <c r="AA329" s="295"/>
      <c r="AB329" s="297"/>
      <c r="AC329" s="297"/>
      <c r="AD329" s="297"/>
      <c r="AE329" s="297"/>
      <c r="AF329" s="297"/>
      <c r="AG329" s="297"/>
      <c r="AH329" s="297"/>
      <c r="AI329" s="297"/>
      <c r="AJ329" s="298"/>
      <c r="AK329" s="298"/>
      <c r="AL329" s="298"/>
      <c r="AM329" s="299"/>
      <c r="AN329" s="300"/>
      <c r="AP329" s="300"/>
      <c r="AQ329" s="302"/>
      <c r="AR329" s="300"/>
      <c r="AS329" s="302"/>
      <c r="AT329" s="303"/>
      <c r="AU329" s="300"/>
      <c r="AV329" s="302"/>
      <c r="AW329" s="300"/>
      <c r="AX329" s="302"/>
      <c r="AY329" s="300"/>
      <c r="AZ329" s="302"/>
    </row>
    <row r="330" spans="7:52">
      <c r="G330" s="256"/>
      <c r="I330" s="256"/>
      <c r="J330" s="256"/>
      <c r="K330" s="256"/>
      <c r="L330" s="256"/>
      <c r="M330" s="273"/>
      <c r="N330" s="273"/>
      <c r="O330" s="274"/>
      <c r="P330" s="257"/>
      <c r="Q330" s="256"/>
      <c r="R330" s="295"/>
      <c r="Z330" s="296"/>
      <c r="AA330" s="295"/>
      <c r="AB330" s="297"/>
      <c r="AC330" s="297"/>
      <c r="AD330" s="297"/>
      <c r="AE330" s="297"/>
      <c r="AF330" s="297"/>
      <c r="AG330" s="297"/>
      <c r="AH330" s="297"/>
      <c r="AI330" s="297"/>
      <c r="AJ330" s="298"/>
      <c r="AK330" s="298"/>
      <c r="AL330" s="298"/>
      <c r="AM330" s="299"/>
      <c r="AN330" s="300"/>
      <c r="AP330" s="300"/>
      <c r="AQ330" s="302"/>
      <c r="AR330" s="300"/>
      <c r="AS330" s="302"/>
      <c r="AT330" s="303"/>
      <c r="AU330" s="300"/>
      <c r="AV330" s="302"/>
      <c r="AW330" s="300"/>
      <c r="AX330" s="302"/>
      <c r="AY330" s="300"/>
      <c r="AZ330" s="302"/>
    </row>
    <row r="331" spans="7:52">
      <c r="G331" s="256"/>
      <c r="I331" s="256"/>
      <c r="J331" s="256"/>
      <c r="K331" s="256"/>
      <c r="L331" s="256"/>
      <c r="M331" s="273"/>
      <c r="N331" s="273"/>
      <c r="O331" s="274"/>
      <c r="P331" s="257"/>
      <c r="Q331" s="256"/>
      <c r="R331" s="295"/>
      <c r="Z331" s="296"/>
      <c r="AA331" s="295"/>
      <c r="AB331" s="297"/>
      <c r="AC331" s="297"/>
      <c r="AD331" s="297"/>
      <c r="AE331" s="297"/>
      <c r="AF331" s="297"/>
      <c r="AG331" s="297"/>
      <c r="AH331" s="297"/>
      <c r="AI331" s="297"/>
      <c r="AJ331" s="298"/>
      <c r="AK331" s="298"/>
      <c r="AL331" s="298"/>
      <c r="AM331" s="299"/>
      <c r="AN331" s="300"/>
      <c r="AP331" s="300"/>
      <c r="AQ331" s="302"/>
      <c r="AR331" s="300"/>
      <c r="AS331" s="302"/>
      <c r="AT331" s="303"/>
      <c r="AU331" s="300"/>
      <c r="AV331" s="302"/>
      <c r="AW331" s="300"/>
      <c r="AX331" s="302"/>
      <c r="AY331" s="300"/>
      <c r="AZ331" s="302"/>
    </row>
    <row r="332" spans="7:52">
      <c r="G332" s="256"/>
      <c r="I332" s="256"/>
      <c r="J332" s="256"/>
      <c r="K332" s="256"/>
      <c r="L332" s="256"/>
      <c r="M332" s="273"/>
      <c r="N332" s="273"/>
      <c r="O332" s="274"/>
      <c r="P332" s="257"/>
      <c r="Q332" s="256"/>
      <c r="R332" s="295"/>
      <c r="Z332" s="296"/>
      <c r="AA332" s="295"/>
      <c r="AB332" s="297"/>
      <c r="AC332" s="297"/>
      <c r="AD332" s="297"/>
      <c r="AE332" s="297"/>
      <c r="AF332" s="297"/>
      <c r="AG332" s="297"/>
      <c r="AH332" s="297"/>
      <c r="AI332" s="297"/>
      <c r="AJ332" s="298"/>
      <c r="AK332" s="298"/>
      <c r="AL332" s="298"/>
      <c r="AM332" s="299"/>
      <c r="AN332" s="300"/>
      <c r="AP332" s="300"/>
      <c r="AQ332" s="302"/>
      <c r="AR332" s="300"/>
      <c r="AS332" s="302"/>
      <c r="AT332" s="303"/>
      <c r="AU332" s="300"/>
      <c r="AV332" s="302"/>
      <c r="AW332" s="300"/>
      <c r="AX332" s="302"/>
      <c r="AY332" s="300"/>
      <c r="AZ332" s="302"/>
    </row>
    <row r="333" spans="7:52">
      <c r="G333" s="256"/>
      <c r="I333" s="256"/>
      <c r="J333" s="256"/>
      <c r="K333" s="256"/>
      <c r="L333" s="256"/>
      <c r="M333" s="273"/>
      <c r="N333" s="273"/>
      <c r="O333" s="274"/>
      <c r="P333" s="257"/>
      <c r="Q333" s="256"/>
      <c r="R333" s="295"/>
      <c r="Z333" s="296"/>
      <c r="AA333" s="295"/>
      <c r="AB333" s="297"/>
      <c r="AC333" s="297"/>
      <c r="AD333" s="297"/>
      <c r="AE333" s="297"/>
      <c r="AF333" s="297"/>
      <c r="AG333" s="297"/>
      <c r="AH333" s="297"/>
      <c r="AI333" s="297"/>
      <c r="AJ333" s="298"/>
      <c r="AK333" s="298"/>
      <c r="AL333" s="298"/>
      <c r="AM333" s="299"/>
      <c r="AN333" s="300"/>
      <c r="AP333" s="300"/>
      <c r="AQ333" s="302"/>
      <c r="AR333" s="300"/>
      <c r="AS333" s="302"/>
      <c r="AT333" s="303"/>
      <c r="AU333" s="300"/>
      <c r="AV333" s="302"/>
      <c r="AW333" s="300"/>
      <c r="AX333" s="302"/>
      <c r="AY333" s="300"/>
      <c r="AZ333" s="302"/>
    </row>
    <row r="334" spans="7:52">
      <c r="G334" s="256"/>
      <c r="I334" s="256"/>
      <c r="J334" s="256"/>
      <c r="K334" s="256"/>
      <c r="L334" s="256"/>
      <c r="M334" s="273"/>
      <c r="N334" s="273"/>
      <c r="O334" s="274"/>
      <c r="P334" s="257"/>
      <c r="Q334" s="256"/>
      <c r="R334" s="295"/>
      <c r="Z334" s="296"/>
      <c r="AA334" s="295"/>
      <c r="AB334" s="297"/>
      <c r="AC334" s="297"/>
      <c r="AD334" s="297"/>
      <c r="AE334" s="297"/>
      <c r="AF334" s="297"/>
      <c r="AG334" s="297"/>
      <c r="AH334" s="297"/>
      <c r="AI334" s="297"/>
      <c r="AJ334" s="298"/>
      <c r="AK334" s="298"/>
      <c r="AL334" s="298"/>
      <c r="AM334" s="299"/>
      <c r="AN334" s="300"/>
      <c r="AP334" s="300"/>
      <c r="AQ334" s="302"/>
      <c r="AR334" s="300"/>
      <c r="AS334" s="302"/>
      <c r="AT334" s="303"/>
      <c r="AU334" s="300"/>
      <c r="AV334" s="302"/>
      <c r="AW334" s="300"/>
      <c r="AX334" s="302"/>
      <c r="AY334" s="300"/>
      <c r="AZ334" s="302"/>
    </row>
    <row r="335" spans="7:52">
      <c r="G335" s="256"/>
      <c r="I335" s="256"/>
      <c r="J335" s="256"/>
      <c r="K335" s="256"/>
      <c r="L335" s="256"/>
      <c r="M335" s="273"/>
      <c r="N335" s="273"/>
      <c r="O335" s="274"/>
      <c r="P335" s="257"/>
      <c r="Q335" s="256"/>
      <c r="R335" s="295"/>
      <c r="Z335" s="296"/>
      <c r="AA335" s="295"/>
      <c r="AB335" s="297"/>
      <c r="AC335" s="297"/>
      <c r="AD335" s="297"/>
      <c r="AE335" s="297"/>
      <c r="AF335" s="297"/>
      <c r="AG335" s="297"/>
      <c r="AH335" s="297"/>
      <c r="AI335" s="297"/>
      <c r="AJ335" s="298"/>
      <c r="AK335" s="298"/>
      <c r="AL335" s="298"/>
      <c r="AM335" s="299"/>
      <c r="AN335" s="300"/>
      <c r="AP335" s="300"/>
      <c r="AQ335" s="302"/>
      <c r="AR335" s="300"/>
      <c r="AS335" s="302"/>
      <c r="AT335" s="303"/>
      <c r="AU335" s="300"/>
      <c r="AV335" s="302"/>
      <c r="AW335" s="300"/>
      <c r="AX335" s="302"/>
      <c r="AY335" s="300"/>
      <c r="AZ335" s="302"/>
    </row>
    <row r="336" spans="7:52">
      <c r="G336" s="256"/>
      <c r="I336" s="256"/>
      <c r="J336" s="256"/>
      <c r="K336" s="256"/>
      <c r="L336" s="256"/>
      <c r="M336" s="273"/>
      <c r="N336" s="273"/>
      <c r="O336" s="274"/>
      <c r="P336" s="257"/>
      <c r="Q336" s="256"/>
      <c r="R336" s="295"/>
      <c r="Z336" s="296"/>
      <c r="AA336" s="295"/>
      <c r="AB336" s="297"/>
      <c r="AC336" s="297"/>
      <c r="AD336" s="297"/>
      <c r="AE336" s="297"/>
      <c r="AF336" s="297"/>
      <c r="AG336" s="297"/>
      <c r="AH336" s="297"/>
      <c r="AI336" s="297"/>
      <c r="AJ336" s="298"/>
      <c r="AK336" s="298"/>
      <c r="AL336" s="298"/>
      <c r="AM336" s="299"/>
      <c r="AN336" s="300"/>
      <c r="AP336" s="300"/>
      <c r="AQ336" s="302"/>
      <c r="AR336" s="300"/>
      <c r="AS336" s="302"/>
      <c r="AT336" s="303"/>
      <c r="AU336" s="300"/>
      <c r="AV336" s="302"/>
      <c r="AW336" s="300"/>
      <c r="AX336" s="302"/>
      <c r="AY336" s="300"/>
      <c r="AZ336" s="302"/>
    </row>
    <row r="337" spans="7:52">
      <c r="G337" s="256"/>
      <c r="I337" s="256"/>
      <c r="J337" s="256"/>
      <c r="K337" s="256"/>
      <c r="L337" s="256"/>
      <c r="M337" s="273"/>
      <c r="N337" s="273"/>
      <c r="O337" s="274"/>
      <c r="P337" s="257"/>
      <c r="Q337" s="256"/>
      <c r="R337" s="295"/>
      <c r="Z337" s="296"/>
      <c r="AA337" s="295"/>
      <c r="AB337" s="297"/>
      <c r="AC337" s="297"/>
      <c r="AD337" s="297"/>
      <c r="AE337" s="297"/>
      <c r="AF337" s="297"/>
      <c r="AG337" s="297"/>
      <c r="AH337" s="297"/>
      <c r="AI337" s="297"/>
      <c r="AJ337" s="298"/>
      <c r="AK337" s="298"/>
      <c r="AL337" s="298"/>
      <c r="AM337" s="299"/>
      <c r="AN337" s="300"/>
      <c r="AP337" s="300"/>
      <c r="AQ337" s="302"/>
      <c r="AR337" s="300"/>
      <c r="AS337" s="302"/>
      <c r="AT337" s="303"/>
      <c r="AU337" s="300"/>
      <c r="AV337" s="302"/>
      <c r="AW337" s="300"/>
      <c r="AX337" s="302"/>
      <c r="AY337" s="300"/>
      <c r="AZ337" s="302"/>
    </row>
    <row r="338" spans="7:52">
      <c r="G338" s="256"/>
      <c r="I338" s="256"/>
      <c r="J338" s="256"/>
      <c r="K338" s="256"/>
      <c r="L338" s="256"/>
      <c r="M338" s="273"/>
      <c r="N338" s="273"/>
      <c r="O338" s="274"/>
      <c r="P338" s="257"/>
      <c r="Q338" s="256"/>
      <c r="R338" s="295"/>
      <c r="Z338" s="296"/>
      <c r="AA338" s="295"/>
      <c r="AB338" s="297"/>
      <c r="AC338" s="297"/>
      <c r="AD338" s="297"/>
      <c r="AE338" s="297"/>
      <c r="AF338" s="297"/>
      <c r="AG338" s="297"/>
      <c r="AH338" s="297"/>
      <c r="AI338" s="297"/>
      <c r="AJ338" s="298"/>
      <c r="AK338" s="298"/>
      <c r="AL338" s="298"/>
      <c r="AM338" s="299"/>
      <c r="AN338" s="300"/>
      <c r="AP338" s="300"/>
      <c r="AQ338" s="302"/>
      <c r="AR338" s="300"/>
      <c r="AS338" s="302"/>
      <c r="AT338" s="303"/>
      <c r="AU338" s="300"/>
      <c r="AV338" s="302"/>
      <c r="AW338" s="300"/>
      <c r="AX338" s="302"/>
      <c r="AY338" s="300"/>
      <c r="AZ338" s="302"/>
    </row>
    <row r="339" spans="7:52">
      <c r="G339" s="256"/>
      <c r="I339" s="256"/>
      <c r="J339" s="256"/>
      <c r="K339" s="256"/>
      <c r="L339" s="256"/>
      <c r="M339" s="273"/>
      <c r="N339" s="273"/>
      <c r="O339" s="274"/>
      <c r="P339" s="257"/>
      <c r="Q339" s="256"/>
      <c r="R339" s="295"/>
      <c r="Z339" s="296"/>
      <c r="AA339" s="295"/>
      <c r="AB339" s="297"/>
      <c r="AC339" s="297"/>
      <c r="AD339" s="297"/>
      <c r="AE339" s="297"/>
      <c r="AF339" s="297"/>
      <c r="AG339" s="297"/>
      <c r="AH339" s="297"/>
      <c r="AI339" s="297"/>
      <c r="AJ339" s="298"/>
      <c r="AK339" s="298"/>
      <c r="AL339" s="298"/>
      <c r="AM339" s="299"/>
      <c r="AN339" s="300"/>
      <c r="AP339" s="300"/>
      <c r="AQ339" s="302"/>
      <c r="AR339" s="300"/>
      <c r="AS339" s="302"/>
      <c r="AT339" s="303"/>
      <c r="AU339" s="300"/>
      <c r="AV339" s="302"/>
      <c r="AW339" s="300"/>
      <c r="AX339" s="302"/>
      <c r="AY339" s="300"/>
      <c r="AZ339" s="302"/>
    </row>
    <row r="340" spans="7:52">
      <c r="G340" s="256"/>
      <c r="I340" s="256"/>
      <c r="J340" s="256"/>
      <c r="K340" s="256"/>
      <c r="L340" s="256"/>
      <c r="M340" s="273"/>
      <c r="N340" s="273"/>
      <c r="O340" s="274"/>
      <c r="P340" s="257"/>
      <c r="Q340" s="256"/>
      <c r="R340" s="295"/>
      <c r="Z340" s="296"/>
      <c r="AA340" s="295"/>
      <c r="AB340" s="297"/>
      <c r="AC340" s="297"/>
      <c r="AD340" s="297"/>
      <c r="AE340" s="297"/>
      <c r="AF340" s="297"/>
      <c r="AG340" s="297"/>
      <c r="AH340" s="297"/>
      <c r="AI340" s="297"/>
      <c r="AJ340" s="298"/>
      <c r="AK340" s="298"/>
      <c r="AL340" s="298"/>
      <c r="AM340" s="299"/>
      <c r="AN340" s="300"/>
      <c r="AP340" s="300"/>
      <c r="AQ340" s="302"/>
      <c r="AR340" s="300"/>
      <c r="AS340" s="302"/>
      <c r="AT340" s="303"/>
      <c r="AU340" s="300"/>
      <c r="AV340" s="302"/>
      <c r="AW340" s="300"/>
      <c r="AX340" s="302"/>
      <c r="AY340" s="300"/>
      <c r="AZ340" s="302"/>
    </row>
    <row r="341" spans="7:52">
      <c r="G341" s="256"/>
      <c r="I341" s="256"/>
      <c r="J341" s="256"/>
      <c r="K341" s="256"/>
      <c r="L341" s="256"/>
      <c r="M341" s="273"/>
      <c r="N341" s="273"/>
      <c r="O341" s="274"/>
      <c r="P341" s="257"/>
      <c r="Q341" s="256"/>
      <c r="R341" s="295"/>
      <c r="Z341" s="296"/>
      <c r="AA341" s="295"/>
      <c r="AB341" s="297"/>
      <c r="AC341" s="297"/>
      <c r="AD341" s="297"/>
      <c r="AE341" s="297"/>
      <c r="AF341" s="297"/>
      <c r="AG341" s="297"/>
      <c r="AH341" s="297"/>
      <c r="AI341" s="297"/>
      <c r="AJ341" s="298"/>
      <c r="AK341" s="298"/>
      <c r="AL341" s="298"/>
      <c r="AM341" s="299"/>
      <c r="AN341" s="300"/>
      <c r="AP341" s="300"/>
      <c r="AQ341" s="302"/>
      <c r="AR341" s="300"/>
      <c r="AS341" s="302"/>
      <c r="AT341" s="303"/>
      <c r="AU341" s="300"/>
      <c r="AV341" s="302"/>
      <c r="AW341" s="300"/>
      <c r="AX341" s="302"/>
      <c r="AY341" s="300"/>
      <c r="AZ341" s="302"/>
    </row>
    <row r="342" spans="7:52">
      <c r="G342" s="256"/>
      <c r="I342" s="256"/>
      <c r="J342" s="256"/>
      <c r="K342" s="256"/>
      <c r="L342" s="256"/>
      <c r="M342" s="273"/>
      <c r="N342" s="273"/>
      <c r="O342" s="274"/>
      <c r="P342" s="257"/>
      <c r="Q342" s="256"/>
      <c r="R342" s="295"/>
      <c r="Z342" s="296"/>
      <c r="AA342" s="295"/>
      <c r="AB342" s="297"/>
      <c r="AC342" s="297"/>
      <c r="AD342" s="297"/>
      <c r="AE342" s="297"/>
      <c r="AF342" s="297"/>
      <c r="AG342" s="297"/>
      <c r="AH342" s="297"/>
      <c r="AI342" s="297"/>
      <c r="AJ342" s="298"/>
      <c r="AK342" s="298"/>
      <c r="AL342" s="298"/>
      <c r="AM342" s="299"/>
      <c r="AN342" s="300"/>
      <c r="AP342" s="300"/>
      <c r="AQ342" s="302"/>
      <c r="AR342" s="300"/>
      <c r="AS342" s="302"/>
      <c r="AT342" s="303"/>
      <c r="AU342" s="300"/>
      <c r="AV342" s="302"/>
      <c r="AW342" s="300"/>
      <c r="AX342" s="302"/>
      <c r="AY342" s="300"/>
      <c r="AZ342" s="302"/>
    </row>
    <row r="343" spans="7:52">
      <c r="G343" s="256"/>
      <c r="I343" s="256"/>
      <c r="J343" s="256"/>
      <c r="K343" s="256"/>
      <c r="L343" s="256"/>
      <c r="M343" s="273"/>
      <c r="N343" s="273"/>
      <c r="O343" s="274"/>
      <c r="P343" s="257"/>
      <c r="Q343" s="256"/>
      <c r="R343" s="295"/>
      <c r="Z343" s="296"/>
      <c r="AA343" s="295"/>
      <c r="AB343" s="297"/>
      <c r="AC343" s="297"/>
      <c r="AD343" s="297"/>
      <c r="AE343" s="297"/>
      <c r="AF343" s="297"/>
      <c r="AG343" s="297"/>
      <c r="AH343" s="297"/>
      <c r="AI343" s="297"/>
      <c r="AJ343" s="298"/>
      <c r="AK343" s="298"/>
      <c r="AL343" s="298"/>
      <c r="AM343" s="299"/>
      <c r="AN343" s="300"/>
      <c r="AP343" s="300"/>
      <c r="AQ343" s="302"/>
      <c r="AR343" s="300"/>
      <c r="AS343" s="302"/>
      <c r="AT343" s="303"/>
      <c r="AU343" s="300"/>
      <c r="AV343" s="302"/>
      <c r="AW343" s="300"/>
      <c r="AX343" s="302"/>
      <c r="AY343" s="300"/>
      <c r="AZ343" s="302"/>
    </row>
    <row r="344" spans="7:52">
      <c r="G344" s="256"/>
      <c r="I344" s="256"/>
      <c r="J344" s="256"/>
      <c r="K344" s="256"/>
      <c r="L344" s="256"/>
      <c r="M344" s="273"/>
      <c r="N344" s="273"/>
      <c r="O344" s="274"/>
      <c r="P344" s="257"/>
      <c r="Q344" s="256"/>
      <c r="R344" s="295"/>
      <c r="Z344" s="296"/>
      <c r="AA344" s="295"/>
      <c r="AB344" s="297"/>
      <c r="AC344" s="297"/>
      <c r="AD344" s="297"/>
      <c r="AE344" s="297"/>
      <c r="AF344" s="297"/>
      <c r="AG344" s="297"/>
      <c r="AH344" s="297"/>
      <c r="AI344" s="297"/>
      <c r="AJ344" s="298"/>
      <c r="AK344" s="298"/>
      <c r="AL344" s="298"/>
      <c r="AM344" s="299"/>
      <c r="AN344" s="300"/>
      <c r="AP344" s="300"/>
      <c r="AQ344" s="302"/>
      <c r="AR344" s="300"/>
      <c r="AS344" s="302"/>
      <c r="AT344" s="303"/>
      <c r="AU344" s="300"/>
      <c r="AV344" s="302"/>
      <c r="AW344" s="300"/>
      <c r="AX344" s="302"/>
      <c r="AY344" s="300"/>
      <c r="AZ344" s="302"/>
    </row>
    <row r="345" spans="7:52">
      <c r="G345" s="256"/>
      <c r="I345" s="256"/>
      <c r="J345" s="256"/>
      <c r="K345" s="256"/>
      <c r="L345" s="256"/>
      <c r="M345" s="273"/>
      <c r="N345" s="273"/>
      <c r="O345" s="274"/>
      <c r="P345" s="257"/>
      <c r="Q345" s="256"/>
      <c r="R345" s="295"/>
      <c r="Z345" s="296"/>
      <c r="AA345" s="295"/>
      <c r="AB345" s="297"/>
      <c r="AC345" s="297"/>
      <c r="AD345" s="297"/>
      <c r="AE345" s="297"/>
      <c r="AF345" s="297"/>
      <c r="AG345" s="297"/>
      <c r="AH345" s="297"/>
      <c r="AI345" s="297"/>
      <c r="AJ345" s="298"/>
      <c r="AK345" s="298"/>
      <c r="AL345" s="298"/>
      <c r="AM345" s="299"/>
      <c r="AN345" s="300"/>
      <c r="AP345" s="300"/>
      <c r="AQ345" s="302"/>
      <c r="AR345" s="300"/>
      <c r="AS345" s="302"/>
      <c r="AT345" s="303"/>
      <c r="AU345" s="300"/>
      <c r="AV345" s="302"/>
      <c r="AW345" s="300"/>
      <c r="AX345" s="302"/>
      <c r="AY345" s="300"/>
      <c r="AZ345" s="302"/>
    </row>
    <row r="346" spans="7:52">
      <c r="G346" s="256"/>
      <c r="I346" s="256"/>
      <c r="J346" s="256"/>
      <c r="K346" s="256"/>
      <c r="L346" s="256"/>
      <c r="M346" s="273"/>
      <c r="N346" s="273"/>
      <c r="O346" s="274"/>
      <c r="P346" s="257"/>
      <c r="Q346" s="256"/>
      <c r="R346" s="295"/>
      <c r="Z346" s="296"/>
      <c r="AA346" s="295"/>
      <c r="AB346" s="297"/>
      <c r="AC346" s="297"/>
      <c r="AD346" s="297"/>
      <c r="AE346" s="297"/>
      <c r="AF346" s="297"/>
      <c r="AG346" s="297"/>
      <c r="AH346" s="297"/>
      <c r="AI346" s="297"/>
      <c r="AJ346" s="298"/>
      <c r="AK346" s="298"/>
      <c r="AL346" s="298"/>
      <c r="AM346" s="299"/>
      <c r="AN346" s="300"/>
      <c r="AP346" s="300"/>
      <c r="AQ346" s="302"/>
      <c r="AR346" s="300"/>
      <c r="AS346" s="302"/>
      <c r="AT346" s="303"/>
      <c r="AU346" s="300"/>
      <c r="AV346" s="302"/>
      <c r="AW346" s="300"/>
      <c r="AX346" s="302"/>
      <c r="AY346" s="300"/>
      <c r="AZ346" s="302"/>
    </row>
    <row r="347" spans="7:52">
      <c r="G347" s="256"/>
      <c r="I347" s="256"/>
      <c r="J347" s="256"/>
      <c r="K347" s="256"/>
      <c r="L347" s="256"/>
      <c r="M347" s="273"/>
      <c r="N347" s="273"/>
      <c r="O347" s="274"/>
      <c r="P347" s="257"/>
      <c r="Q347" s="256"/>
      <c r="R347" s="295"/>
      <c r="Z347" s="296"/>
      <c r="AA347" s="295"/>
      <c r="AB347" s="297"/>
      <c r="AC347" s="297"/>
      <c r="AD347" s="297"/>
      <c r="AE347" s="297"/>
      <c r="AF347" s="297"/>
      <c r="AG347" s="297"/>
      <c r="AH347" s="297"/>
      <c r="AI347" s="297"/>
      <c r="AJ347" s="298"/>
      <c r="AK347" s="298"/>
      <c r="AL347" s="298"/>
      <c r="AM347" s="299"/>
      <c r="AN347" s="300"/>
      <c r="AP347" s="300"/>
      <c r="AQ347" s="302"/>
      <c r="AR347" s="300"/>
      <c r="AS347" s="302"/>
      <c r="AT347" s="303"/>
      <c r="AU347" s="300"/>
      <c r="AV347" s="302"/>
      <c r="AW347" s="300"/>
      <c r="AX347" s="302"/>
      <c r="AY347" s="300"/>
      <c r="AZ347" s="302"/>
    </row>
    <row r="348" spans="7:52">
      <c r="G348" s="256"/>
      <c r="I348" s="256"/>
      <c r="J348" s="256"/>
      <c r="K348" s="256"/>
      <c r="L348" s="256"/>
      <c r="M348" s="273"/>
      <c r="N348" s="273"/>
      <c r="O348" s="274"/>
      <c r="P348" s="257"/>
      <c r="Q348" s="256"/>
      <c r="R348" s="295"/>
      <c r="Z348" s="296"/>
      <c r="AA348" s="295"/>
      <c r="AB348" s="297"/>
      <c r="AC348" s="297"/>
      <c r="AD348" s="297"/>
      <c r="AE348" s="297"/>
      <c r="AF348" s="297"/>
      <c r="AG348" s="297"/>
      <c r="AH348" s="297"/>
      <c r="AI348" s="297"/>
      <c r="AJ348" s="298"/>
      <c r="AK348" s="298"/>
      <c r="AL348" s="298"/>
      <c r="AM348" s="299"/>
      <c r="AN348" s="300"/>
      <c r="AP348" s="300"/>
      <c r="AQ348" s="302"/>
      <c r="AR348" s="300"/>
      <c r="AS348" s="302"/>
      <c r="AT348" s="303"/>
      <c r="AU348" s="300"/>
      <c r="AV348" s="302"/>
      <c r="AW348" s="300"/>
      <c r="AX348" s="302"/>
      <c r="AY348" s="300"/>
      <c r="AZ348" s="302"/>
    </row>
    <row r="349" spans="7:52">
      <c r="G349" s="256"/>
      <c r="I349" s="256"/>
      <c r="J349" s="256"/>
      <c r="K349" s="256"/>
      <c r="L349" s="256"/>
      <c r="M349" s="273"/>
      <c r="N349" s="273"/>
      <c r="O349" s="274"/>
      <c r="P349" s="257"/>
      <c r="Q349" s="256"/>
      <c r="R349" s="295"/>
      <c r="Z349" s="296"/>
      <c r="AA349" s="295"/>
      <c r="AB349" s="297"/>
      <c r="AC349" s="297"/>
      <c r="AD349" s="297"/>
      <c r="AE349" s="297"/>
      <c r="AF349" s="297"/>
      <c r="AG349" s="297"/>
      <c r="AH349" s="297"/>
      <c r="AI349" s="297"/>
      <c r="AJ349" s="298"/>
      <c r="AK349" s="298"/>
      <c r="AL349" s="298"/>
      <c r="AM349" s="299"/>
      <c r="AN349" s="300"/>
      <c r="AP349" s="300"/>
      <c r="AQ349" s="302"/>
      <c r="AR349" s="300"/>
      <c r="AS349" s="302"/>
      <c r="AT349" s="303"/>
      <c r="AU349" s="300"/>
      <c r="AV349" s="302"/>
      <c r="AW349" s="300"/>
      <c r="AX349" s="302"/>
      <c r="AY349" s="300"/>
      <c r="AZ349" s="302"/>
    </row>
    <row r="350" spans="7:52">
      <c r="G350" s="256"/>
      <c r="I350" s="256"/>
      <c r="J350" s="256"/>
      <c r="K350" s="256"/>
      <c r="L350" s="256"/>
      <c r="M350" s="273"/>
      <c r="N350" s="273"/>
      <c r="O350" s="274"/>
      <c r="P350" s="257"/>
      <c r="Q350" s="256"/>
      <c r="R350" s="295"/>
      <c r="Z350" s="296"/>
      <c r="AA350" s="295"/>
      <c r="AB350" s="297"/>
      <c r="AC350" s="297"/>
      <c r="AD350" s="297"/>
      <c r="AE350" s="297"/>
      <c r="AF350" s="297"/>
      <c r="AG350" s="297"/>
      <c r="AH350" s="297"/>
      <c r="AI350" s="297"/>
      <c r="AJ350" s="298"/>
      <c r="AK350" s="298"/>
      <c r="AL350" s="298"/>
      <c r="AM350" s="299"/>
      <c r="AN350" s="300"/>
      <c r="AP350" s="300"/>
      <c r="AQ350" s="302"/>
      <c r="AR350" s="300"/>
      <c r="AS350" s="302"/>
      <c r="AT350" s="303"/>
      <c r="AU350" s="300"/>
      <c r="AV350" s="302"/>
      <c r="AW350" s="300"/>
      <c r="AX350" s="302"/>
      <c r="AY350" s="300"/>
      <c r="AZ350" s="302"/>
    </row>
    <row r="351" spans="7:52">
      <c r="G351" s="256"/>
      <c r="I351" s="256"/>
      <c r="J351" s="256"/>
      <c r="K351" s="256"/>
      <c r="L351" s="256"/>
      <c r="M351" s="273"/>
      <c r="N351" s="273"/>
      <c r="O351" s="274"/>
      <c r="P351" s="257"/>
      <c r="Q351" s="256"/>
      <c r="R351" s="295"/>
      <c r="Z351" s="296"/>
      <c r="AA351" s="295"/>
      <c r="AB351" s="297"/>
      <c r="AC351" s="297"/>
      <c r="AD351" s="297"/>
      <c r="AE351" s="297"/>
      <c r="AF351" s="297"/>
      <c r="AG351" s="297"/>
      <c r="AH351" s="297"/>
      <c r="AI351" s="297"/>
      <c r="AJ351" s="298"/>
      <c r="AK351" s="298"/>
      <c r="AL351" s="298"/>
      <c r="AM351" s="299"/>
      <c r="AN351" s="300"/>
      <c r="AP351" s="300"/>
      <c r="AQ351" s="302"/>
      <c r="AR351" s="300"/>
      <c r="AS351" s="302"/>
      <c r="AT351" s="303"/>
      <c r="AU351" s="300"/>
      <c r="AV351" s="302"/>
      <c r="AW351" s="300"/>
      <c r="AX351" s="302"/>
      <c r="AY351" s="300"/>
      <c r="AZ351" s="302"/>
    </row>
    <row r="352" spans="7:52">
      <c r="G352" s="256"/>
      <c r="I352" s="256"/>
      <c r="J352" s="256"/>
      <c r="K352" s="256"/>
      <c r="L352" s="256"/>
      <c r="M352" s="273"/>
      <c r="N352" s="273"/>
      <c r="O352" s="274"/>
      <c r="P352" s="257"/>
      <c r="Q352" s="256"/>
      <c r="R352" s="295"/>
      <c r="Z352" s="296"/>
      <c r="AA352" s="295"/>
      <c r="AB352" s="297"/>
      <c r="AC352" s="297"/>
      <c r="AD352" s="297"/>
      <c r="AE352" s="297"/>
      <c r="AF352" s="297"/>
      <c r="AG352" s="297"/>
      <c r="AH352" s="297"/>
      <c r="AI352" s="297"/>
      <c r="AJ352" s="298"/>
      <c r="AK352" s="298"/>
      <c r="AL352" s="298"/>
      <c r="AM352" s="299"/>
      <c r="AN352" s="300"/>
      <c r="AP352" s="300"/>
      <c r="AQ352" s="302"/>
      <c r="AR352" s="300"/>
      <c r="AS352" s="302"/>
      <c r="AT352" s="303"/>
      <c r="AU352" s="300"/>
      <c r="AV352" s="302"/>
      <c r="AW352" s="300"/>
      <c r="AX352" s="302"/>
      <c r="AY352" s="300"/>
      <c r="AZ352" s="302"/>
    </row>
    <row r="353" spans="7:52">
      <c r="G353" s="256"/>
      <c r="I353" s="256"/>
      <c r="J353" s="256"/>
      <c r="K353" s="256"/>
      <c r="L353" s="256"/>
      <c r="M353" s="273"/>
      <c r="N353" s="273"/>
      <c r="O353" s="274"/>
      <c r="P353" s="257"/>
      <c r="Q353" s="256"/>
      <c r="R353" s="295"/>
      <c r="Z353" s="296"/>
      <c r="AA353" s="295"/>
      <c r="AB353" s="297"/>
      <c r="AC353" s="297"/>
      <c r="AD353" s="297"/>
      <c r="AE353" s="297"/>
      <c r="AF353" s="297"/>
      <c r="AG353" s="297"/>
      <c r="AH353" s="297"/>
      <c r="AI353" s="297"/>
      <c r="AJ353" s="298"/>
      <c r="AK353" s="298"/>
      <c r="AL353" s="298"/>
      <c r="AM353" s="299"/>
      <c r="AN353" s="300"/>
      <c r="AP353" s="300"/>
      <c r="AQ353" s="302"/>
      <c r="AR353" s="300"/>
      <c r="AS353" s="302"/>
      <c r="AT353" s="303"/>
      <c r="AU353" s="300"/>
      <c r="AV353" s="302"/>
      <c r="AW353" s="300"/>
      <c r="AX353" s="302"/>
      <c r="AY353" s="300"/>
      <c r="AZ353" s="302"/>
    </row>
    <row r="354" spans="7:52">
      <c r="G354" s="256"/>
      <c r="I354" s="256"/>
      <c r="J354" s="256"/>
      <c r="K354" s="256"/>
      <c r="L354" s="256"/>
      <c r="M354" s="273"/>
      <c r="N354" s="273"/>
      <c r="O354" s="274"/>
      <c r="P354" s="257"/>
      <c r="Q354" s="256"/>
      <c r="R354" s="295"/>
      <c r="Z354" s="296"/>
      <c r="AA354" s="295"/>
      <c r="AB354" s="297"/>
      <c r="AC354" s="297"/>
      <c r="AD354" s="297"/>
      <c r="AE354" s="297"/>
      <c r="AF354" s="297"/>
      <c r="AG354" s="297"/>
      <c r="AH354" s="297"/>
      <c r="AI354" s="297"/>
      <c r="AJ354" s="298"/>
      <c r="AK354" s="298"/>
      <c r="AL354" s="298"/>
      <c r="AM354" s="299"/>
      <c r="AN354" s="300"/>
      <c r="AP354" s="300"/>
      <c r="AQ354" s="302"/>
      <c r="AR354" s="300"/>
      <c r="AS354" s="302"/>
      <c r="AT354" s="303"/>
      <c r="AU354" s="300"/>
      <c r="AV354" s="302"/>
      <c r="AW354" s="300"/>
      <c r="AX354" s="302"/>
      <c r="AY354" s="300"/>
      <c r="AZ354" s="302"/>
    </row>
    <row r="355" spans="7:52">
      <c r="G355" s="256"/>
      <c r="I355" s="256"/>
      <c r="J355" s="256"/>
      <c r="K355" s="256"/>
      <c r="L355" s="256"/>
      <c r="M355" s="273"/>
      <c r="N355" s="273"/>
      <c r="O355" s="274"/>
      <c r="P355" s="257"/>
      <c r="Q355" s="256"/>
      <c r="R355" s="295"/>
      <c r="Z355" s="296"/>
      <c r="AA355" s="295"/>
      <c r="AB355" s="297"/>
      <c r="AC355" s="297"/>
      <c r="AD355" s="297"/>
      <c r="AE355" s="297"/>
      <c r="AF355" s="297"/>
      <c r="AG355" s="297"/>
      <c r="AH355" s="297"/>
      <c r="AI355" s="297"/>
      <c r="AJ355" s="298"/>
      <c r="AK355" s="298"/>
      <c r="AL355" s="298"/>
      <c r="AM355" s="299"/>
      <c r="AN355" s="300"/>
      <c r="AP355" s="300"/>
      <c r="AQ355" s="302"/>
      <c r="AR355" s="300"/>
      <c r="AS355" s="302"/>
      <c r="AT355" s="303"/>
      <c r="AU355" s="300"/>
      <c r="AV355" s="302"/>
      <c r="AW355" s="300"/>
      <c r="AX355" s="302"/>
      <c r="AY355" s="300"/>
      <c r="AZ355" s="302"/>
    </row>
    <row r="356" spans="7:52">
      <c r="G356" s="256"/>
      <c r="I356" s="256"/>
      <c r="J356" s="256"/>
      <c r="K356" s="256"/>
      <c r="L356" s="256"/>
      <c r="M356" s="273"/>
      <c r="N356" s="273"/>
      <c r="O356" s="274"/>
      <c r="P356" s="257"/>
      <c r="Q356" s="256"/>
      <c r="R356" s="295"/>
      <c r="Z356" s="296"/>
      <c r="AA356" s="295"/>
      <c r="AB356" s="297"/>
      <c r="AC356" s="297"/>
      <c r="AD356" s="297"/>
      <c r="AE356" s="297"/>
      <c r="AF356" s="297"/>
      <c r="AG356" s="297"/>
      <c r="AH356" s="297"/>
      <c r="AI356" s="297"/>
      <c r="AJ356" s="298"/>
      <c r="AK356" s="298"/>
      <c r="AL356" s="298"/>
      <c r="AM356" s="299"/>
      <c r="AN356" s="300"/>
      <c r="AP356" s="300"/>
      <c r="AQ356" s="302"/>
      <c r="AR356" s="300"/>
      <c r="AS356" s="302"/>
      <c r="AT356" s="303"/>
      <c r="AU356" s="300"/>
      <c r="AV356" s="302"/>
      <c r="AW356" s="300"/>
      <c r="AX356" s="302"/>
      <c r="AY356" s="300"/>
      <c r="AZ356" s="302"/>
    </row>
    <row r="357" spans="7:52">
      <c r="G357" s="256"/>
      <c r="I357" s="256"/>
      <c r="J357" s="256"/>
      <c r="K357" s="256"/>
      <c r="L357" s="256"/>
      <c r="M357" s="273"/>
      <c r="N357" s="273"/>
      <c r="O357" s="274"/>
      <c r="P357" s="257"/>
      <c r="Q357" s="256"/>
      <c r="R357" s="295"/>
      <c r="Z357" s="296"/>
      <c r="AA357" s="295"/>
      <c r="AB357" s="297"/>
      <c r="AC357" s="297"/>
      <c r="AD357" s="297"/>
      <c r="AE357" s="297"/>
      <c r="AF357" s="297"/>
      <c r="AG357" s="297"/>
      <c r="AH357" s="297"/>
      <c r="AI357" s="297"/>
      <c r="AJ357" s="298"/>
      <c r="AK357" s="298"/>
      <c r="AL357" s="298"/>
      <c r="AM357" s="299"/>
      <c r="AN357" s="300"/>
      <c r="AP357" s="300"/>
      <c r="AQ357" s="302"/>
      <c r="AR357" s="300"/>
      <c r="AS357" s="302"/>
      <c r="AT357" s="303"/>
      <c r="AU357" s="300"/>
      <c r="AV357" s="302"/>
      <c r="AW357" s="300"/>
      <c r="AX357" s="302"/>
      <c r="AY357" s="300"/>
      <c r="AZ357" s="302"/>
    </row>
    <row r="358" spans="7:52">
      <c r="G358" s="256"/>
      <c r="I358" s="256"/>
      <c r="J358" s="256"/>
      <c r="K358" s="256"/>
      <c r="L358" s="256"/>
      <c r="M358" s="273"/>
      <c r="N358" s="273"/>
      <c r="O358" s="274"/>
      <c r="P358" s="257"/>
      <c r="Q358" s="256"/>
      <c r="R358" s="295"/>
      <c r="Z358" s="296"/>
      <c r="AA358" s="295"/>
      <c r="AB358" s="297"/>
      <c r="AC358" s="297"/>
      <c r="AD358" s="297"/>
      <c r="AE358" s="297"/>
      <c r="AF358" s="297"/>
      <c r="AG358" s="297"/>
      <c r="AH358" s="297"/>
      <c r="AI358" s="297"/>
      <c r="AJ358" s="298"/>
      <c r="AK358" s="298"/>
      <c r="AL358" s="298"/>
      <c r="AM358" s="299"/>
      <c r="AN358" s="300"/>
      <c r="AP358" s="300"/>
      <c r="AQ358" s="302"/>
      <c r="AR358" s="300"/>
      <c r="AS358" s="302"/>
      <c r="AT358" s="303"/>
      <c r="AU358" s="300"/>
      <c r="AV358" s="302"/>
      <c r="AW358" s="300"/>
      <c r="AX358" s="302"/>
      <c r="AY358" s="300"/>
      <c r="AZ358" s="302"/>
    </row>
    <row r="359" spans="7:52">
      <c r="G359" s="256"/>
      <c r="I359" s="256"/>
      <c r="J359" s="256"/>
      <c r="K359" s="256"/>
      <c r="L359" s="256"/>
      <c r="M359" s="273"/>
      <c r="N359" s="273"/>
      <c r="O359" s="274"/>
      <c r="P359" s="257"/>
      <c r="Q359" s="256"/>
      <c r="R359" s="295"/>
      <c r="Z359" s="296"/>
      <c r="AA359" s="295"/>
      <c r="AB359" s="297"/>
      <c r="AC359" s="297"/>
      <c r="AD359" s="297"/>
      <c r="AE359" s="297"/>
      <c r="AF359" s="297"/>
      <c r="AG359" s="297"/>
      <c r="AH359" s="297"/>
      <c r="AI359" s="297"/>
      <c r="AJ359" s="298"/>
      <c r="AK359" s="298"/>
      <c r="AL359" s="298"/>
      <c r="AM359" s="299"/>
      <c r="AN359" s="300"/>
      <c r="AP359" s="300"/>
      <c r="AQ359" s="302"/>
      <c r="AR359" s="300"/>
      <c r="AS359" s="302"/>
      <c r="AT359" s="303"/>
      <c r="AU359" s="300"/>
      <c r="AV359" s="302"/>
      <c r="AW359" s="300"/>
      <c r="AX359" s="302"/>
      <c r="AY359" s="300"/>
      <c r="AZ359" s="302"/>
    </row>
    <row r="360" spans="7:52">
      <c r="G360" s="256"/>
      <c r="I360" s="256"/>
      <c r="J360" s="256"/>
      <c r="K360" s="256"/>
      <c r="L360" s="256"/>
      <c r="M360" s="273"/>
      <c r="N360" s="273"/>
      <c r="O360" s="274"/>
      <c r="P360" s="257"/>
      <c r="Q360" s="256"/>
      <c r="R360" s="295"/>
      <c r="Z360" s="296"/>
      <c r="AA360" s="295"/>
      <c r="AB360" s="297"/>
      <c r="AC360" s="297"/>
      <c r="AD360" s="297"/>
      <c r="AE360" s="297"/>
      <c r="AF360" s="297"/>
      <c r="AG360" s="297"/>
      <c r="AH360" s="297"/>
      <c r="AI360" s="297"/>
      <c r="AJ360" s="298"/>
      <c r="AK360" s="298"/>
      <c r="AL360" s="298"/>
      <c r="AM360" s="299"/>
      <c r="AN360" s="300"/>
      <c r="AP360" s="300"/>
      <c r="AQ360" s="302"/>
      <c r="AR360" s="300"/>
      <c r="AS360" s="302"/>
      <c r="AT360" s="303"/>
      <c r="AU360" s="300"/>
      <c r="AV360" s="302"/>
      <c r="AW360" s="300"/>
      <c r="AX360" s="302"/>
      <c r="AY360" s="300"/>
      <c r="AZ360" s="302"/>
    </row>
    <row r="361" spans="7:52">
      <c r="G361" s="256"/>
      <c r="I361" s="256"/>
      <c r="J361" s="256"/>
      <c r="K361" s="256"/>
      <c r="L361" s="256"/>
      <c r="M361" s="273"/>
      <c r="N361" s="273"/>
      <c r="O361" s="274"/>
      <c r="P361" s="257"/>
      <c r="Q361" s="256"/>
      <c r="R361" s="295"/>
      <c r="Z361" s="296"/>
      <c r="AA361" s="295"/>
      <c r="AB361" s="297"/>
      <c r="AC361" s="297"/>
      <c r="AD361" s="297"/>
      <c r="AE361" s="297"/>
      <c r="AF361" s="297"/>
      <c r="AG361" s="297"/>
      <c r="AH361" s="297"/>
      <c r="AI361" s="297"/>
      <c r="AJ361" s="298"/>
      <c r="AK361" s="298"/>
      <c r="AL361" s="298"/>
      <c r="AM361" s="299"/>
      <c r="AN361" s="300"/>
      <c r="AP361" s="300"/>
      <c r="AQ361" s="302"/>
      <c r="AR361" s="300"/>
      <c r="AS361" s="302"/>
      <c r="AT361" s="303"/>
      <c r="AU361" s="300"/>
      <c r="AV361" s="302"/>
      <c r="AW361" s="300"/>
      <c r="AX361" s="302"/>
      <c r="AY361" s="300"/>
      <c r="AZ361" s="302"/>
    </row>
    <row r="362" spans="7:52">
      <c r="G362" s="256"/>
      <c r="I362" s="256"/>
      <c r="J362" s="256"/>
      <c r="K362" s="256"/>
      <c r="L362" s="256"/>
      <c r="M362" s="273"/>
      <c r="N362" s="273"/>
      <c r="O362" s="274"/>
      <c r="P362" s="257"/>
      <c r="Q362" s="256"/>
      <c r="R362" s="295"/>
      <c r="Z362" s="296"/>
      <c r="AA362" s="295"/>
      <c r="AB362" s="297"/>
      <c r="AC362" s="297"/>
      <c r="AD362" s="297"/>
      <c r="AE362" s="297"/>
      <c r="AF362" s="297"/>
      <c r="AG362" s="297"/>
      <c r="AH362" s="297"/>
      <c r="AI362" s="297"/>
      <c r="AJ362" s="298"/>
      <c r="AK362" s="298"/>
      <c r="AL362" s="298"/>
      <c r="AM362" s="299"/>
      <c r="AN362" s="300"/>
      <c r="AP362" s="300"/>
      <c r="AQ362" s="302"/>
      <c r="AR362" s="300"/>
      <c r="AS362" s="302"/>
      <c r="AT362" s="303"/>
      <c r="AU362" s="300"/>
      <c r="AV362" s="302"/>
      <c r="AW362" s="300"/>
      <c r="AX362" s="302"/>
      <c r="AY362" s="300"/>
      <c r="AZ362" s="302"/>
    </row>
    <row r="363" spans="7:52">
      <c r="G363" s="256"/>
      <c r="I363" s="256"/>
      <c r="J363" s="256"/>
      <c r="K363" s="256"/>
      <c r="L363" s="256"/>
      <c r="M363" s="273"/>
      <c r="N363" s="273"/>
      <c r="O363" s="274"/>
      <c r="P363" s="257"/>
      <c r="Q363" s="256"/>
      <c r="R363" s="295"/>
      <c r="Z363" s="296"/>
      <c r="AA363" s="295"/>
      <c r="AB363" s="297"/>
      <c r="AC363" s="297"/>
      <c r="AD363" s="297"/>
      <c r="AE363" s="297"/>
      <c r="AF363" s="297"/>
      <c r="AG363" s="297"/>
      <c r="AH363" s="297"/>
      <c r="AI363" s="297"/>
      <c r="AJ363" s="298"/>
      <c r="AK363" s="298"/>
      <c r="AL363" s="298"/>
      <c r="AM363" s="299"/>
      <c r="AN363" s="300"/>
      <c r="AP363" s="300"/>
      <c r="AQ363" s="302"/>
      <c r="AR363" s="300"/>
      <c r="AS363" s="302"/>
      <c r="AT363" s="303"/>
      <c r="AU363" s="300"/>
      <c r="AV363" s="302"/>
      <c r="AW363" s="300"/>
      <c r="AX363" s="302"/>
      <c r="AY363" s="300"/>
      <c r="AZ363" s="302"/>
    </row>
    <row r="364" spans="7:52">
      <c r="G364" s="256"/>
      <c r="I364" s="256"/>
      <c r="J364" s="256"/>
      <c r="K364" s="256"/>
      <c r="L364" s="256"/>
      <c r="M364" s="273"/>
      <c r="N364" s="273"/>
      <c r="O364" s="274"/>
      <c r="P364" s="257"/>
      <c r="Q364" s="256"/>
      <c r="R364" s="295"/>
      <c r="Z364" s="296"/>
      <c r="AA364" s="295"/>
      <c r="AB364" s="297"/>
      <c r="AC364" s="297"/>
      <c r="AD364" s="297"/>
      <c r="AE364" s="297"/>
      <c r="AF364" s="297"/>
      <c r="AG364" s="297"/>
      <c r="AH364" s="297"/>
      <c r="AI364" s="297"/>
      <c r="AJ364" s="298"/>
      <c r="AK364" s="298"/>
      <c r="AL364" s="298"/>
      <c r="AM364" s="299"/>
      <c r="AN364" s="300"/>
      <c r="AP364" s="300"/>
      <c r="AQ364" s="302"/>
      <c r="AR364" s="300"/>
      <c r="AS364" s="302"/>
      <c r="AT364" s="303"/>
      <c r="AU364" s="300"/>
      <c r="AV364" s="302"/>
      <c r="AW364" s="300"/>
      <c r="AX364" s="302"/>
      <c r="AY364" s="300"/>
      <c r="AZ364" s="302"/>
    </row>
    <row r="365" spans="7:52">
      <c r="G365" s="256"/>
      <c r="I365" s="256"/>
      <c r="J365" s="256"/>
      <c r="K365" s="256"/>
      <c r="L365" s="256"/>
      <c r="M365" s="273"/>
      <c r="N365" s="273"/>
      <c r="O365" s="274"/>
      <c r="P365" s="257"/>
      <c r="Q365" s="256"/>
      <c r="R365" s="295"/>
      <c r="Z365" s="296"/>
      <c r="AA365" s="295"/>
      <c r="AB365" s="297"/>
      <c r="AC365" s="297"/>
      <c r="AD365" s="297"/>
      <c r="AE365" s="297"/>
      <c r="AF365" s="297"/>
      <c r="AG365" s="297"/>
      <c r="AH365" s="297"/>
      <c r="AI365" s="297"/>
      <c r="AJ365" s="298"/>
      <c r="AK365" s="298"/>
      <c r="AL365" s="298"/>
      <c r="AM365" s="299"/>
      <c r="AN365" s="300"/>
      <c r="AP365" s="300"/>
      <c r="AQ365" s="302"/>
      <c r="AR365" s="300"/>
      <c r="AS365" s="302"/>
      <c r="AT365" s="303"/>
      <c r="AU365" s="300"/>
      <c r="AV365" s="302"/>
      <c r="AW365" s="300"/>
      <c r="AX365" s="302"/>
      <c r="AY365" s="300"/>
      <c r="AZ365" s="302"/>
    </row>
    <row r="366" spans="7:52">
      <c r="G366" s="256"/>
      <c r="I366" s="256"/>
      <c r="J366" s="256"/>
      <c r="K366" s="256"/>
      <c r="L366" s="256"/>
      <c r="M366" s="273"/>
      <c r="N366" s="273"/>
      <c r="O366" s="274"/>
      <c r="P366" s="257"/>
      <c r="Q366" s="256"/>
      <c r="R366" s="295"/>
      <c r="Z366" s="296"/>
      <c r="AA366" s="295"/>
      <c r="AB366" s="297"/>
      <c r="AC366" s="297"/>
      <c r="AD366" s="297"/>
      <c r="AE366" s="297"/>
      <c r="AF366" s="297"/>
      <c r="AG366" s="297"/>
      <c r="AH366" s="297"/>
      <c r="AI366" s="297"/>
      <c r="AJ366" s="298"/>
      <c r="AK366" s="298"/>
      <c r="AL366" s="298"/>
      <c r="AM366" s="299"/>
      <c r="AN366" s="300"/>
      <c r="AP366" s="300"/>
      <c r="AQ366" s="302"/>
      <c r="AR366" s="300"/>
      <c r="AS366" s="302"/>
      <c r="AT366" s="303"/>
      <c r="AU366" s="300"/>
      <c r="AV366" s="302"/>
      <c r="AW366" s="300"/>
      <c r="AX366" s="302"/>
      <c r="AY366" s="300"/>
      <c r="AZ366" s="302"/>
    </row>
    <row r="367" spans="7:52">
      <c r="G367" s="256"/>
      <c r="I367" s="256"/>
      <c r="J367" s="256"/>
      <c r="K367" s="256"/>
      <c r="L367" s="256"/>
      <c r="M367" s="273"/>
      <c r="N367" s="273"/>
      <c r="O367" s="274"/>
      <c r="P367" s="257"/>
      <c r="Q367" s="256"/>
      <c r="R367" s="295"/>
      <c r="Z367" s="296"/>
      <c r="AA367" s="295"/>
      <c r="AB367" s="297"/>
      <c r="AC367" s="297"/>
      <c r="AD367" s="297"/>
      <c r="AE367" s="297"/>
      <c r="AF367" s="297"/>
      <c r="AG367" s="297"/>
      <c r="AH367" s="297"/>
      <c r="AI367" s="297"/>
      <c r="AJ367" s="298"/>
      <c r="AK367" s="298"/>
      <c r="AL367" s="298"/>
      <c r="AM367" s="299"/>
      <c r="AN367" s="300"/>
      <c r="AP367" s="300"/>
      <c r="AQ367" s="302"/>
      <c r="AR367" s="300"/>
      <c r="AS367" s="302"/>
      <c r="AT367" s="303"/>
      <c r="AU367" s="300"/>
      <c r="AV367" s="302"/>
      <c r="AW367" s="300"/>
      <c r="AX367" s="302"/>
      <c r="AY367" s="300"/>
      <c r="AZ367" s="302"/>
    </row>
    <row r="368" spans="7:52">
      <c r="G368" s="256"/>
      <c r="I368" s="256"/>
      <c r="J368" s="256"/>
      <c r="K368" s="256"/>
      <c r="L368" s="256"/>
      <c r="M368" s="273"/>
      <c r="N368" s="273"/>
      <c r="O368" s="274"/>
      <c r="P368" s="257"/>
      <c r="Q368" s="256"/>
      <c r="R368" s="295"/>
      <c r="Z368" s="296"/>
      <c r="AA368" s="295"/>
      <c r="AB368" s="297"/>
      <c r="AC368" s="297"/>
      <c r="AD368" s="297"/>
      <c r="AE368" s="297"/>
      <c r="AF368" s="297"/>
      <c r="AG368" s="297"/>
      <c r="AH368" s="297"/>
      <c r="AI368" s="297"/>
      <c r="AJ368" s="298"/>
      <c r="AK368" s="298"/>
      <c r="AL368" s="298"/>
      <c r="AM368" s="299"/>
      <c r="AN368" s="300"/>
      <c r="AP368" s="300"/>
      <c r="AQ368" s="302"/>
      <c r="AR368" s="300"/>
      <c r="AS368" s="302"/>
      <c r="AT368" s="303"/>
      <c r="AU368" s="300"/>
      <c r="AV368" s="302"/>
      <c r="AW368" s="300"/>
      <c r="AX368" s="302"/>
      <c r="AY368" s="300"/>
      <c r="AZ368" s="302"/>
    </row>
    <row r="369" spans="7:52">
      <c r="G369" s="256"/>
      <c r="I369" s="256"/>
      <c r="J369" s="256"/>
      <c r="K369" s="256"/>
      <c r="L369" s="256"/>
      <c r="M369" s="273"/>
      <c r="N369" s="273"/>
      <c r="O369" s="274"/>
      <c r="P369" s="257"/>
      <c r="Q369" s="256"/>
      <c r="R369" s="295"/>
      <c r="Z369" s="296"/>
      <c r="AA369" s="295"/>
      <c r="AB369" s="297"/>
      <c r="AC369" s="297"/>
      <c r="AD369" s="297"/>
      <c r="AE369" s="297"/>
      <c r="AF369" s="297"/>
      <c r="AG369" s="297"/>
      <c r="AH369" s="297"/>
      <c r="AI369" s="297"/>
      <c r="AJ369" s="298"/>
      <c r="AK369" s="298"/>
      <c r="AL369" s="298"/>
      <c r="AM369" s="299"/>
      <c r="AN369" s="300"/>
      <c r="AP369" s="300"/>
      <c r="AQ369" s="302"/>
      <c r="AR369" s="300"/>
      <c r="AS369" s="302"/>
      <c r="AT369" s="303"/>
      <c r="AU369" s="300"/>
      <c r="AV369" s="302"/>
      <c r="AW369" s="300"/>
      <c r="AX369" s="302"/>
      <c r="AY369" s="300"/>
      <c r="AZ369" s="302"/>
    </row>
    <row r="370" spans="7:52">
      <c r="G370" s="256"/>
      <c r="I370" s="256"/>
      <c r="J370" s="256"/>
      <c r="K370" s="256"/>
      <c r="L370" s="256"/>
      <c r="M370" s="273"/>
      <c r="N370" s="273"/>
      <c r="O370" s="274"/>
      <c r="P370" s="257"/>
      <c r="Q370" s="256"/>
      <c r="R370" s="295"/>
      <c r="Z370" s="296"/>
      <c r="AA370" s="295"/>
      <c r="AB370" s="297"/>
      <c r="AC370" s="297"/>
      <c r="AD370" s="297"/>
      <c r="AE370" s="297"/>
      <c r="AF370" s="297"/>
      <c r="AG370" s="297"/>
      <c r="AH370" s="297"/>
      <c r="AI370" s="297"/>
      <c r="AJ370" s="298"/>
      <c r="AK370" s="298"/>
      <c r="AL370" s="298"/>
      <c r="AM370" s="299"/>
      <c r="AN370" s="300"/>
      <c r="AP370" s="300"/>
      <c r="AQ370" s="302"/>
      <c r="AR370" s="300"/>
      <c r="AS370" s="302"/>
      <c r="AT370" s="303"/>
      <c r="AU370" s="300"/>
      <c r="AV370" s="302"/>
      <c r="AW370" s="300"/>
      <c r="AX370" s="302"/>
      <c r="AY370" s="300"/>
      <c r="AZ370" s="302"/>
    </row>
    <row r="371" spans="7:52">
      <c r="G371" s="256"/>
      <c r="I371" s="256"/>
      <c r="J371" s="256"/>
      <c r="K371" s="256"/>
      <c r="L371" s="256"/>
      <c r="M371" s="273"/>
      <c r="N371" s="273"/>
      <c r="O371" s="274"/>
      <c r="P371" s="257"/>
      <c r="Q371" s="256"/>
      <c r="R371" s="295"/>
      <c r="Z371" s="296"/>
      <c r="AA371" s="295"/>
      <c r="AB371" s="297"/>
      <c r="AC371" s="297"/>
      <c r="AD371" s="297"/>
      <c r="AE371" s="297"/>
      <c r="AF371" s="297"/>
      <c r="AG371" s="297"/>
      <c r="AH371" s="297"/>
      <c r="AI371" s="297"/>
      <c r="AJ371" s="298"/>
      <c r="AK371" s="298"/>
      <c r="AL371" s="298"/>
      <c r="AM371" s="299"/>
      <c r="AN371" s="300"/>
      <c r="AP371" s="300"/>
      <c r="AQ371" s="302"/>
      <c r="AR371" s="300"/>
      <c r="AS371" s="302"/>
      <c r="AT371" s="303"/>
      <c r="AU371" s="300"/>
      <c r="AV371" s="302"/>
      <c r="AW371" s="300"/>
      <c r="AX371" s="302"/>
      <c r="AY371" s="300"/>
      <c r="AZ371" s="302"/>
    </row>
    <row r="372" spans="7:52">
      <c r="G372" s="256"/>
      <c r="I372" s="256"/>
      <c r="J372" s="256"/>
      <c r="K372" s="256"/>
      <c r="L372" s="256"/>
      <c r="M372" s="273"/>
      <c r="N372" s="273"/>
      <c r="O372" s="274"/>
      <c r="P372" s="257"/>
      <c r="Q372" s="256"/>
      <c r="R372" s="295"/>
      <c r="Z372" s="296"/>
      <c r="AA372" s="295"/>
      <c r="AB372" s="297"/>
      <c r="AC372" s="297"/>
      <c r="AD372" s="297"/>
      <c r="AE372" s="297"/>
      <c r="AF372" s="297"/>
      <c r="AG372" s="297"/>
      <c r="AH372" s="297"/>
      <c r="AI372" s="297"/>
      <c r="AJ372" s="298"/>
      <c r="AK372" s="298"/>
      <c r="AL372" s="298"/>
      <c r="AM372" s="299"/>
      <c r="AN372" s="300"/>
      <c r="AP372" s="300"/>
      <c r="AQ372" s="302"/>
      <c r="AR372" s="300"/>
      <c r="AS372" s="302"/>
      <c r="AT372" s="303"/>
      <c r="AU372" s="300"/>
      <c r="AV372" s="302"/>
      <c r="AW372" s="300"/>
      <c r="AX372" s="302"/>
      <c r="AY372" s="300"/>
      <c r="AZ372" s="302"/>
    </row>
    <row r="373" spans="7:52">
      <c r="G373" s="256"/>
      <c r="I373" s="256"/>
      <c r="J373" s="256"/>
      <c r="K373" s="256"/>
      <c r="L373" s="256"/>
      <c r="M373" s="273"/>
      <c r="N373" s="273"/>
      <c r="O373" s="274"/>
      <c r="P373" s="257"/>
      <c r="Q373" s="256"/>
      <c r="R373" s="295"/>
      <c r="Z373" s="296"/>
      <c r="AA373" s="295"/>
      <c r="AB373" s="297"/>
      <c r="AC373" s="297"/>
      <c r="AD373" s="297"/>
      <c r="AE373" s="297"/>
      <c r="AF373" s="297"/>
      <c r="AG373" s="297"/>
      <c r="AH373" s="297"/>
      <c r="AI373" s="297"/>
      <c r="AJ373" s="298"/>
      <c r="AK373" s="298"/>
      <c r="AL373" s="298"/>
      <c r="AM373" s="299"/>
      <c r="AN373" s="300"/>
      <c r="AP373" s="300"/>
      <c r="AQ373" s="302"/>
      <c r="AR373" s="300"/>
      <c r="AS373" s="302"/>
      <c r="AT373" s="303"/>
      <c r="AU373" s="300"/>
      <c r="AV373" s="302"/>
      <c r="AW373" s="300"/>
      <c r="AX373" s="302"/>
      <c r="AY373" s="300"/>
      <c r="AZ373" s="302"/>
    </row>
    <row r="374" spans="7:52">
      <c r="G374" s="256"/>
      <c r="I374" s="256"/>
      <c r="J374" s="256"/>
      <c r="K374" s="256"/>
      <c r="L374" s="256"/>
      <c r="M374" s="273"/>
      <c r="N374" s="273"/>
      <c r="O374" s="274"/>
      <c r="P374" s="257"/>
      <c r="Q374" s="256"/>
      <c r="R374" s="295"/>
      <c r="Z374" s="296"/>
      <c r="AA374" s="295"/>
      <c r="AB374" s="297"/>
      <c r="AC374" s="297"/>
      <c r="AD374" s="297"/>
      <c r="AE374" s="297"/>
      <c r="AF374" s="297"/>
      <c r="AG374" s="297"/>
      <c r="AH374" s="297"/>
      <c r="AI374" s="297"/>
      <c r="AJ374" s="298"/>
      <c r="AK374" s="298"/>
      <c r="AL374" s="298"/>
      <c r="AM374" s="299"/>
      <c r="AN374" s="300"/>
      <c r="AP374" s="300"/>
      <c r="AQ374" s="302"/>
      <c r="AR374" s="300"/>
      <c r="AS374" s="302"/>
      <c r="AT374" s="303"/>
      <c r="AU374" s="300"/>
      <c r="AV374" s="302"/>
      <c r="AW374" s="300"/>
      <c r="AX374" s="302"/>
      <c r="AY374" s="300"/>
      <c r="AZ374" s="302"/>
    </row>
    <row r="375" spans="7:52">
      <c r="G375" s="256"/>
      <c r="I375" s="256"/>
      <c r="J375" s="256"/>
      <c r="K375" s="256"/>
      <c r="L375" s="256"/>
      <c r="M375" s="273"/>
      <c r="N375" s="273"/>
      <c r="O375" s="274"/>
      <c r="P375" s="257"/>
      <c r="Q375" s="256"/>
      <c r="R375" s="295"/>
      <c r="Z375" s="296"/>
      <c r="AA375" s="295"/>
      <c r="AB375" s="297"/>
      <c r="AC375" s="297"/>
      <c r="AD375" s="297"/>
      <c r="AE375" s="297"/>
      <c r="AF375" s="297"/>
      <c r="AG375" s="297"/>
      <c r="AH375" s="297"/>
      <c r="AI375" s="297"/>
      <c r="AJ375" s="298"/>
      <c r="AK375" s="298"/>
      <c r="AL375" s="298"/>
      <c r="AM375" s="299"/>
      <c r="AN375" s="300"/>
      <c r="AP375" s="300"/>
      <c r="AQ375" s="302"/>
      <c r="AR375" s="300"/>
      <c r="AS375" s="302"/>
      <c r="AT375" s="303"/>
      <c r="AU375" s="300"/>
      <c r="AV375" s="302"/>
      <c r="AW375" s="300"/>
      <c r="AX375" s="302"/>
      <c r="AY375" s="300"/>
      <c r="AZ375" s="302"/>
    </row>
    <row r="376" spans="7:52">
      <c r="G376" s="256"/>
      <c r="I376" s="256"/>
      <c r="J376" s="256"/>
      <c r="K376" s="256"/>
      <c r="L376" s="256"/>
      <c r="M376" s="273"/>
      <c r="N376" s="273"/>
      <c r="O376" s="274"/>
      <c r="P376" s="257"/>
      <c r="Q376" s="256"/>
      <c r="R376" s="295"/>
      <c r="Z376" s="296"/>
      <c r="AA376" s="295"/>
      <c r="AB376" s="297"/>
      <c r="AC376" s="297"/>
      <c r="AD376" s="297"/>
      <c r="AE376" s="297"/>
      <c r="AF376" s="297"/>
      <c r="AG376" s="297"/>
      <c r="AH376" s="297"/>
      <c r="AI376" s="297"/>
      <c r="AJ376" s="298"/>
      <c r="AK376" s="298"/>
      <c r="AL376" s="298"/>
      <c r="AM376" s="299"/>
      <c r="AN376" s="300"/>
      <c r="AP376" s="300"/>
      <c r="AQ376" s="302"/>
      <c r="AR376" s="300"/>
      <c r="AS376" s="302"/>
      <c r="AT376" s="303"/>
      <c r="AU376" s="300"/>
      <c r="AV376" s="302"/>
      <c r="AW376" s="300"/>
      <c r="AX376" s="302"/>
      <c r="AY376" s="300"/>
      <c r="AZ376" s="302"/>
    </row>
    <row r="377" spans="7:52">
      <c r="G377" s="256"/>
      <c r="I377" s="256"/>
      <c r="J377" s="256"/>
      <c r="K377" s="256"/>
      <c r="L377" s="256"/>
      <c r="M377" s="273"/>
      <c r="N377" s="273"/>
      <c r="O377" s="274"/>
      <c r="P377" s="257"/>
      <c r="Q377" s="256"/>
      <c r="R377" s="295"/>
      <c r="Z377" s="296"/>
      <c r="AA377" s="295"/>
      <c r="AB377" s="297"/>
      <c r="AC377" s="297"/>
      <c r="AD377" s="297"/>
      <c r="AE377" s="297"/>
      <c r="AF377" s="297"/>
      <c r="AG377" s="297"/>
      <c r="AH377" s="297"/>
      <c r="AI377" s="297"/>
      <c r="AJ377" s="298"/>
      <c r="AK377" s="298"/>
      <c r="AL377" s="298"/>
      <c r="AM377" s="299"/>
      <c r="AN377" s="300"/>
      <c r="AP377" s="300"/>
      <c r="AQ377" s="302"/>
      <c r="AR377" s="300"/>
      <c r="AS377" s="302"/>
      <c r="AT377" s="303"/>
      <c r="AU377" s="300"/>
      <c r="AV377" s="302"/>
      <c r="AW377" s="300"/>
      <c r="AX377" s="302"/>
      <c r="AY377" s="300"/>
      <c r="AZ377" s="302"/>
    </row>
    <row r="378" spans="7:52">
      <c r="G378" s="256"/>
      <c r="I378" s="256"/>
      <c r="J378" s="256"/>
      <c r="K378" s="256"/>
      <c r="L378" s="256"/>
      <c r="M378" s="273"/>
      <c r="N378" s="273"/>
      <c r="O378" s="274"/>
      <c r="P378" s="257"/>
      <c r="Q378" s="256"/>
      <c r="R378" s="295"/>
      <c r="Z378" s="296"/>
      <c r="AA378" s="295"/>
      <c r="AB378" s="297"/>
      <c r="AC378" s="297"/>
      <c r="AD378" s="297"/>
      <c r="AE378" s="297"/>
      <c r="AF378" s="297"/>
      <c r="AG378" s="297"/>
      <c r="AH378" s="297"/>
      <c r="AI378" s="297"/>
      <c r="AJ378" s="298"/>
      <c r="AK378" s="298"/>
      <c r="AL378" s="298"/>
      <c r="AM378" s="299"/>
      <c r="AN378" s="300"/>
      <c r="AP378" s="300"/>
      <c r="AQ378" s="302"/>
      <c r="AR378" s="300"/>
      <c r="AS378" s="302"/>
      <c r="AT378" s="303"/>
      <c r="AU378" s="300"/>
      <c r="AV378" s="302"/>
      <c r="AW378" s="300"/>
      <c r="AX378" s="302"/>
      <c r="AY378" s="300"/>
      <c r="AZ378" s="302"/>
    </row>
    <row r="379" spans="7:52">
      <c r="G379" s="256"/>
      <c r="I379" s="256"/>
      <c r="J379" s="256"/>
      <c r="K379" s="256"/>
      <c r="L379" s="256"/>
      <c r="M379" s="273"/>
      <c r="N379" s="273"/>
      <c r="O379" s="274"/>
      <c r="P379" s="257"/>
      <c r="Q379" s="256"/>
      <c r="R379" s="295"/>
      <c r="Z379" s="296"/>
      <c r="AA379" s="295"/>
      <c r="AB379" s="297"/>
      <c r="AC379" s="297"/>
      <c r="AD379" s="297"/>
      <c r="AE379" s="297"/>
      <c r="AF379" s="297"/>
      <c r="AG379" s="297"/>
      <c r="AH379" s="297"/>
      <c r="AI379" s="297"/>
      <c r="AJ379" s="298"/>
      <c r="AK379" s="298"/>
      <c r="AL379" s="298"/>
      <c r="AM379" s="299"/>
      <c r="AN379" s="300"/>
      <c r="AP379" s="300"/>
      <c r="AQ379" s="302"/>
      <c r="AR379" s="300"/>
      <c r="AS379" s="302"/>
      <c r="AT379" s="303"/>
      <c r="AU379" s="300"/>
      <c r="AV379" s="302"/>
      <c r="AW379" s="300"/>
      <c r="AX379" s="302"/>
      <c r="AY379" s="300"/>
      <c r="AZ379" s="302"/>
    </row>
    <row r="380" spans="7:52">
      <c r="G380" s="256"/>
      <c r="I380" s="256"/>
      <c r="J380" s="256"/>
      <c r="K380" s="256"/>
      <c r="L380" s="256"/>
      <c r="M380" s="273"/>
      <c r="N380" s="273"/>
      <c r="O380" s="274"/>
      <c r="P380" s="257"/>
      <c r="Q380" s="256"/>
      <c r="R380" s="295"/>
      <c r="Z380" s="296"/>
      <c r="AA380" s="295"/>
      <c r="AB380" s="297"/>
      <c r="AC380" s="297"/>
      <c r="AD380" s="297"/>
      <c r="AE380" s="297"/>
      <c r="AF380" s="297"/>
      <c r="AG380" s="297"/>
      <c r="AH380" s="297"/>
      <c r="AI380" s="297"/>
      <c r="AJ380" s="298"/>
      <c r="AK380" s="298"/>
      <c r="AL380" s="298"/>
      <c r="AM380" s="299"/>
      <c r="AN380" s="300"/>
      <c r="AP380" s="300"/>
      <c r="AQ380" s="302"/>
      <c r="AR380" s="300"/>
      <c r="AS380" s="302"/>
      <c r="AT380" s="303"/>
      <c r="AU380" s="300"/>
      <c r="AV380" s="302"/>
      <c r="AW380" s="300"/>
      <c r="AX380" s="302"/>
      <c r="AY380" s="300"/>
      <c r="AZ380" s="302"/>
    </row>
    <row r="381" spans="7:52">
      <c r="G381" s="256"/>
      <c r="I381" s="256"/>
      <c r="J381" s="256"/>
      <c r="K381" s="256"/>
      <c r="L381" s="256"/>
      <c r="M381" s="273"/>
      <c r="N381" s="273"/>
      <c r="O381" s="274"/>
      <c r="P381" s="257"/>
      <c r="Q381" s="256"/>
      <c r="R381" s="295"/>
      <c r="Z381" s="296"/>
      <c r="AA381" s="295"/>
      <c r="AB381" s="297"/>
      <c r="AC381" s="297"/>
      <c r="AD381" s="297"/>
      <c r="AE381" s="297"/>
      <c r="AF381" s="297"/>
      <c r="AG381" s="297"/>
      <c r="AH381" s="297"/>
      <c r="AI381" s="297"/>
      <c r="AJ381" s="298"/>
      <c r="AK381" s="298"/>
      <c r="AL381" s="298"/>
      <c r="AM381" s="299"/>
      <c r="AN381" s="300"/>
      <c r="AP381" s="300"/>
      <c r="AQ381" s="302"/>
      <c r="AR381" s="300"/>
      <c r="AS381" s="302"/>
      <c r="AT381" s="303"/>
      <c r="AU381" s="300"/>
      <c r="AV381" s="302"/>
      <c r="AW381" s="300"/>
      <c r="AX381" s="302"/>
      <c r="AY381" s="300"/>
      <c r="AZ381" s="302"/>
    </row>
    <row r="382" spans="7:52">
      <c r="G382" s="256"/>
      <c r="I382" s="256"/>
      <c r="J382" s="256"/>
      <c r="K382" s="256"/>
      <c r="L382" s="256"/>
      <c r="M382" s="273"/>
      <c r="N382" s="273"/>
      <c r="O382" s="274"/>
      <c r="P382" s="257"/>
      <c r="Q382" s="256"/>
      <c r="R382" s="295"/>
      <c r="Z382" s="296"/>
      <c r="AA382" s="295"/>
      <c r="AB382" s="297"/>
      <c r="AC382" s="297"/>
      <c r="AD382" s="297"/>
      <c r="AE382" s="297"/>
      <c r="AF382" s="297"/>
      <c r="AG382" s="297"/>
      <c r="AH382" s="297"/>
      <c r="AI382" s="297"/>
      <c r="AJ382" s="298"/>
      <c r="AK382" s="298"/>
      <c r="AL382" s="298"/>
      <c r="AM382" s="299"/>
      <c r="AN382" s="300"/>
      <c r="AP382" s="300"/>
      <c r="AQ382" s="302"/>
      <c r="AR382" s="300"/>
      <c r="AS382" s="302"/>
      <c r="AT382" s="303"/>
      <c r="AU382" s="300"/>
      <c r="AV382" s="302"/>
      <c r="AW382" s="300"/>
      <c r="AX382" s="302"/>
      <c r="AY382" s="300"/>
      <c r="AZ382" s="302"/>
    </row>
    <row r="383" spans="7:52">
      <c r="G383" s="256"/>
      <c r="I383" s="256"/>
      <c r="J383" s="256"/>
      <c r="K383" s="256"/>
      <c r="L383" s="256"/>
      <c r="M383" s="273"/>
      <c r="N383" s="273"/>
      <c r="O383" s="274"/>
      <c r="P383" s="257"/>
      <c r="Q383" s="256"/>
      <c r="R383" s="295"/>
      <c r="Z383" s="296"/>
      <c r="AA383" s="295"/>
      <c r="AB383" s="297"/>
      <c r="AC383" s="297"/>
      <c r="AD383" s="297"/>
      <c r="AE383" s="297"/>
      <c r="AF383" s="297"/>
      <c r="AG383" s="297"/>
      <c r="AH383" s="297"/>
      <c r="AI383" s="297"/>
      <c r="AJ383" s="298"/>
      <c r="AK383" s="298"/>
      <c r="AL383" s="298"/>
      <c r="AM383" s="299"/>
      <c r="AN383" s="300"/>
      <c r="AP383" s="300"/>
      <c r="AQ383" s="302"/>
      <c r="AR383" s="300"/>
      <c r="AS383" s="302"/>
      <c r="AT383" s="303"/>
      <c r="AU383" s="300"/>
      <c r="AV383" s="302"/>
      <c r="AW383" s="300"/>
      <c r="AX383" s="302"/>
      <c r="AY383" s="300"/>
      <c r="AZ383" s="302"/>
    </row>
    <row r="384" spans="7:52">
      <c r="G384" s="256"/>
      <c r="I384" s="256"/>
      <c r="J384" s="256"/>
      <c r="K384" s="256"/>
      <c r="L384" s="256"/>
      <c r="M384" s="273"/>
      <c r="N384" s="273"/>
      <c r="O384" s="274"/>
      <c r="P384" s="257"/>
      <c r="Q384" s="256"/>
      <c r="R384" s="295"/>
      <c r="Z384" s="296"/>
      <c r="AA384" s="295"/>
      <c r="AB384" s="297"/>
      <c r="AC384" s="297"/>
      <c r="AD384" s="297"/>
      <c r="AE384" s="297"/>
      <c r="AF384" s="297"/>
      <c r="AG384" s="297"/>
      <c r="AH384" s="297"/>
      <c r="AI384" s="297"/>
      <c r="AJ384" s="298"/>
      <c r="AK384" s="298"/>
      <c r="AL384" s="298"/>
      <c r="AM384" s="299"/>
      <c r="AN384" s="300"/>
      <c r="AP384" s="300"/>
      <c r="AQ384" s="302"/>
      <c r="AR384" s="300"/>
      <c r="AS384" s="302"/>
      <c r="AT384" s="303"/>
      <c r="AU384" s="300"/>
      <c r="AV384" s="302"/>
      <c r="AW384" s="300"/>
      <c r="AX384" s="302"/>
      <c r="AY384" s="300"/>
      <c r="AZ384" s="302"/>
    </row>
    <row r="385" spans="7:52">
      <c r="G385" s="256"/>
      <c r="I385" s="256"/>
      <c r="J385" s="256"/>
      <c r="K385" s="256"/>
      <c r="L385" s="256"/>
      <c r="M385" s="273"/>
      <c r="N385" s="273"/>
      <c r="O385" s="274"/>
      <c r="P385" s="257"/>
      <c r="Q385" s="256"/>
      <c r="R385" s="295"/>
      <c r="Z385" s="296"/>
      <c r="AA385" s="295"/>
      <c r="AB385" s="297"/>
      <c r="AC385" s="297"/>
      <c r="AD385" s="297"/>
      <c r="AE385" s="297"/>
      <c r="AF385" s="297"/>
      <c r="AG385" s="297"/>
      <c r="AH385" s="297"/>
      <c r="AI385" s="297"/>
      <c r="AJ385" s="298"/>
      <c r="AK385" s="298"/>
      <c r="AL385" s="298"/>
      <c r="AM385" s="299"/>
      <c r="AN385" s="300"/>
      <c r="AP385" s="300"/>
      <c r="AQ385" s="302"/>
      <c r="AR385" s="300"/>
      <c r="AS385" s="302"/>
      <c r="AT385" s="303"/>
      <c r="AU385" s="300"/>
      <c r="AV385" s="302"/>
      <c r="AW385" s="300"/>
      <c r="AX385" s="302"/>
      <c r="AY385" s="300"/>
      <c r="AZ385" s="302"/>
    </row>
    <row r="386" spans="7:52">
      <c r="G386" s="256"/>
      <c r="I386" s="256"/>
      <c r="J386" s="256"/>
      <c r="K386" s="256"/>
      <c r="L386" s="256"/>
      <c r="M386" s="273"/>
      <c r="N386" s="273"/>
      <c r="O386" s="274"/>
      <c r="P386" s="257"/>
      <c r="Q386" s="256"/>
      <c r="R386" s="295"/>
      <c r="Z386" s="296"/>
      <c r="AA386" s="295"/>
      <c r="AB386" s="297"/>
      <c r="AC386" s="297"/>
      <c r="AD386" s="297"/>
      <c r="AE386" s="297"/>
      <c r="AF386" s="297"/>
      <c r="AG386" s="297"/>
      <c r="AH386" s="297"/>
      <c r="AI386" s="297"/>
      <c r="AJ386" s="298"/>
      <c r="AK386" s="298"/>
      <c r="AL386" s="298"/>
      <c r="AM386" s="299"/>
      <c r="AN386" s="300"/>
      <c r="AP386" s="300"/>
      <c r="AQ386" s="302"/>
      <c r="AR386" s="300"/>
      <c r="AS386" s="302"/>
      <c r="AT386" s="303"/>
      <c r="AU386" s="300"/>
      <c r="AV386" s="302"/>
      <c r="AW386" s="300"/>
      <c r="AX386" s="302"/>
      <c r="AY386" s="300"/>
      <c r="AZ386" s="302"/>
    </row>
    <row r="387" spans="7:52">
      <c r="G387" s="256"/>
      <c r="I387" s="256"/>
      <c r="J387" s="256"/>
      <c r="K387" s="256"/>
      <c r="L387" s="256"/>
      <c r="M387" s="273"/>
      <c r="N387" s="273"/>
      <c r="O387" s="274"/>
      <c r="P387" s="257"/>
      <c r="Q387" s="256"/>
      <c r="R387" s="295"/>
      <c r="Z387" s="296"/>
      <c r="AA387" s="295"/>
      <c r="AB387" s="297"/>
      <c r="AC387" s="297"/>
      <c r="AD387" s="297"/>
      <c r="AE387" s="297"/>
      <c r="AF387" s="297"/>
      <c r="AG387" s="297"/>
      <c r="AH387" s="297"/>
      <c r="AI387" s="297"/>
      <c r="AJ387" s="298"/>
      <c r="AK387" s="298"/>
      <c r="AL387" s="298"/>
      <c r="AM387" s="299"/>
      <c r="AN387" s="300"/>
      <c r="AP387" s="300"/>
      <c r="AQ387" s="302"/>
      <c r="AR387" s="300"/>
      <c r="AS387" s="302"/>
      <c r="AT387" s="303"/>
      <c r="AU387" s="300"/>
      <c r="AV387" s="302"/>
      <c r="AW387" s="300"/>
      <c r="AX387" s="302"/>
      <c r="AY387" s="300"/>
      <c r="AZ387" s="302"/>
    </row>
    <row r="388" spans="7:52">
      <c r="G388" s="256"/>
      <c r="I388" s="256"/>
      <c r="J388" s="256"/>
      <c r="K388" s="256"/>
      <c r="L388" s="256"/>
      <c r="M388" s="273"/>
      <c r="N388" s="273"/>
      <c r="O388" s="274"/>
      <c r="P388" s="257"/>
      <c r="Q388" s="256"/>
      <c r="R388" s="295"/>
      <c r="Z388" s="296"/>
      <c r="AA388" s="295"/>
      <c r="AB388" s="297"/>
      <c r="AC388" s="297"/>
      <c r="AD388" s="297"/>
      <c r="AE388" s="297"/>
      <c r="AF388" s="297"/>
      <c r="AG388" s="297"/>
      <c r="AH388" s="297"/>
      <c r="AI388" s="297"/>
      <c r="AJ388" s="298"/>
      <c r="AK388" s="298"/>
      <c r="AL388" s="298"/>
      <c r="AM388" s="299"/>
      <c r="AN388" s="300"/>
      <c r="AP388" s="300"/>
      <c r="AQ388" s="302"/>
      <c r="AR388" s="300"/>
      <c r="AS388" s="302"/>
      <c r="AT388" s="303"/>
      <c r="AU388" s="300"/>
      <c r="AV388" s="302"/>
      <c r="AW388" s="300"/>
      <c r="AX388" s="302"/>
      <c r="AY388" s="300"/>
      <c r="AZ388" s="302"/>
    </row>
    <row r="389" spans="7:52">
      <c r="G389" s="256"/>
      <c r="I389" s="256"/>
      <c r="J389" s="256"/>
      <c r="K389" s="256"/>
      <c r="L389" s="256"/>
      <c r="M389" s="273"/>
      <c r="N389" s="273"/>
      <c r="O389" s="274"/>
      <c r="P389" s="257"/>
      <c r="Q389" s="256"/>
      <c r="R389" s="295"/>
      <c r="Z389" s="296"/>
      <c r="AA389" s="295"/>
      <c r="AB389" s="297"/>
      <c r="AC389" s="297"/>
      <c r="AD389" s="297"/>
      <c r="AE389" s="297"/>
      <c r="AF389" s="297"/>
      <c r="AG389" s="297"/>
      <c r="AH389" s="297"/>
      <c r="AI389" s="297"/>
      <c r="AJ389" s="298"/>
      <c r="AK389" s="298"/>
      <c r="AL389" s="298"/>
      <c r="AM389" s="299"/>
      <c r="AN389" s="300"/>
      <c r="AP389" s="300"/>
      <c r="AQ389" s="302"/>
      <c r="AR389" s="300"/>
      <c r="AS389" s="302"/>
      <c r="AT389" s="303"/>
      <c r="AU389" s="300"/>
      <c r="AV389" s="302"/>
      <c r="AW389" s="300"/>
      <c r="AX389" s="302"/>
      <c r="AY389" s="300"/>
      <c r="AZ389" s="302"/>
    </row>
    <row r="390" spans="7:52">
      <c r="G390" s="256"/>
      <c r="I390" s="256"/>
      <c r="J390" s="256"/>
      <c r="K390" s="256"/>
      <c r="L390" s="256"/>
      <c r="M390" s="273"/>
      <c r="N390" s="273"/>
      <c r="O390" s="274"/>
      <c r="P390" s="257"/>
      <c r="Q390" s="256"/>
      <c r="R390" s="295"/>
      <c r="Z390" s="296"/>
      <c r="AA390" s="295"/>
      <c r="AB390" s="297"/>
      <c r="AC390" s="297"/>
      <c r="AD390" s="297"/>
      <c r="AE390" s="297"/>
      <c r="AF390" s="297"/>
      <c r="AG390" s="297"/>
      <c r="AH390" s="297"/>
      <c r="AI390" s="297"/>
      <c r="AJ390" s="298"/>
      <c r="AK390" s="298"/>
      <c r="AL390" s="298"/>
      <c r="AM390" s="299"/>
      <c r="AN390" s="300"/>
      <c r="AP390" s="300"/>
      <c r="AQ390" s="302"/>
      <c r="AR390" s="300"/>
      <c r="AS390" s="302"/>
      <c r="AT390" s="303"/>
      <c r="AU390" s="300"/>
      <c r="AV390" s="302"/>
      <c r="AW390" s="300"/>
      <c r="AX390" s="302"/>
      <c r="AY390" s="300"/>
      <c r="AZ390" s="302"/>
    </row>
    <row r="391" spans="7:52">
      <c r="G391" s="256"/>
      <c r="I391" s="256"/>
      <c r="J391" s="256"/>
      <c r="K391" s="256"/>
      <c r="L391" s="256"/>
      <c r="M391" s="273"/>
      <c r="N391" s="273"/>
      <c r="O391" s="274"/>
      <c r="P391" s="257"/>
      <c r="Q391" s="256"/>
      <c r="R391" s="295"/>
      <c r="Z391" s="296"/>
      <c r="AA391" s="295"/>
      <c r="AB391" s="297"/>
      <c r="AC391" s="297"/>
      <c r="AD391" s="297"/>
      <c r="AE391" s="297"/>
      <c r="AF391" s="297"/>
      <c r="AG391" s="297"/>
      <c r="AH391" s="297"/>
      <c r="AI391" s="297"/>
      <c r="AJ391" s="298"/>
      <c r="AK391" s="298"/>
      <c r="AL391" s="298"/>
      <c r="AM391" s="299"/>
      <c r="AN391" s="300"/>
      <c r="AP391" s="300"/>
      <c r="AQ391" s="302"/>
      <c r="AR391" s="300"/>
      <c r="AS391" s="302"/>
      <c r="AT391" s="303"/>
      <c r="AU391" s="300"/>
      <c r="AV391" s="302"/>
      <c r="AW391" s="300"/>
      <c r="AX391" s="302"/>
      <c r="AY391" s="300"/>
      <c r="AZ391" s="302"/>
    </row>
    <row r="392" spans="7:52">
      <c r="G392" s="256"/>
      <c r="I392" s="256"/>
      <c r="J392" s="256"/>
      <c r="K392" s="256"/>
      <c r="L392" s="256"/>
      <c r="M392" s="273"/>
      <c r="N392" s="273"/>
      <c r="O392" s="274"/>
      <c r="P392" s="257"/>
      <c r="Q392" s="256"/>
      <c r="R392" s="295"/>
      <c r="Z392" s="296"/>
      <c r="AA392" s="295"/>
      <c r="AB392" s="297"/>
      <c r="AC392" s="297"/>
      <c r="AD392" s="297"/>
      <c r="AE392" s="297"/>
      <c r="AF392" s="297"/>
      <c r="AG392" s="297"/>
      <c r="AH392" s="297"/>
      <c r="AI392" s="297"/>
      <c r="AJ392" s="298"/>
      <c r="AK392" s="298"/>
      <c r="AL392" s="298"/>
      <c r="AM392" s="299"/>
      <c r="AN392" s="300"/>
      <c r="AP392" s="300"/>
      <c r="AQ392" s="302"/>
      <c r="AR392" s="300"/>
      <c r="AS392" s="302"/>
      <c r="AT392" s="303"/>
      <c r="AU392" s="300"/>
      <c r="AV392" s="302"/>
      <c r="AW392" s="300"/>
      <c r="AX392" s="302"/>
      <c r="AY392" s="300"/>
      <c r="AZ392" s="302"/>
    </row>
    <row r="393" spans="7:52">
      <c r="G393" s="256"/>
      <c r="I393" s="256"/>
      <c r="J393" s="256"/>
      <c r="K393" s="256"/>
      <c r="L393" s="256"/>
      <c r="M393" s="273"/>
      <c r="N393" s="273"/>
      <c r="O393" s="274"/>
      <c r="P393" s="257"/>
      <c r="Q393" s="256"/>
      <c r="R393" s="295"/>
      <c r="Z393" s="296"/>
      <c r="AA393" s="295"/>
      <c r="AB393" s="297"/>
      <c r="AC393" s="297"/>
      <c r="AD393" s="297"/>
      <c r="AE393" s="297"/>
      <c r="AF393" s="297"/>
      <c r="AG393" s="297"/>
      <c r="AH393" s="297"/>
      <c r="AI393" s="297"/>
      <c r="AJ393" s="298"/>
      <c r="AK393" s="298"/>
      <c r="AL393" s="298"/>
      <c r="AM393" s="299"/>
      <c r="AN393" s="300"/>
      <c r="AP393" s="300"/>
      <c r="AQ393" s="302"/>
      <c r="AR393" s="300"/>
      <c r="AS393" s="302"/>
      <c r="AT393" s="303"/>
      <c r="AU393" s="300"/>
      <c r="AV393" s="302"/>
      <c r="AW393" s="300"/>
      <c r="AX393" s="302"/>
      <c r="AY393" s="300"/>
      <c r="AZ393" s="302"/>
    </row>
    <row r="394" spans="7:52">
      <c r="G394" s="256"/>
      <c r="I394" s="256"/>
      <c r="J394" s="256"/>
      <c r="K394" s="256"/>
      <c r="L394" s="256"/>
      <c r="M394" s="273"/>
      <c r="N394" s="273"/>
      <c r="O394" s="274"/>
      <c r="P394" s="257"/>
      <c r="Q394" s="256"/>
      <c r="R394" s="295"/>
      <c r="Z394" s="296"/>
      <c r="AA394" s="295"/>
      <c r="AB394" s="297"/>
      <c r="AC394" s="297"/>
      <c r="AD394" s="297"/>
      <c r="AE394" s="297"/>
      <c r="AF394" s="297"/>
      <c r="AG394" s="297"/>
      <c r="AH394" s="297"/>
      <c r="AI394" s="297"/>
      <c r="AJ394" s="298"/>
      <c r="AK394" s="298"/>
      <c r="AL394" s="298"/>
      <c r="AM394" s="299"/>
      <c r="AN394" s="300"/>
      <c r="AP394" s="300"/>
      <c r="AQ394" s="302"/>
      <c r="AR394" s="300"/>
      <c r="AS394" s="302"/>
      <c r="AT394" s="303"/>
      <c r="AU394" s="300"/>
      <c r="AV394" s="302"/>
      <c r="AW394" s="300"/>
      <c r="AX394" s="302"/>
      <c r="AY394" s="300"/>
      <c r="AZ394" s="302"/>
    </row>
    <row r="395" spans="7:52">
      <c r="G395" s="256"/>
      <c r="I395" s="256"/>
      <c r="J395" s="256"/>
      <c r="K395" s="256"/>
      <c r="L395" s="256"/>
      <c r="M395" s="273"/>
      <c r="N395" s="273"/>
      <c r="O395" s="274"/>
      <c r="P395" s="257"/>
      <c r="Q395" s="256"/>
      <c r="R395" s="295"/>
      <c r="Z395" s="296"/>
      <c r="AA395" s="295"/>
      <c r="AB395" s="297"/>
      <c r="AC395" s="297"/>
      <c r="AD395" s="297"/>
      <c r="AE395" s="297"/>
      <c r="AF395" s="297"/>
      <c r="AG395" s="297"/>
      <c r="AH395" s="297"/>
      <c r="AI395" s="297"/>
      <c r="AJ395" s="298"/>
      <c r="AK395" s="298"/>
      <c r="AL395" s="298"/>
      <c r="AM395" s="299"/>
      <c r="AN395" s="300"/>
      <c r="AP395" s="300"/>
      <c r="AQ395" s="302"/>
      <c r="AR395" s="300"/>
      <c r="AS395" s="302"/>
      <c r="AT395" s="303"/>
      <c r="AU395" s="300"/>
      <c r="AV395" s="302"/>
      <c r="AW395" s="300"/>
      <c r="AX395" s="302"/>
      <c r="AY395" s="300"/>
      <c r="AZ395" s="302"/>
    </row>
    <row r="396" spans="7:52">
      <c r="G396" s="256"/>
      <c r="I396" s="256"/>
      <c r="J396" s="256"/>
      <c r="K396" s="256"/>
      <c r="L396" s="256"/>
      <c r="M396" s="273"/>
      <c r="N396" s="273"/>
      <c r="O396" s="274"/>
      <c r="P396" s="257"/>
      <c r="Q396" s="256"/>
      <c r="R396" s="295"/>
      <c r="Z396" s="296"/>
      <c r="AA396" s="295"/>
      <c r="AB396" s="297"/>
      <c r="AC396" s="297"/>
      <c r="AD396" s="297"/>
      <c r="AE396" s="297"/>
      <c r="AF396" s="297"/>
      <c r="AG396" s="297"/>
      <c r="AH396" s="297"/>
      <c r="AI396" s="297"/>
      <c r="AJ396" s="298"/>
      <c r="AK396" s="298"/>
      <c r="AL396" s="298"/>
      <c r="AM396" s="299"/>
      <c r="AN396" s="300"/>
      <c r="AP396" s="300"/>
      <c r="AQ396" s="302"/>
      <c r="AR396" s="300"/>
      <c r="AS396" s="302"/>
      <c r="AT396" s="303"/>
      <c r="AU396" s="300"/>
      <c r="AV396" s="302"/>
      <c r="AW396" s="300"/>
      <c r="AX396" s="302"/>
      <c r="AY396" s="300"/>
      <c r="AZ396" s="302"/>
    </row>
    <row r="397" spans="7:52">
      <c r="G397" s="256"/>
      <c r="I397" s="256"/>
      <c r="J397" s="256"/>
      <c r="K397" s="256"/>
      <c r="L397" s="256"/>
      <c r="M397" s="273"/>
      <c r="N397" s="273"/>
      <c r="O397" s="274"/>
      <c r="P397" s="257"/>
      <c r="Q397" s="256"/>
      <c r="R397" s="295"/>
      <c r="Z397" s="296"/>
      <c r="AA397" s="295"/>
      <c r="AB397" s="297"/>
      <c r="AC397" s="297"/>
      <c r="AD397" s="297"/>
      <c r="AE397" s="297"/>
      <c r="AF397" s="297"/>
      <c r="AG397" s="297"/>
      <c r="AH397" s="297"/>
      <c r="AI397" s="297"/>
      <c r="AJ397" s="298"/>
      <c r="AK397" s="298"/>
      <c r="AL397" s="298"/>
      <c r="AM397" s="299"/>
      <c r="AN397" s="300"/>
      <c r="AP397" s="300"/>
      <c r="AQ397" s="302"/>
      <c r="AR397" s="300"/>
      <c r="AS397" s="302"/>
      <c r="AT397" s="303"/>
      <c r="AU397" s="300"/>
      <c r="AV397" s="302"/>
      <c r="AW397" s="300"/>
      <c r="AX397" s="302"/>
      <c r="AY397" s="300"/>
      <c r="AZ397" s="302"/>
    </row>
    <row r="398" spans="7:52">
      <c r="G398" s="256"/>
      <c r="I398" s="256"/>
      <c r="J398" s="256"/>
      <c r="K398" s="256"/>
      <c r="L398" s="256"/>
      <c r="M398" s="273"/>
      <c r="N398" s="273"/>
      <c r="O398" s="274"/>
      <c r="P398" s="257"/>
      <c r="Q398" s="256"/>
      <c r="R398" s="295"/>
      <c r="Z398" s="296"/>
      <c r="AA398" s="295"/>
      <c r="AB398" s="297"/>
      <c r="AC398" s="297"/>
      <c r="AD398" s="297"/>
      <c r="AE398" s="297"/>
      <c r="AF398" s="297"/>
      <c r="AG398" s="297"/>
      <c r="AH398" s="297"/>
      <c r="AI398" s="297"/>
      <c r="AJ398" s="298"/>
      <c r="AK398" s="298"/>
      <c r="AL398" s="298"/>
      <c r="AM398" s="299"/>
      <c r="AN398" s="300"/>
      <c r="AP398" s="300"/>
      <c r="AQ398" s="302"/>
      <c r="AR398" s="300"/>
      <c r="AS398" s="302"/>
      <c r="AT398" s="303"/>
      <c r="AU398" s="300"/>
      <c r="AV398" s="302"/>
      <c r="AW398" s="300"/>
      <c r="AX398" s="302"/>
      <c r="AY398" s="300"/>
      <c r="AZ398" s="302"/>
    </row>
    <row r="399" spans="7:52">
      <c r="G399" s="256"/>
      <c r="I399" s="256"/>
      <c r="J399" s="256"/>
      <c r="K399" s="256"/>
      <c r="L399" s="256"/>
      <c r="M399" s="273"/>
      <c r="N399" s="273"/>
      <c r="O399" s="274"/>
      <c r="P399" s="257"/>
      <c r="Q399" s="256"/>
      <c r="R399" s="295"/>
      <c r="Z399" s="296"/>
      <c r="AA399" s="295"/>
      <c r="AB399" s="297"/>
      <c r="AC399" s="297"/>
      <c r="AD399" s="297"/>
      <c r="AE399" s="297"/>
      <c r="AF399" s="297"/>
      <c r="AG399" s="297"/>
      <c r="AH399" s="297"/>
      <c r="AI399" s="297"/>
      <c r="AJ399" s="298"/>
      <c r="AK399" s="298"/>
      <c r="AL399" s="298"/>
      <c r="AM399" s="299"/>
      <c r="AN399" s="300"/>
      <c r="AP399" s="300"/>
      <c r="AQ399" s="302"/>
      <c r="AR399" s="300"/>
      <c r="AS399" s="302"/>
      <c r="AT399" s="303"/>
      <c r="AU399" s="300"/>
      <c r="AV399" s="302"/>
      <c r="AW399" s="300"/>
      <c r="AX399" s="302"/>
      <c r="AY399" s="300"/>
      <c r="AZ399" s="302"/>
    </row>
    <row r="400" spans="7:52">
      <c r="G400" s="256"/>
      <c r="I400" s="256"/>
      <c r="J400" s="256"/>
      <c r="K400" s="256"/>
      <c r="L400" s="256"/>
      <c r="M400" s="273"/>
      <c r="N400" s="273"/>
      <c r="O400" s="274"/>
      <c r="P400" s="257"/>
      <c r="Q400" s="256"/>
      <c r="R400" s="295"/>
      <c r="Z400" s="296"/>
      <c r="AA400" s="295"/>
      <c r="AB400" s="297"/>
      <c r="AC400" s="297"/>
      <c r="AD400" s="297"/>
      <c r="AE400" s="297"/>
      <c r="AF400" s="297"/>
      <c r="AG400" s="297"/>
      <c r="AH400" s="297"/>
      <c r="AI400" s="297"/>
      <c r="AJ400" s="298"/>
      <c r="AK400" s="298"/>
      <c r="AL400" s="298"/>
      <c r="AM400" s="299"/>
      <c r="AN400" s="300"/>
      <c r="AP400" s="300"/>
      <c r="AQ400" s="302"/>
      <c r="AR400" s="300"/>
      <c r="AS400" s="302"/>
      <c r="AT400" s="303"/>
      <c r="AU400" s="300"/>
      <c r="AV400" s="302"/>
      <c r="AW400" s="300"/>
      <c r="AX400" s="302"/>
      <c r="AY400" s="300"/>
      <c r="AZ400" s="302"/>
    </row>
    <row r="401" spans="7:52">
      <c r="G401" s="256"/>
      <c r="I401" s="256"/>
      <c r="J401" s="256"/>
      <c r="K401" s="256"/>
      <c r="L401" s="256"/>
      <c r="M401" s="273"/>
      <c r="N401" s="273"/>
      <c r="O401" s="274"/>
      <c r="P401" s="257"/>
      <c r="Q401" s="256"/>
      <c r="R401" s="295"/>
      <c r="Z401" s="296"/>
      <c r="AA401" s="295"/>
      <c r="AB401" s="297"/>
      <c r="AC401" s="297"/>
      <c r="AD401" s="297"/>
      <c r="AE401" s="297"/>
      <c r="AF401" s="297"/>
      <c r="AG401" s="297"/>
      <c r="AH401" s="297"/>
      <c r="AI401" s="297"/>
      <c r="AJ401" s="298"/>
      <c r="AK401" s="298"/>
      <c r="AL401" s="298"/>
      <c r="AM401" s="299"/>
      <c r="AN401" s="300"/>
      <c r="AP401" s="300"/>
      <c r="AQ401" s="302"/>
      <c r="AR401" s="300"/>
      <c r="AS401" s="302"/>
      <c r="AT401" s="303"/>
      <c r="AU401" s="300"/>
      <c r="AV401" s="302"/>
      <c r="AW401" s="300"/>
      <c r="AX401" s="302"/>
      <c r="AY401" s="300"/>
      <c r="AZ401" s="302"/>
    </row>
    <row r="402" spans="7:52">
      <c r="G402" s="256"/>
      <c r="I402" s="256"/>
      <c r="J402" s="256"/>
      <c r="K402" s="256"/>
      <c r="L402" s="256"/>
      <c r="M402" s="273"/>
      <c r="N402" s="273"/>
      <c r="O402" s="274"/>
      <c r="P402" s="257"/>
      <c r="Q402" s="256"/>
      <c r="R402" s="295"/>
      <c r="Z402" s="296"/>
      <c r="AA402" s="295"/>
      <c r="AB402" s="297"/>
      <c r="AC402" s="297"/>
      <c r="AD402" s="297"/>
      <c r="AE402" s="297"/>
      <c r="AF402" s="297"/>
      <c r="AG402" s="297"/>
      <c r="AH402" s="297"/>
      <c r="AI402" s="297"/>
      <c r="AJ402" s="298"/>
      <c r="AK402" s="298"/>
      <c r="AL402" s="298"/>
      <c r="AM402" s="299"/>
      <c r="AN402" s="300"/>
      <c r="AP402" s="300"/>
      <c r="AQ402" s="302"/>
      <c r="AR402" s="300"/>
      <c r="AS402" s="302"/>
      <c r="AT402" s="303"/>
      <c r="AU402" s="300"/>
      <c r="AV402" s="302"/>
      <c r="AW402" s="300"/>
      <c r="AX402" s="302"/>
      <c r="AY402" s="300"/>
      <c r="AZ402" s="302"/>
    </row>
    <row r="403" spans="7:52">
      <c r="G403" s="256"/>
      <c r="I403" s="256"/>
      <c r="J403" s="256"/>
      <c r="K403" s="256"/>
      <c r="L403" s="256"/>
      <c r="M403" s="273"/>
      <c r="N403" s="273"/>
      <c r="O403" s="274"/>
      <c r="P403" s="257"/>
      <c r="Q403" s="256"/>
      <c r="R403" s="295"/>
      <c r="Z403" s="296"/>
      <c r="AA403" s="295"/>
      <c r="AB403" s="297"/>
      <c r="AC403" s="297"/>
      <c r="AD403" s="297"/>
      <c r="AE403" s="297"/>
      <c r="AF403" s="297"/>
      <c r="AG403" s="297"/>
      <c r="AH403" s="297"/>
      <c r="AI403" s="297"/>
      <c r="AJ403" s="298"/>
      <c r="AK403" s="298"/>
      <c r="AL403" s="298"/>
      <c r="AM403" s="299"/>
      <c r="AN403" s="300"/>
      <c r="AP403" s="300"/>
      <c r="AQ403" s="302"/>
      <c r="AR403" s="300"/>
      <c r="AS403" s="302"/>
      <c r="AT403" s="303"/>
      <c r="AU403" s="300"/>
      <c r="AV403" s="302"/>
      <c r="AW403" s="300"/>
      <c r="AX403" s="302"/>
      <c r="AY403" s="300"/>
      <c r="AZ403" s="302"/>
    </row>
    <row r="404" spans="7:52">
      <c r="G404" s="256"/>
      <c r="I404" s="256"/>
      <c r="J404" s="256"/>
      <c r="K404" s="256"/>
      <c r="L404" s="256"/>
      <c r="M404" s="273"/>
      <c r="N404" s="273"/>
      <c r="O404" s="274"/>
      <c r="P404" s="257"/>
      <c r="Q404" s="256"/>
      <c r="R404" s="295"/>
      <c r="Z404" s="296"/>
      <c r="AA404" s="295"/>
      <c r="AB404" s="297"/>
      <c r="AC404" s="297"/>
      <c r="AD404" s="297"/>
      <c r="AE404" s="297"/>
      <c r="AF404" s="297"/>
      <c r="AG404" s="297"/>
      <c r="AH404" s="297"/>
      <c r="AI404" s="297"/>
      <c r="AJ404" s="298"/>
      <c r="AK404" s="298"/>
      <c r="AL404" s="298"/>
      <c r="AM404" s="299"/>
      <c r="AN404" s="300"/>
      <c r="AP404" s="300"/>
      <c r="AQ404" s="302"/>
      <c r="AR404" s="300"/>
      <c r="AS404" s="302"/>
      <c r="AT404" s="303"/>
      <c r="AU404" s="300"/>
      <c r="AV404" s="302"/>
      <c r="AW404" s="300"/>
      <c r="AX404" s="302"/>
      <c r="AY404" s="300"/>
      <c r="AZ404" s="302"/>
    </row>
    <row r="405" spans="7:52">
      <c r="G405" s="256"/>
      <c r="I405" s="256"/>
      <c r="J405" s="256"/>
      <c r="K405" s="256"/>
      <c r="L405" s="256"/>
      <c r="M405" s="273"/>
      <c r="N405" s="273"/>
      <c r="O405" s="274"/>
      <c r="P405" s="257"/>
      <c r="Q405" s="256"/>
      <c r="R405" s="295"/>
      <c r="Z405" s="296"/>
      <c r="AA405" s="295"/>
      <c r="AB405" s="297"/>
      <c r="AC405" s="297"/>
      <c r="AD405" s="297"/>
      <c r="AE405" s="297"/>
      <c r="AF405" s="297"/>
      <c r="AG405" s="297"/>
      <c r="AH405" s="297"/>
      <c r="AI405" s="297"/>
      <c r="AJ405" s="298"/>
      <c r="AK405" s="298"/>
      <c r="AL405" s="298"/>
      <c r="AM405" s="299"/>
      <c r="AN405" s="300"/>
      <c r="AP405" s="300"/>
      <c r="AQ405" s="302"/>
      <c r="AR405" s="300"/>
      <c r="AS405" s="302"/>
      <c r="AT405" s="303"/>
      <c r="AU405" s="300"/>
      <c r="AV405" s="302"/>
      <c r="AW405" s="300"/>
      <c r="AX405" s="302"/>
      <c r="AY405" s="300"/>
      <c r="AZ405" s="302"/>
    </row>
    <row r="406" spans="7:52">
      <c r="G406" s="256"/>
      <c r="I406" s="256"/>
      <c r="J406" s="256"/>
      <c r="K406" s="256"/>
      <c r="L406" s="256"/>
      <c r="M406" s="273"/>
      <c r="N406" s="273"/>
      <c r="O406" s="274"/>
      <c r="P406" s="257"/>
      <c r="Q406" s="256"/>
      <c r="R406" s="295"/>
      <c r="Z406" s="296"/>
      <c r="AA406" s="295"/>
      <c r="AB406" s="297"/>
      <c r="AC406" s="297"/>
      <c r="AD406" s="297"/>
      <c r="AE406" s="297"/>
      <c r="AF406" s="297"/>
      <c r="AG406" s="297"/>
      <c r="AH406" s="297"/>
      <c r="AI406" s="297"/>
      <c r="AJ406" s="298"/>
      <c r="AK406" s="298"/>
      <c r="AL406" s="298"/>
      <c r="AM406" s="299"/>
      <c r="AN406" s="300"/>
      <c r="AP406" s="300"/>
      <c r="AQ406" s="302"/>
      <c r="AR406" s="300"/>
      <c r="AS406" s="302"/>
      <c r="AT406" s="303"/>
      <c r="AU406" s="300"/>
      <c r="AV406" s="302"/>
      <c r="AW406" s="300"/>
      <c r="AX406" s="302"/>
      <c r="AY406" s="300"/>
      <c r="AZ406" s="302"/>
    </row>
    <row r="407" spans="7:52">
      <c r="G407" s="256"/>
      <c r="I407" s="256"/>
      <c r="J407" s="256"/>
      <c r="K407" s="256"/>
      <c r="L407" s="256"/>
      <c r="M407" s="273"/>
      <c r="N407" s="273"/>
      <c r="O407" s="274"/>
      <c r="P407" s="257"/>
      <c r="Q407" s="256"/>
      <c r="R407" s="295"/>
      <c r="Z407" s="296"/>
      <c r="AA407" s="295"/>
      <c r="AB407" s="297"/>
      <c r="AC407" s="297"/>
      <c r="AD407" s="297"/>
      <c r="AE407" s="297"/>
      <c r="AF407" s="297"/>
      <c r="AG407" s="297"/>
      <c r="AH407" s="297"/>
      <c r="AI407" s="297"/>
      <c r="AJ407" s="298"/>
      <c r="AK407" s="298"/>
      <c r="AL407" s="298"/>
      <c r="AM407" s="299"/>
      <c r="AN407" s="300"/>
      <c r="AP407" s="300"/>
      <c r="AQ407" s="302"/>
      <c r="AR407" s="300"/>
      <c r="AS407" s="302"/>
      <c r="AT407" s="303"/>
      <c r="AU407" s="300"/>
      <c r="AV407" s="302"/>
      <c r="AW407" s="300"/>
      <c r="AX407" s="302"/>
      <c r="AY407" s="300"/>
      <c r="AZ407" s="302"/>
    </row>
    <row r="408" spans="7:52">
      <c r="G408" s="256"/>
      <c r="I408" s="256"/>
      <c r="J408" s="256"/>
      <c r="K408" s="256"/>
      <c r="L408" s="256"/>
      <c r="M408" s="273"/>
      <c r="N408" s="273"/>
      <c r="O408" s="274"/>
      <c r="P408" s="257"/>
      <c r="Q408" s="256"/>
      <c r="R408" s="295"/>
      <c r="Z408" s="296"/>
      <c r="AA408" s="295"/>
      <c r="AB408" s="297"/>
      <c r="AC408" s="297"/>
      <c r="AD408" s="297"/>
      <c r="AE408" s="297"/>
      <c r="AF408" s="297"/>
      <c r="AG408" s="297"/>
      <c r="AH408" s="297"/>
      <c r="AI408" s="297"/>
      <c r="AJ408" s="298"/>
      <c r="AK408" s="298"/>
      <c r="AL408" s="298"/>
      <c r="AM408" s="299"/>
      <c r="AN408" s="300"/>
      <c r="AP408" s="300"/>
      <c r="AQ408" s="302"/>
      <c r="AR408" s="300"/>
      <c r="AS408" s="302"/>
      <c r="AT408" s="303"/>
      <c r="AU408" s="300"/>
      <c r="AV408" s="302"/>
      <c r="AW408" s="300"/>
      <c r="AX408" s="302"/>
      <c r="AY408" s="300"/>
      <c r="AZ408" s="302"/>
    </row>
    <row r="409" spans="7:52">
      <c r="G409" s="256"/>
      <c r="I409" s="256"/>
      <c r="J409" s="256"/>
      <c r="K409" s="256"/>
      <c r="L409" s="256"/>
      <c r="M409" s="273"/>
      <c r="N409" s="273"/>
      <c r="O409" s="274"/>
      <c r="P409" s="257"/>
      <c r="Q409" s="256"/>
      <c r="R409" s="295"/>
      <c r="Z409" s="296"/>
      <c r="AA409" s="295"/>
      <c r="AB409" s="297"/>
      <c r="AC409" s="297"/>
      <c r="AD409" s="297"/>
      <c r="AE409" s="297"/>
      <c r="AF409" s="297"/>
      <c r="AG409" s="297"/>
      <c r="AH409" s="297"/>
      <c r="AI409" s="297"/>
      <c r="AJ409" s="298"/>
      <c r="AK409" s="298"/>
      <c r="AL409" s="298"/>
      <c r="AM409" s="299"/>
      <c r="AN409" s="300"/>
      <c r="AP409" s="300"/>
      <c r="AQ409" s="302"/>
      <c r="AR409" s="300"/>
      <c r="AS409" s="302"/>
      <c r="AT409" s="303"/>
      <c r="AU409" s="300"/>
      <c r="AV409" s="302"/>
      <c r="AW409" s="300"/>
      <c r="AX409" s="302"/>
      <c r="AY409" s="300"/>
      <c r="AZ409" s="302"/>
    </row>
    <row r="410" spans="7:52">
      <c r="G410" s="256"/>
      <c r="I410" s="256"/>
      <c r="J410" s="256"/>
      <c r="K410" s="256"/>
      <c r="L410" s="256"/>
      <c r="M410" s="273"/>
      <c r="N410" s="273"/>
      <c r="O410" s="274"/>
      <c r="P410" s="257"/>
      <c r="Q410" s="256"/>
      <c r="R410" s="295"/>
      <c r="Z410" s="296"/>
      <c r="AA410" s="295"/>
      <c r="AB410" s="297"/>
      <c r="AC410" s="297"/>
      <c r="AD410" s="297"/>
      <c r="AE410" s="297"/>
      <c r="AF410" s="297"/>
      <c r="AG410" s="297"/>
      <c r="AH410" s="297"/>
      <c r="AI410" s="297"/>
      <c r="AJ410" s="298"/>
      <c r="AK410" s="298"/>
      <c r="AL410" s="298"/>
      <c r="AM410" s="299"/>
      <c r="AN410" s="300"/>
      <c r="AP410" s="300"/>
      <c r="AQ410" s="302"/>
      <c r="AR410" s="300"/>
      <c r="AS410" s="302"/>
      <c r="AT410" s="303"/>
      <c r="AU410" s="300"/>
      <c r="AV410" s="302"/>
      <c r="AW410" s="300"/>
      <c r="AX410" s="302"/>
      <c r="AY410" s="300"/>
      <c r="AZ410" s="302"/>
    </row>
    <row r="411" spans="7:52">
      <c r="G411" s="256"/>
      <c r="I411" s="256"/>
      <c r="J411" s="256"/>
      <c r="K411" s="256"/>
      <c r="L411" s="256"/>
      <c r="M411" s="273"/>
      <c r="N411" s="273"/>
      <c r="O411" s="274"/>
      <c r="P411" s="257"/>
      <c r="Q411" s="256"/>
      <c r="R411" s="295"/>
      <c r="Z411" s="296"/>
      <c r="AA411" s="295"/>
      <c r="AB411" s="297"/>
      <c r="AC411" s="297"/>
      <c r="AD411" s="297"/>
      <c r="AE411" s="297"/>
      <c r="AF411" s="297"/>
      <c r="AG411" s="297"/>
      <c r="AH411" s="297"/>
      <c r="AI411" s="297"/>
      <c r="AJ411" s="298"/>
      <c r="AK411" s="298"/>
      <c r="AL411" s="298"/>
      <c r="AM411" s="299"/>
      <c r="AN411" s="300"/>
      <c r="AP411" s="300"/>
      <c r="AQ411" s="302"/>
      <c r="AR411" s="300"/>
      <c r="AS411" s="302"/>
      <c r="AT411" s="303"/>
      <c r="AU411" s="300"/>
      <c r="AV411" s="302"/>
      <c r="AW411" s="300"/>
      <c r="AX411" s="302"/>
      <c r="AY411" s="300"/>
      <c r="AZ411" s="302"/>
    </row>
    <row r="412" spans="7:52">
      <c r="G412" s="256"/>
      <c r="I412" s="256"/>
      <c r="J412" s="256"/>
      <c r="K412" s="256"/>
      <c r="L412" s="256"/>
      <c r="M412" s="273"/>
      <c r="N412" s="273"/>
      <c r="O412" s="274"/>
      <c r="P412" s="257"/>
      <c r="Q412" s="256"/>
      <c r="R412" s="295"/>
      <c r="Z412" s="296"/>
      <c r="AA412" s="295"/>
      <c r="AB412" s="297"/>
      <c r="AC412" s="297"/>
      <c r="AD412" s="297"/>
      <c r="AE412" s="297"/>
      <c r="AF412" s="297"/>
      <c r="AG412" s="297"/>
      <c r="AH412" s="297"/>
      <c r="AI412" s="297"/>
      <c r="AJ412" s="298"/>
      <c r="AK412" s="298"/>
      <c r="AL412" s="298"/>
      <c r="AM412" s="299"/>
      <c r="AN412" s="300"/>
      <c r="AP412" s="300"/>
      <c r="AQ412" s="302"/>
      <c r="AR412" s="300"/>
      <c r="AS412" s="302"/>
      <c r="AT412" s="303"/>
      <c r="AU412" s="300"/>
      <c r="AV412" s="302"/>
      <c r="AW412" s="300"/>
      <c r="AX412" s="302"/>
      <c r="AY412" s="300"/>
      <c r="AZ412" s="302"/>
    </row>
    <row r="413" spans="7:52">
      <c r="G413" s="256"/>
      <c r="I413" s="256"/>
      <c r="J413" s="256"/>
      <c r="K413" s="256"/>
      <c r="L413" s="256"/>
      <c r="M413" s="273"/>
      <c r="N413" s="273"/>
      <c r="O413" s="274"/>
      <c r="P413" s="257"/>
      <c r="Q413" s="256"/>
      <c r="R413" s="295"/>
      <c r="Z413" s="296"/>
      <c r="AA413" s="295"/>
      <c r="AB413" s="297"/>
      <c r="AC413" s="297"/>
      <c r="AD413" s="297"/>
      <c r="AE413" s="297"/>
      <c r="AF413" s="297"/>
      <c r="AG413" s="297"/>
      <c r="AH413" s="297"/>
      <c r="AI413" s="297"/>
      <c r="AJ413" s="298"/>
      <c r="AK413" s="298"/>
      <c r="AL413" s="298"/>
      <c r="AM413" s="299"/>
      <c r="AN413" s="300"/>
      <c r="AP413" s="300"/>
      <c r="AQ413" s="302"/>
      <c r="AR413" s="300"/>
      <c r="AS413" s="302"/>
      <c r="AT413" s="303"/>
      <c r="AU413" s="300"/>
      <c r="AV413" s="302"/>
      <c r="AW413" s="300"/>
      <c r="AX413" s="302"/>
      <c r="AY413" s="300"/>
      <c r="AZ413" s="302"/>
    </row>
    <row r="414" spans="7:52">
      <c r="G414" s="256"/>
      <c r="I414" s="256"/>
      <c r="J414" s="256"/>
      <c r="K414" s="256"/>
      <c r="L414" s="256"/>
      <c r="M414" s="273"/>
      <c r="N414" s="273"/>
      <c r="O414" s="274"/>
      <c r="P414" s="257"/>
      <c r="Q414" s="256"/>
      <c r="R414" s="295"/>
      <c r="Z414" s="296"/>
      <c r="AA414" s="295"/>
      <c r="AB414" s="297"/>
      <c r="AC414" s="297"/>
      <c r="AD414" s="297"/>
      <c r="AE414" s="297"/>
      <c r="AF414" s="297"/>
      <c r="AG414" s="297"/>
      <c r="AH414" s="297"/>
      <c r="AI414" s="297"/>
      <c r="AJ414" s="298"/>
      <c r="AK414" s="298"/>
      <c r="AL414" s="298"/>
      <c r="AM414" s="299"/>
      <c r="AN414" s="300"/>
      <c r="AP414" s="300"/>
      <c r="AQ414" s="302"/>
      <c r="AR414" s="300"/>
      <c r="AS414" s="302"/>
      <c r="AT414" s="303"/>
      <c r="AU414" s="300"/>
      <c r="AV414" s="302"/>
      <c r="AW414" s="300"/>
      <c r="AX414" s="302"/>
      <c r="AY414" s="300"/>
      <c r="AZ414" s="302"/>
    </row>
    <row r="415" spans="7:52">
      <c r="G415" s="256"/>
      <c r="I415" s="256"/>
      <c r="J415" s="256"/>
      <c r="K415" s="256"/>
      <c r="L415" s="256"/>
      <c r="M415" s="273"/>
      <c r="N415" s="273"/>
      <c r="O415" s="274"/>
      <c r="P415" s="257"/>
      <c r="Q415" s="256"/>
      <c r="R415" s="295"/>
      <c r="Z415" s="296"/>
      <c r="AA415" s="295"/>
      <c r="AB415" s="297"/>
      <c r="AC415" s="297"/>
      <c r="AD415" s="297"/>
      <c r="AE415" s="297"/>
      <c r="AF415" s="297"/>
      <c r="AG415" s="297"/>
      <c r="AH415" s="297"/>
      <c r="AI415" s="297"/>
      <c r="AJ415" s="298"/>
      <c r="AK415" s="298"/>
      <c r="AL415" s="298"/>
      <c r="AM415" s="299"/>
      <c r="AN415" s="300"/>
      <c r="AP415" s="300"/>
      <c r="AQ415" s="302"/>
      <c r="AR415" s="300"/>
      <c r="AS415" s="302"/>
      <c r="AT415" s="303"/>
      <c r="AU415" s="300"/>
      <c r="AV415" s="302"/>
      <c r="AW415" s="300"/>
      <c r="AX415" s="302"/>
      <c r="AY415" s="300"/>
      <c r="AZ415" s="302"/>
    </row>
    <row r="416" spans="7:52">
      <c r="G416" s="256"/>
      <c r="I416" s="256"/>
      <c r="J416" s="256"/>
      <c r="K416" s="256"/>
      <c r="L416" s="256"/>
      <c r="M416" s="273"/>
      <c r="N416" s="273"/>
      <c r="O416" s="274"/>
      <c r="P416" s="257"/>
      <c r="Q416" s="256"/>
      <c r="R416" s="295"/>
      <c r="Z416" s="296"/>
      <c r="AA416" s="295"/>
      <c r="AB416" s="297"/>
      <c r="AC416" s="297"/>
      <c r="AD416" s="297"/>
      <c r="AE416" s="297"/>
      <c r="AF416" s="297"/>
      <c r="AG416" s="297"/>
      <c r="AH416" s="297"/>
      <c r="AI416" s="297"/>
      <c r="AJ416" s="298"/>
      <c r="AK416" s="298"/>
      <c r="AL416" s="298"/>
      <c r="AM416" s="299"/>
      <c r="AN416" s="300"/>
      <c r="AP416" s="300"/>
      <c r="AQ416" s="302"/>
      <c r="AR416" s="300"/>
      <c r="AS416" s="302"/>
      <c r="AT416" s="303"/>
      <c r="AU416" s="300"/>
      <c r="AV416" s="302"/>
      <c r="AW416" s="300"/>
      <c r="AX416" s="302"/>
      <c r="AY416" s="300"/>
      <c r="AZ416" s="302"/>
    </row>
    <row r="417" spans="7:52">
      <c r="G417" s="256"/>
      <c r="I417" s="256"/>
      <c r="J417" s="256"/>
      <c r="K417" s="256"/>
      <c r="L417" s="256"/>
      <c r="M417" s="273"/>
      <c r="N417" s="273"/>
      <c r="O417" s="274"/>
      <c r="P417" s="257"/>
      <c r="Q417" s="256"/>
      <c r="R417" s="295"/>
      <c r="Z417" s="296"/>
      <c r="AA417" s="295"/>
      <c r="AB417" s="297"/>
      <c r="AC417" s="297"/>
      <c r="AD417" s="297"/>
      <c r="AE417" s="297"/>
      <c r="AF417" s="297"/>
      <c r="AG417" s="297"/>
      <c r="AH417" s="297"/>
      <c r="AI417" s="297"/>
      <c r="AJ417" s="298"/>
      <c r="AK417" s="298"/>
      <c r="AL417" s="298"/>
      <c r="AM417" s="299"/>
      <c r="AN417" s="300"/>
      <c r="AP417" s="300"/>
      <c r="AQ417" s="302"/>
      <c r="AR417" s="300"/>
      <c r="AS417" s="302"/>
      <c r="AT417" s="303"/>
      <c r="AU417" s="300"/>
      <c r="AV417" s="302"/>
      <c r="AW417" s="300"/>
      <c r="AX417" s="302"/>
      <c r="AY417" s="300"/>
      <c r="AZ417" s="302"/>
    </row>
    <row r="418" spans="7:52">
      <c r="G418" s="256"/>
      <c r="I418" s="256"/>
      <c r="J418" s="256"/>
      <c r="K418" s="256"/>
      <c r="L418" s="256"/>
      <c r="M418" s="273"/>
      <c r="N418" s="273"/>
      <c r="O418" s="274"/>
      <c r="P418" s="257"/>
      <c r="Q418" s="256"/>
      <c r="R418" s="295"/>
      <c r="Z418" s="296"/>
      <c r="AA418" s="295"/>
      <c r="AB418" s="297"/>
      <c r="AC418" s="297"/>
      <c r="AD418" s="297"/>
      <c r="AE418" s="297"/>
      <c r="AF418" s="297"/>
      <c r="AG418" s="297"/>
      <c r="AH418" s="297"/>
      <c r="AI418" s="297"/>
      <c r="AJ418" s="298"/>
      <c r="AK418" s="298"/>
      <c r="AL418" s="298"/>
      <c r="AM418" s="299"/>
      <c r="AN418" s="300"/>
      <c r="AP418" s="300"/>
      <c r="AQ418" s="302"/>
      <c r="AR418" s="300"/>
      <c r="AS418" s="302"/>
      <c r="AT418" s="303"/>
      <c r="AU418" s="300"/>
      <c r="AV418" s="302"/>
      <c r="AW418" s="300"/>
      <c r="AX418" s="302"/>
      <c r="AY418" s="300"/>
      <c r="AZ418" s="302"/>
    </row>
    <row r="419" spans="7:52">
      <c r="G419" s="256"/>
      <c r="I419" s="256"/>
      <c r="J419" s="256"/>
      <c r="K419" s="256"/>
      <c r="L419" s="256"/>
      <c r="M419" s="273"/>
      <c r="N419" s="273"/>
      <c r="O419" s="274"/>
      <c r="P419" s="257"/>
      <c r="Q419" s="256"/>
      <c r="R419" s="295"/>
      <c r="Z419" s="296"/>
      <c r="AA419" s="295"/>
      <c r="AB419" s="297"/>
      <c r="AC419" s="297"/>
      <c r="AD419" s="297"/>
      <c r="AE419" s="297"/>
      <c r="AF419" s="297"/>
      <c r="AG419" s="297"/>
      <c r="AH419" s="297"/>
      <c r="AI419" s="297"/>
      <c r="AJ419" s="298"/>
      <c r="AK419" s="298"/>
      <c r="AL419" s="298"/>
      <c r="AM419" s="299"/>
      <c r="AN419" s="300"/>
      <c r="AP419" s="300"/>
      <c r="AQ419" s="302"/>
      <c r="AR419" s="300"/>
      <c r="AS419" s="302"/>
      <c r="AT419" s="303"/>
      <c r="AU419" s="300"/>
      <c r="AV419" s="302"/>
      <c r="AW419" s="300"/>
      <c r="AX419" s="302"/>
      <c r="AY419" s="300"/>
      <c r="AZ419" s="302"/>
    </row>
    <row r="420" spans="7:52">
      <c r="G420" s="256"/>
      <c r="I420" s="256"/>
      <c r="J420" s="256"/>
      <c r="K420" s="256"/>
      <c r="L420" s="256"/>
      <c r="M420" s="273"/>
      <c r="N420" s="273"/>
      <c r="O420" s="274"/>
      <c r="P420" s="257"/>
      <c r="Q420" s="256"/>
      <c r="R420" s="295"/>
      <c r="Z420" s="296"/>
      <c r="AA420" s="295"/>
      <c r="AB420" s="297"/>
      <c r="AC420" s="297"/>
      <c r="AD420" s="297"/>
      <c r="AE420" s="297"/>
      <c r="AF420" s="297"/>
      <c r="AG420" s="297"/>
      <c r="AH420" s="297"/>
      <c r="AI420" s="297"/>
      <c r="AJ420" s="298"/>
      <c r="AK420" s="298"/>
      <c r="AL420" s="298"/>
      <c r="AM420" s="299"/>
      <c r="AN420" s="300"/>
      <c r="AP420" s="300"/>
      <c r="AQ420" s="302"/>
      <c r="AR420" s="300"/>
      <c r="AS420" s="302"/>
      <c r="AT420" s="303"/>
      <c r="AU420" s="300"/>
      <c r="AV420" s="302"/>
      <c r="AW420" s="300"/>
      <c r="AX420" s="302"/>
      <c r="AY420" s="300"/>
      <c r="AZ420" s="302"/>
    </row>
    <row r="421" spans="7:52">
      <c r="G421" s="256"/>
      <c r="I421" s="256"/>
      <c r="J421" s="256"/>
      <c r="K421" s="256"/>
      <c r="L421" s="256"/>
      <c r="M421" s="273"/>
      <c r="N421" s="273"/>
      <c r="O421" s="274"/>
      <c r="P421" s="257"/>
      <c r="Q421" s="256"/>
      <c r="R421" s="295"/>
      <c r="Z421" s="296"/>
      <c r="AA421" s="295"/>
      <c r="AB421" s="297"/>
      <c r="AC421" s="297"/>
      <c r="AD421" s="297"/>
      <c r="AE421" s="297"/>
      <c r="AF421" s="297"/>
      <c r="AG421" s="297"/>
      <c r="AH421" s="297"/>
      <c r="AI421" s="297"/>
      <c r="AJ421" s="298"/>
      <c r="AK421" s="298"/>
      <c r="AL421" s="298"/>
      <c r="AM421" s="299"/>
      <c r="AN421" s="300"/>
      <c r="AP421" s="300"/>
      <c r="AQ421" s="302"/>
      <c r="AR421" s="300"/>
      <c r="AS421" s="302"/>
      <c r="AT421" s="303"/>
      <c r="AU421" s="300"/>
      <c r="AV421" s="302"/>
      <c r="AW421" s="300"/>
      <c r="AX421" s="302"/>
      <c r="AY421" s="300"/>
      <c r="AZ421" s="302"/>
    </row>
    <row r="422" spans="7:52">
      <c r="G422" s="256"/>
      <c r="I422" s="256"/>
      <c r="J422" s="256"/>
      <c r="K422" s="256"/>
      <c r="L422" s="256"/>
      <c r="M422" s="273"/>
      <c r="N422" s="273"/>
      <c r="O422" s="274"/>
      <c r="P422" s="257"/>
      <c r="Q422" s="256"/>
      <c r="R422" s="295"/>
      <c r="Z422" s="296"/>
      <c r="AA422" s="295"/>
      <c r="AB422" s="297"/>
      <c r="AC422" s="297"/>
      <c r="AD422" s="297"/>
      <c r="AE422" s="297"/>
      <c r="AF422" s="297"/>
      <c r="AG422" s="297"/>
      <c r="AH422" s="297"/>
      <c r="AI422" s="297"/>
      <c r="AJ422" s="298"/>
      <c r="AK422" s="298"/>
      <c r="AL422" s="298"/>
      <c r="AM422" s="299"/>
      <c r="AN422" s="300"/>
      <c r="AP422" s="300"/>
      <c r="AQ422" s="302"/>
      <c r="AR422" s="300"/>
      <c r="AS422" s="302"/>
      <c r="AT422" s="303"/>
      <c r="AU422" s="300"/>
      <c r="AV422" s="302"/>
      <c r="AW422" s="300"/>
      <c r="AX422" s="302"/>
      <c r="AY422" s="300"/>
      <c r="AZ422" s="302"/>
    </row>
    <row r="423" spans="7:52">
      <c r="G423" s="256"/>
      <c r="I423" s="256"/>
      <c r="J423" s="256"/>
      <c r="K423" s="256"/>
      <c r="L423" s="256"/>
      <c r="M423" s="273"/>
      <c r="N423" s="273"/>
      <c r="O423" s="274"/>
      <c r="P423" s="257"/>
      <c r="Q423" s="256"/>
      <c r="R423" s="295"/>
      <c r="Z423" s="296"/>
      <c r="AA423" s="295"/>
      <c r="AB423" s="297"/>
      <c r="AC423" s="297"/>
      <c r="AD423" s="297"/>
      <c r="AE423" s="297"/>
      <c r="AF423" s="297"/>
      <c r="AG423" s="297"/>
      <c r="AH423" s="297"/>
      <c r="AI423" s="297"/>
      <c r="AJ423" s="298"/>
      <c r="AK423" s="298"/>
      <c r="AL423" s="298"/>
      <c r="AM423" s="299"/>
      <c r="AN423" s="300"/>
      <c r="AP423" s="300"/>
      <c r="AQ423" s="302"/>
      <c r="AR423" s="300"/>
      <c r="AS423" s="302"/>
      <c r="AT423" s="303"/>
      <c r="AU423" s="300"/>
      <c r="AV423" s="302"/>
      <c r="AW423" s="300"/>
      <c r="AX423" s="302"/>
      <c r="AY423" s="300"/>
      <c r="AZ423" s="302"/>
    </row>
    <row r="424" spans="7:52">
      <c r="G424" s="256"/>
      <c r="I424" s="256"/>
      <c r="J424" s="256"/>
      <c r="K424" s="256"/>
      <c r="L424" s="256"/>
      <c r="M424" s="273"/>
      <c r="N424" s="273"/>
      <c r="O424" s="274"/>
      <c r="P424" s="257"/>
      <c r="Q424" s="256"/>
      <c r="R424" s="295"/>
      <c r="Z424" s="296"/>
      <c r="AA424" s="295"/>
      <c r="AB424" s="297"/>
      <c r="AC424" s="297"/>
      <c r="AD424" s="297"/>
      <c r="AE424" s="297"/>
      <c r="AF424" s="297"/>
      <c r="AG424" s="297"/>
      <c r="AH424" s="297"/>
      <c r="AI424" s="297"/>
      <c r="AJ424" s="298"/>
      <c r="AK424" s="298"/>
      <c r="AL424" s="298"/>
      <c r="AM424" s="299"/>
      <c r="AN424" s="300"/>
      <c r="AP424" s="300"/>
      <c r="AQ424" s="302"/>
      <c r="AR424" s="300"/>
      <c r="AS424" s="302"/>
      <c r="AT424" s="303"/>
      <c r="AU424" s="300"/>
      <c r="AV424" s="302"/>
      <c r="AW424" s="300"/>
      <c r="AX424" s="302"/>
      <c r="AY424" s="300"/>
      <c r="AZ424" s="302"/>
    </row>
    <row r="425" spans="7:52">
      <c r="G425" s="256"/>
      <c r="I425" s="256"/>
      <c r="J425" s="256"/>
      <c r="K425" s="256"/>
      <c r="L425" s="256"/>
      <c r="M425" s="273"/>
      <c r="N425" s="273"/>
      <c r="O425" s="274"/>
      <c r="P425" s="257"/>
      <c r="Q425" s="256"/>
      <c r="R425" s="295"/>
      <c r="Z425" s="296"/>
      <c r="AA425" s="295"/>
      <c r="AB425" s="297"/>
      <c r="AC425" s="297"/>
      <c r="AD425" s="297"/>
      <c r="AE425" s="297"/>
      <c r="AF425" s="297"/>
      <c r="AG425" s="297"/>
      <c r="AH425" s="297"/>
      <c r="AI425" s="297"/>
      <c r="AJ425" s="298"/>
      <c r="AK425" s="298"/>
      <c r="AL425" s="298"/>
      <c r="AM425" s="299"/>
      <c r="AN425" s="300"/>
      <c r="AP425" s="300"/>
      <c r="AQ425" s="302"/>
      <c r="AR425" s="300"/>
      <c r="AS425" s="302"/>
      <c r="AT425" s="303"/>
      <c r="AU425" s="300"/>
      <c r="AV425" s="302"/>
      <c r="AW425" s="300"/>
      <c r="AX425" s="302"/>
      <c r="AY425" s="300"/>
      <c r="AZ425" s="302"/>
    </row>
    <row r="426" spans="7:52">
      <c r="G426" s="256"/>
      <c r="I426" s="256"/>
      <c r="J426" s="256"/>
      <c r="K426" s="256"/>
      <c r="L426" s="256"/>
      <c r="M426" s="273"/>
      <c r="N426" s="273"/>
      <c r="O426" s="274"/>
      <c r="P426" s="257"/>
      <c r="Q426" s="256"/>
      <c r="R426" s="295"/>
      <c r="Z426" s="296"/>
      <c r="AA426" s="295"/>
      <c r="AB426" s="297"/>
      <c r="AC426" s="297"/>
      <c r="AD426" s="297"/>
      <c r="AE426" s="297"/>
      <c r="AF426" s="297"/>
      <c r="AG426" s="297"/>
      <c r="AH426" s="297"/>
      <c r="AI426" s="297"/>
      <c r="AJ426" s="298"/>
      <c r="AK426" s="298"/>
      <c r="AL426" s="298"/>
      <c r="AM426" s="299"/>
      <c r="AN426" s="300"/>
      <c r="AP426" s="300"/>
      <c r="AQ426" s="302"/>
      <c r="AR426" s="300"/>
      <c r="AS426" s="302"/>
      <c r="AT426" s="303"/>
      <c r="AU426" s="300"/>
      <c r="AV426" s="302"/>
      <c r="AW426" s="300"/>
      <c r="AX426" s="302"/>
      <c r="AY426" s="300"/>
      <c r="AZ426" s="302"/>
    </row>
    <row r="427" spans="7:52">
      <c r="G427" s="256"/>
      <c r="I427" s="256"/>
      <c r="J427" s="256"/>
      <c r="K427" s="256"/>
      <c r="L427" s="256"/>
      <c r="M427" s="273"/>
      <c r="N427" s="273"/>
      <c r="O427" s="274"/>
      <c r="P427" s="257"/>
      <c r="Q427" s="256"/>
      <c r="R427" s="295"/>
      <c r="Z427" s="296"/>
      <c r="AA427" s="295"/>
      <c r="AB427" s="297"/>
      <c r="AC427" s="297"/>
      <c r="AD427" s="297"/>
      <c r="AE427" s="297"/>
      <c r="AF427" s="297"/>
      <c r="AG427" s="297"/>
      <c r="AH427" s="297"/>
      <c r="AI427" s="297"/>
      <c r="AJ427" s="298"/>
      <c r="AK427" s="298"/>
      <c r="AL427" s="298"/>
      <c r="AM427" s="299"/>
      <c r="AN427" s="300"/>
      <c r="AP427" s="300"/>
      <c r="AQ427" s="302"/>
      <c r="AR427" s="300"/>
      <c r="AS427" s="302"/>
      <c r="AT427" s="303"/>
      <c r="AU427" s="300"/>
      <c r="AV427" s="302"/>
      <c r="AW427" s="300"/>
      <c r="AX427" s="302"/>
      <c r="AY427" s="300"/>
      <c r="AZ427" s="302"/>
    </row>
    <row r="428" spans="7:52">
      <c r="G428" s="256"/>
      <c r="I428" s="256"/>
      <c r="J428" s="256"/>
      <c r="K428" s="256"/>
      <c r="L428" s="256"/>
      <c r="M428" s="273"/>
      <c r="N428" s="273"/>
      <c r="O428" s="274"/>
      <c r="P428" s="257"/>
      <c r="Q428" s="256"/>
      <c r="R428" s="295"/>
      <c r="Z428" s="296"/>
      <c r="AA428" s="295"/>
      <c r="AB428" s="297"/>
      <c r="AC428" s="297"/>
      <c r="AD428" s="297"/>
      <c r="AE428" s="297"/>
      <c r="AF428" s="297"/>
      <c r="AG428" s="297"/>
      <c r="AH428" s="297"/>
      <c r="AI428" s="297"/>
      <c r="AJ428" s="298"/>
      <c r="AK428" s="298"/>
      <c r="AL428" s="298"/>
      <c r="AM428" s="299"/>
      <c r="AN428" s="300"/>
      <c r="AP428" s="300"/>
      <c r="AQ428" s="302"/>
      <c r="AR428" s="300"/>
      <c r="AS428" s="302"/>
      <c r="AT428" s="303"/>
      <c r="AU428" s="300"/>
      <c r="AV428" s="302"/>
      <c r="AW428" s="300"/>
      <c r="AX428" s="302"/>
      <c r="AY428" s="300"/>
      <c r="AZ428" s="302"/>
    </row>
    <row r="429" spans="7:52">
      <c r="G429" s="256"/>
      <c r="I429" s="256"/>
      <c r="J429" s="256"/>
      <c r="K429" s="256"/>
      <c r="L429" s="256"/>
      <c r="M429" s="273"/>
      <c r="N429" s="273"/>
      <c r="O429" s="274"/>
      <c r="P429" s="257"/>
      <c r="Q429" s="256"/>
      <c r="R429" s="295"/>
      <c r="Z429" s="296"/>
      <c r="AA429" s="295"/>
      <c r="AB429" s="297"/>
      <c r="AC429" s="297"/>
      <c r="AD429" s="297"/>
      <c r="AE429" s="297"/>
      <c r="AF429" s="297"/>
      <c r="AG429" s="297"/>
      <c r="AH429" s="297"/>
      <c r="AI429" s="297"/>
      <c r="AJ429" s="298"/>
      <c r="AK429" s="298"/>
      <c r="AL429" s="298"/>
      <c r="AM429" s="299"/>
      <c r="AN429" s="300"/>
      <c r="AP429" s="300"/>
      <c r="AQ429" s="302"/>
      <c r="AR429" s="300"/>
      <c r="AS429" s="302"/>
      <c r="AT429" s="303"/>
      <c r="AU429" s="300"/>
      <c r="AV429" s="302"/>
      <c r="AW429" s="300"/>
      <c r="AX429" s="302"/>
      <c r="AY429" s="300"/>
      <c r="AZ429" s="302"/>
    </row>
    <row r="430" spans="7:52">
      <c r="G430" s="256"/>
      <c r="I430" s="256"/>
      <c r="J430" s="256"/>
      <c r="K430" s="256"/>
      <c r="L430" s="256"/>
      <c r="M430" s="273"/>
      <c r="N430" s="273"/>
      <c r="O430" s="274"/>
      <c r="P430" s="257"/>
      <c r="Q430" s="256"/>
      <c r="R430" s="295"/>
      <c r="Z430" s="296"/>
      <c r="AA430" s="295"/>
      <c r="AB430" s="297"/>
      <c r="AC430" s="297"/>
      <c r="AD430" s="297"/>
      <c r="AE430" s="297"/>
      <c r="AF430" s="297"/>
      <c r="AG430" s="297"/>
      <c r="AH430" s="297"/>
      <c r="AI430" s="297"/>
      <c r="AJ430" s="298"/>
      <c r="AK430" s="298"/>
      <c r="AL430" s="298"/>
      <c r="AM430" s="299"/>
      <c r="AN430" s="300"/>
      <c r="AP430" s="300"/>
      <c r="AQ430" s="302"/>
      <c r="AR430" s="300"/>
      <c r="AS430" s="302"/>
      <c r="AT430" s="303"/>
      <c r="AU430" s="300"/>
      <c r="AV430" s="302"/>
      <c r="AW430" s="300"/>
      <c r="AX430" s="302"/>
      <c r="AY430" s="300"/>
      <c r="AZ430" s="302"/>
    </row>
    <row r="431" spans="7:52">
      <c r="G431" s="256"/>
      <c r="I431" s="256"/>
      <c r="J431" s="256"/>
      <c r="K431" s="256"/>
      <c r="L431" s="256"/>
      <c r="M431" s="273"/>
      <c r="N431" s="273"/>
      <c r="O431" s="274"/>
      <c r="P431" s="257"/>
      <c r="Q431" s="256"/>
      <c r="R431" s="295"/>
      <c r="Z431" s="296"/>
      <c r="AA431" s="295"/>
      <c r="AB431" s="297"/>
      <c r="AC431" s="297"/>
      <c r="AD431" s="297"/>
      <c r="AE431" s="297"/>
      <c r="AF431" s="297"/>
      <c r="AG431" s="297"/>
      <c r="AH431" s="297"/>
      <c r="AI431" s="297"/>
      <c r="AJ431" s="298"/>
      <c r="AK431" s="298"/>
      <c r="AL431" s="298"/>
      <c r="AM431" s="299"/>
      <c r="AN431" s="300"/>
      <c r="AP431" s="300"/>
      <c r="AQ431" s="302"/>
      <c r="AR431" s="300"/>
      <c r="AS431" s="302"/>
      <c r="AT431" s="303"/>
      <c r="AU431" s="300"/>
      <c r="AV431" s="302"/>
      <c r="AW431" s="300"/>
      <c r="AX431" s="302"/>
      <c r="AY431" s="300"/>
      <c r="AZ431" s="302"/>
    </row>
    <row r="432" spans="7:52">
      <c r="G432" s="256"/>
      <c r="I432" s="256"/>
      <c r="J432" s="256"/>
      <c r="K432" s="256"/>
      <c r="L432" s="256"/>
      <c r="M432" s="273"/>
      <c r="N432" s="273"/>
      <c r="O432" s="274"/>
      <c r="P432" s="257"/>
      <c r="Q432" s="256"/>
      <c r="R432" s="295"/>
      <c r="Z432" s="296"/>
      <c r="AA432" s="295"/>
      <c r="AB432" s="297"/>
      <c r="AC432" s="297"/>
      <c r="AD432" s="297"/>
      <c r="AE432" s="297"/>
      <c r="AF432" s="297"/>
      <c r="AG432" s="297"/>
      <c r="AH432" s="297"/>
      <c r="AI432" s="297"/>
      <c r="AJ432" s="298"/>
      <c r="AK432" s="298"/>
      <c r="AL432" s="298"/>
      <c r="AM432" s="299"/>
      <c r="AN432" s="300"/>
      <c r="AP432" s="300"/>
      <c r="AQ432" s="302"/>
      <c r="AR432" s="300"/>
      <c r="AS432" s="302"/>
      <c r="AT432" s="303"/>
      <c r="AU432" s="300"/>
      <c r="AV432" s="302"/>
      <c r="AW432" s="300"/>
      <c r="AX432" s="302"/>
      <c r="AY432" s="300"/>
      <c r="AZ432" s="302"/>
    </row>
    <row r="433" spans="7:52">
      <c r="G433" s="256"/>
      <c r="I433" s="256"/>
      <c r="J433" s="256"/>
      <c r="K433" s="256"/>
      <c r="L433" s="256"/>
      <c r="M433" s="273"/>
      <c r="N433" s="273"/>
      <c r="O433" s="274"/>
      <c r="P433" s="257"/>
      <c r="Q433" s="256"/>
      <c r="R433" s="295"/>
      <c r="Z433" s="296"/>
      <c r="AA433" s="295"/>
      <c r="AB433" s="297"/>
      <c r="AC433" s="297"/>
      <c r="AD433" s="297"/>
      <c r="AE433" s="297"/>
      <c r="AF433" s="297"/>
      <c r="AG433" s="297"/>
      <c r="AH433" s="297"/>
      <c r="AI433" s="297"/>
      <c r="AJ433" s="298"/>
      <c r="AK433" s="298"/>
      <c r="AL433" s="298"/>
      <c r="AM433" s="299"/>
      <c r="AN433" s="300"/>
      <c r="AP433" s="300"/>
      <c r="AQ433" s="302"/>
      <c r="AR433" s="300"/>
      <c r="AS433" s="302"/>
      <c r="AT433" s="303"/>
      <c r="AU433" s="300"/>
      <c r="AV433" s="302"/>
      <c r="AW433" s="300"/>
      <c r="AX433" s="302"/>
      <c r="AY433" s="300"/>
      <c r="AZ433" s="302"/>
    </row>
    <row r="434" spans="7:52">
      <c r="G434" s="256"/>
      <c r="I434" s="256"/>
      <c r="J434" s="256"/>
      <c r="K434" s="256"/>
      <c r="L434" s="256"/>
      <c r="M434" s="273"/>
      <c r="N434" s="273"/>
      <c r="O434" s="274"/>
      <c r="P434" s="257"/>
      <c r="Q434" s="256"/>
      <c r="R434" s="295"/>
      <c r="Z434" s="296"/>
      <c r="AA434" s="295"/>
      <c r="AB434" s="297"/>
      <c r="AC434" s="297"/>
      <c r="AD434" s="297"/>
      <c r="AE434" s="297"/>
      <c r="AF434" s="297"/>
      <c r="AG434" s="297"/>
      <c r="AH434" s="297"/>
      <c r="AI434" s="297"/>
      <c r="AJ434" s="298"/>
      <c r="AK434" s="298"/>
      <c r="AL434" s="298"/>
      <c r="AM434" s="299"/>
      <c r="AN434" s="300"/>
      <c r="AP434" s="300"/>
      <c r="AQ434" s="302"/>
      <c r="AR434" s="300"/>
      <c r="AS434" s="302"/>
      <c r="AT434" s="303"/>
      <c r="AU434" s="300"/>
      <c r="AV434" s="302"/>
      <c r="AW434" s="300"/>
      <c r="AX434" s="302"/>
      <c r="AY434" s="300"/>
      <c r="AZ434" s="302"/>
    </row>
    <row r="435" spans="7:52">
      <c r="G435" s="256"/>
      <c r="I435" s="256"/>
      <c r="J435" s="256"/>
      <c r="K435" s="256"/>
      <c r="L435" s="256"/>
      <c r="M435" s="273"/>
      <c r="N435" s="273"/>
      <c r="O435" s="274"/>
      <c r="P435" s="257"/>
      <c r="Q435" s="256"/>
      <c r="R435" s="295"/>
      <c r="Z435" s="296"/>
      <c r="AA435" s="295"/>
      <c r="AB435" s="297"/>
      <c r="AC435" s="297"/>
      <c r="AD435" s="297"/>
      <c r="AE435" s="297"/>
      <c r="AF435" s="297"/>
      <c r="AG435" s="297"/>
      <c r="AH435" s="297"/>
      <c r="AI435" s="297"/>
      <c r="AJ435" s="298"/>
      <c r="AK435" s="298"/>
      <c r="AL435" s="298"/>
      <c r="AM435" s="299"/>
      <c r="AN435" s="300"/>
      <c r="AP435" s="300"/>
      <c r="AQ435" s="302"/>
      <c r="AR435" s="300"/>
      <c r="AS435" s="302"/>
      <c r="AT435" s="303"/>
      <c r="AU435" s="300"/>
      <c r="AV435" s="302"/>
      <c r="AW435" s="300"/>
      <c r="AX435" s="302"/>
      <c r="AY435" s="300"/>
      <c r="AZ435" s="302"/>
    </row>
    <row r="436" spans="7:52">
      <c r="G436" s="256"/>
      <c r="I436" s="256"/>
      <c r="J436" s="256"/>
      <c r="K436" s="256"/>
      <c r="L436" s="256"/>
      <c r="M436" s="273"/>
      <c r="N436" s="273"/>
      <c r="O436" s="274"/>
      <c r="P436" s="257"/>
      <c r="Q436" s="256"/>
      <c r="R436" s="295"/>
      <c r="Z436" s="296"/>
      <c r="AA436" s="295"/>
      <c r="AB436" s="297"/>
      <c r="AC436" s="297"/>
      <c r="AD436" s="297"/>
      <c r="AE436" s="297"/>
      <c r="AF436" s="297"/>
      <c r="AG436" s="297"/>
      <c r="AH436" s="297"/>
      <c r="AI436" s="297"/>
      <c r="AJ436" s="298"/>
      <c r="AK436" s="298"/>
      <c r="AL436" s="298"/>
      <c r="AM436" s="299"/>
      <c r="AN436" s="300"/>
      <c r="AP436" s="300"/>
      <c r="AQ436" s="302"/>
      <c r="AR436" s="300"/>
      <c r="AS436" s="302"/>
      <c r="AT436" s="303"/>
      <c r="AU436" s="300"/>
      <c r="AV436" s="302"/>
      <c r="AW436" s="300"/>
      <c r="AX436" s="302"/>
      <c r="AY436" s="300"/>
      <c r="AZ436" s="302"/>
    </row>
    <row r="437" spans="7:52">
      <c r="G437" s="256"/>
      <c r="I437" s="256"/>
      <c r="J437" s="256"/>
      <c r="K437" s="256"/>
      <c r="L437" s="256"/>
      <c r="M437" s="273"/>
      <c r="N437" s="273"/>
      <c r="O437" s="274"/>
      <c r="P437" s="257"/>
      <c r="Q437" s="256"/>
      <c r="R437" s="295"/>
      <c r="Z437" s="296"/>
      <c r="AA437" s="295"/>
      <c r="AB437" s="297"/>
      <c r="AC437" s="297"/>
      <c r="AD437" s="297"/>
      <c r="AE437" s="297"/>
      <c r="AF437" s="297"/>
      <c r="AG437" s="297"/>
      <c r="AH437" s="297"/>
      <c r="AI437" s="297"/>
      <c r="AJ437" s="298"/>
      <c r="AK437" s="298"/>
      <c r="AL437" s="298"/>
      <c r="AM437" s="299"/>
      <c r="AN437" s="300"/>
      <c r="AP437" s="300"/>
      <c r="AQ437" s="302"/>
      <c r="AR437" s="300"/>
      <c r="AS437" s="302"/>
      <c r="AT437" s="303"/>
      <c r="AU437" s="300"/>
      <c r="AV437" s="302"/>
      <c r="AW437" s="300"/>
      <c r="AX437" s="302"/>
      <c r="AY437" s="300"/>
      <c r="AZ437" s="302"/>
    </row>
    <row r="438" spans="7:52">
      <c r="G438" s="256"/>
      <c r="I438" s="256"/>
      <c r="J438" s="256"/>
      <c r="K438" s="256"/>
      <c r="L438" s="256"/>
      <c r="M438" s="273"/>
      <c r="N438" s="273"/>
      <c r="O438" s="274"/>
      <c r="P438" s="257"/>
      <c r="Q438" s="256"/>
      <c r="R438" s="295"/>
      <c r="Z438" s="296"/>
      <c r="AA438" s="295"/>
      <c r="AB438" s="297"/>
      <c r="AC438" s="297"/>
      <c r="AD438" s="297"/>
      <c r="AE438" s="297"/>
      <c r="AF438" s="297"/>
      <c r="AG438" s="297"/>
      <c r="AH438" s="297"/>
      <c r="AI438" s="297"/>
      <c r="AJ438" s="298"/>
      <c r="AK438" s="298"/>
      <c r="AL438" s="298"/>
      <c r="AM438" s="299"/>
      <c r="AN438" s="300"/>
      <c r="AP438" s="300"/>
      <c r="AQ438" s="302"/>
      <c r="AR438" s="300"/>
      <c r="AS438" s="302"/>
      <c r="AT438" s="303"/>
      <c r="AU438" s="300"/>
      <c r="AV438" s="302"/>
      <c r="AW438" s="300"/>
      <c r="AX438" s="302"/>
      <c r="AY438" s="300"/>
      <c r="AZ438" s="302"/>
    </row>
    <row r="439" spans="7:52">
      <c r="G439" s="256"/>
      <c r="I439" s="256"/>
      <c r="J439" s="256"/>
      <c r="K439" s="256"/>
      <c r="L439" s="256"/>
      <c r="M439" s="273"/>
      <c r="N439" s="273"/>
      <c r="O439" s="274"/>
      <c r="P439" s="257"/>
      <c r="Q439" s="256"/>
      <c r="R439" s="295"/>
      <c r="Z439" s="296"/>
      <c r="AA439" s="295"/>
      <c r="AB439" s="297"/>
      <c r="AC439" s="297"/>
      <c r="AD439" s="297"/>
      <c r="AE439" s="297"/>
      <c r="AF439" s="297"/>
      <c r="AG439" s="297"/>
      <c r="AH439" s="297"/>
      <c r="AI439" s="297"/>
      <c r="AJ439" s="298"/>
      <c r="AK439" s="298"/>
      <c r="AL439" s="298"/>
      <c r="AM439" s="299"/>
      <c r="AN439" s="300"/>
      <c r="AP439" s="300"/>
      <c r="AQ439" s="302"/>
      <c r="AR439" s="300"/>
      <c r="AS439" s="302"/>
      <c r="AT439" s="303"/>
      <c r="AU439" s="300"/>
      <c r="AV439" s="302"/>
      <c r="AW439" s="300"/>
      <c r="AX439" s="302"/>
      <c r="AY439" s="300"/>
      <c r="AZ439" s="302"/>
    </row>
    <row r="440" spans="7:52">
      <c r="G440" s="256"/>
      <c r="I440" s="256"/>
      <c r="J440" s="256"/>
      <c r="K440" s="256"/>
      <c r="L440" s="256"/>
      <c r="M440" s="273"/>
      <c r="N440" s="273"/>
      <c r="O440" s="274"/>
      <c r="P440" s="257"/>
      <c r="Q440" s="256"/>
      <c r="R440" s="295"/>
      <c r="Z440" s="296"/>
      <c r="AA440" s="295"/>
      <c r="AB440" s="297"/>
      <c r="AC440" s="297"/>
      <c r="AD440" s="297"/>
      <c r="AE440" s="297"/>
      <c r="AF440" s="297"/>
      <c r="AG440" s="297"/>
      <c r="AH440" s="297"/>
      <c r="AI440" s="297"/>
      <c r="AJ440" s="298"/>
      <c r="AK440" s="298"/>
      <c r="AL440" s="298"/>
      <c r="AM440" s="299"/>
      <c r="AN440" s="300"/>
      <c r="AP440" s="300"/>
      <c r="AQ440" s="302"/>
      <c r="AR440" s="300"/>
      <c r="AS440" s="302"/>
      <c r="AT440" s="303"/>
      <c r="AU440" s="300"/>
      <c r="AV440" s="302"/>
      <c r="AW440" s="300"/>
      <c r="AX440" s="302"/>
      <c r="AY440" s="300"/>
      <c r="AZ440" s="302"/>
    </row>
    <row r="441" spans="7:52">
      <c r="G441" s="256"/>
      <c r="I441" s="256"/>
      <c r="J441" s="256"/>
      <c r="K441" s="256"/>
      <c r="L441" s="256"/>
      <c r="M441" s="273"/>
      <c r="N441" s="273"/>
      <c r="O441" s="274"/>
      <c r="P441" s="257"/>
      <c r="Q441" s="256"/>
      <c r="R441" s="295"/>
      <c r="Z441" s="296"/>
      <c r="AA441" s="295"/>
      <c r="AB441" s="297"/>
      <c r="AC441" s="297"/>
      <c r="AD441" s="297"/>
      <c r="AE441" s="297"/>
      <c r="AF441" s="297"/>
      <c r="AG441" s="297"/>
      <c r="AH441" s="297"/>
      <c r="AI441" s="297"/>
      <c r="AJ441" s="298"/>
      <c r="AK441" s="298"/>
      <c r="AL441" s="298"/>
      <c r="AM441" s="299"/>
      <c r="AN441" s="300"/>
      <c r="AP441" s="300"/>
      <c r="AQ441" s="302"/>
      <c r="AR441" s="300"/>
      <c r="AS441" s="302"/>
      <c r="AT441" s="303"/>
      <c r="AU441" s="300"/>
      <c r="AV441" s="302"/>
      <c r="AW441" s="300"/>
      <c r="AX441" s="302"/>
      <c r="AY441" s="300"/>
      <c r="AZ441" s="302"/>
    </row>
    <row r="442" spans="7:52">
      <c r="G442" s="256"/>
      <c r="I442" s="256"/>
      <c r="J442" s="256"/>
      <c r="K442" s="256"/>
      <c r="L442" s="256"/>
      <c r="M442" s="273"/>
      <c r="N442" s="273"/>
      <c r="O442" s="274"/>
      <c r="P442" s="257"/>
      <c r="Q442" s="256"/>
      <c r="R442" s="295"/>
      <c r="Z442" s="296"/>
      <c r="AA442" s="295"/>
      <c r="AB442" s="297"/>
      <c r="AC442" s="297"/>
      <c r="AD442" s="297"/>
      <c r="AE442" s="297"/>
      <c r="AF442" s="297"/>
      <c r="AG442" s="297"/>
      <c r="AH442" s="297"/>
      <c r="AI442" s="297"/>
      <c r="AJ442" s="298"/>
      <c r="AK442" s="298"/>
      <c r="AL442" s="298"/>
      <c r="AM442" s="299"/>
      <c r="AN442" s="300"/>
      <c r="AP442" s="300"/>
      <c r="AQ442" s="302"/>
      <c r="AR442" s="300"/>
      <c r="AS442" s="302"/>
      <c r="AT442" s="303"/>
      <c r="AU442" s="300"/>
      <c r="AV442" s="302"/>
      <c r="AW442" s="300"/>
      <c r="AX442" s="302"/>
      <c r="AY442" s="300"/>
      <c r="AZ442" s="302"/>
    </row>
    <row r="443" spans="7:52">
      <c r="G443" s="256"/>
      <c r="I443" s="256"/>
      <c r="J443" s="256"/>
      <c r="K443" s="256"/>
      <c r="L443" s="256"/>
      <c r="M443" s="273"/>
      <c r="N443" s="273"/>
      <c r="O443" s="274"/>
      <c r="P443" s="257"/>
      <c r="Q443" s="256"/>
      <c r="R443" s="295"/>
      <c r="Z443" s="296"/>
      <c r="AA443" s="295"/>
      <c r="AB443" s="297"/>
      <c r="AC443" s="297"/>
      <c r="AD443" s="297"/>
      <c r="AE443" s="297"/>
      <c r="AF443" s="297"/>
      <c r="AG443" s="297"/>
      <c r="AH443" s="297"/>
      <c r="AI443" s="297"/>
      <c r="AJ443" s="298"/>
      <c r="AK443" s="298"/>
      <c r="AL443" s="298"/>
      <c r="AM443" s="299"/>
      <c r="AN443" s="300"/>
      <c r="AP443" s="300"/>
      <c r="AQ443" s="302"/>
      <c r="AR443" s="300"/>
      <c r="AS443" s="302"/>
      <c r="AT443" s="303"/>
      <c r="AU443" s="300"/>
      <c r="AV443" s="302"/>
      <c r="AW443" s="300"/>
      <c r="AX443" s="302"/>
      <c r="AY443" s="300"/>
      <c r="AZ443" s="302"/>
    </row>
    <row r="444" spans="7:52">
      <c r="G444" s="256"/>
      <c r="I444" s="256"/>
      <c r="J444" s="256"/>
      <c r="K444" s="256"/>
      <c r="L444" s="256"/>
      <c r="M444" s="273"/>
      <c r="N444" s="273"/>
      <c r="O444" s="274"/>
      <c r="P444" s="257"/>
      <c r="Q444" s="256"/>
      <c r="R444" s="295"/>
      <c r="Z444" s="296"/>
      <c r="AA444" s="295"/>
      <c r="AB444" s="297"/>
      <c r="AC444" s="297"/>
      <c r="AD444" s="297"/>
      <c r="AE444" s="297"/>
      <c r="AF444" s="297"/>
      <c r="AG444" s="297"/>
      <c r="AH444" s="297"/>
      <c r="AI444" s="297"/>
      <c r="AJ444" s="298"/>
      <c r="AK444" s="298"/>
      <c r="AL444" s="298"/>
      <c r="AM444" s="299"/>
      <c r="AN444" s="300"/>
      <c r="AP444" s="300"/>
      <c r="AQ444" s="302"/>
      <c r="AR444" s="300"/>
      <c r="AS444" s="302"/>
      <c r="AT444" s="303"/>
      <c r="AU444" s="300"/>
      <c r="AV444" s="302"/>
      <c r="AW444" s="300"/>
      <c r="AX444" s="302"/>
      <c r="AY444" s="300"/>
      <c r="AZ444" s="302"/>
    </row>
    <row r="445" spans="7:52">
      <c r="G445" s="256"/>
      <c r="I445" s="256"/>
      <c r="J445" s="256"/>
      <c r="K445" s="256"/>
      <c r="L445" s="256"/>
      <c r="M445" s="273"/>
      <c r="N445" s="273"/>
      <c r="O445" s="274"/>
      <c r="P445" s="257"/>
      <c r="Q445" s="256"/>
      <c r="R445" s="295"/>
      <c r="Z445" s="296"/>
      <c r="AA445" s="295"/>
      <c r="AB445" s="297"/>
      <c r="AC445" s="297"/>
      <c r="AD445" s="297"/>
      <c r="AE445" s="297"/>
      <c r="AF445" s="297"/>
      <c r="AG445" s="297"/>
      <c r="AH445" s="297"/>
      <c r="AI445" s="297"/>
      <c r="AJ445" s="298"/>
      <c r="AK445" s="298"/>
      <c r="AL445" s="298"/>
      <c r="AM445" s="299"/>
      <c r="AN445" s="300"/>
      <c r="AP445" s="300"/>
      <c r="AQ445" s="302"/>
      <c r="AR445" s="300"/>
      <c r="AS445" s="302"/>
      <c r="AT445" s="303"/>
      <c r="AU445" s="300"/>
      <c r="AV445" s="302"/>
      <c r="AW445" s="300"/>
      <c r="AX445" s="302"/>
      <c r="AY445" s="300"/>
      <c r="AZ445" s="302"/>
    </row>
    <row r="446" spans="7:52">
      <c r="G446" s="256"/>
      <c r="I446" s="256"/>
      <c r="J446" s="256"/>
      <c r="K446" s="256"/>
      <c r="L446" s="256"/>
      <c r="M446" s="273"/>
      <c r="N446" s="273"/>
      <c r="O446" s="274"/>
      <c r="P446" s="257"/>
      <c r="Q446" s="256"/>
      <c r="R446" s="295"/>
      <c r="Z446" s="296"/>
      <c r="AA446" s="295"/>
      <c r="AB446" s="297"/>
      <c r="AC446" s="297"/>
      <c r="AD446" s="297"/>
      <c r="AE446" s="297"/>
      <c r="AF446" s="297"/>
      <c r="AG446" s="297"/>
      <c r="AH446" s="297"/>
      <c r="AI446" s="297"/>
      <c r="AJ446" s="298"/>
      <c r="AK446" s="298"/>
      <c r="AL446" s="298"/>
      <c r="AM446" s="299"/>
      <c r="AN446" s="300"/>
      <c r="AP446" s="300"/>
      <c r="AQ446" s="302"/>
      <c r="AR446" s="300"/>
      <c r="AS446" s="302"/>
      <c r="AT446" s="303"/>
      <c r="AU446" s="300"/>
      <c r="AV446" s="302"/>
      <c r="AW446" s="300"/>
      <c r="AX446" s="302"/>
      <c r="AY446" s="300"/>
      <c r="AZ446" s="302"/>
    </row>
    <row r="447" spans="7:52">
      <c r="G447" s="256"/>
      <c r="I447" s="256"/>
      <c r="J447" s="256"/>
      <c r="K447" s="256"/>
      <c r="L447" s="256"/>
      <c r="M447" s="273"/>
      <c r="N447" s="273"/>
      <c r="O447" s="274"/>
      <c r="P447" s="257"/>
      <c r="Q447" s="256"/>
      <c r="R447" s="295"/>
      <c r="Z447" s="296"/>
      <c r="AA447" s="295"/>
      <c r="AB447" s="297"/>
      <c r="AC447" s="297"/>
      <c r="AD447" s="297"/>
      <c r="AE447" s="297"/>
      <c r="AF447" s="297"/>
      <c r="AG447" s="297"/>
      <c r="AH447" s="297"/>
      <c r="AI447" s="297"/>
      <c r="AJ447" s="298"/>
      <c r="AK447" s="298"/>
      <c r="AL447" s="298"/>
      <c r="AM447" s="299"/>
      <c r="AN447" s="300"/>
      <c r="AP447" s="300"/>
      <c r="AQ447" s="302"/>
      <c r="AR447" s="300"/>
      <c r="AS447" s="302"/>
      <c r="AT447" s="303"/>
      <c r="AU447" s="300"/>
      <c r="AV447" s="302"/>
      <c r="AW447" s="300"/>
      <c r="AX447" s="302"/>
      <c r="AY447" s="300"/>
      <c r="AZ447" s="302"/>
    </row>
    <row r="448" spans="7:52">
      <c r="G448" s="256"/>
      <c r="I448" s="256"/>
      <c r="J448" s="256"/>
      <c r="K448" s="256"/>
      <c r="L448" s="256"/>
      <c r="M448" s="273"/>
      <c r="N448" s="273"/>
      <c r="O448" s="274"/>
      <c r="P448" s="257"/>
      <c r="Q448" s="256"/>
      <c r="R448" s="295"/>
      <c r="Z448" s="296"/>
      <c r="AA448" s="295"/>
      <c r="AB448" s="297"/>
      <c r="AC448" s="297"/>
      <c r="AD448" s="297"/>
      <c r="AE448" s="297"/>
      <c r="AF448" s="297"/>
      <c r="AG448" s="297"/>
      <c r="AH448" s="297"/>
      <c r="AI448" s="297"/>
      <c r="AJ448" s="298"/>
      <c r="AK448" s="298"/>
      <c r="AL448" s="298"/>
      <c r="AM448" s="299"/>
      <c r="AN448" s="300"/>
      <c r="AP448" s="300"/>
      <c r="AQ448" s="302"/>
      <c r="AR448" s="300"/>
      <c r="AS448" s="302"/>
      <c r="AT448" s="303"/>
      <c r="AU448" s="300"/>
      <c r="AV448" s="302"/>
      <c r="AW448" s="300"/>
      <c r="AX448" s="302"/>
      <c r="AY448" s="300"/>
      <c r="AZ448" s="302"/>
    </row>
    <row r="449" spans="7:52">
      <c r="G449" s="256"/>
      <c r="I449" s="256"/>
      <c r="J449" s="256"/>
      <c r="K449" s="256"/>
      <c r="L449" s="256"/>
      <c r="M449" s="273"/>
      <c r="N449" s="273"/>
      <c r="O449" s="274"/>
      <c r="P449" s="257"/>
      <c r="Q449" s="256"/>
      <c r="R449" s="295"/>
      <c r="Z449" s="296"/>
      <c r="AA449" s="295"/>
      <c r="AB449" s="297"/>
      <c r="AC449" s="297"/>
      <c r="AD449" s="297"/>
      <c r="AE449" s="297"/>
      <c r="AF449" s="297"/>
      <c r="AG449" s="297"/>
      <c r="AH449" s="297"/>
      <c r="AI449" s="297"/>
      <c r="AJ449" s="298"/>
      <c r="AK449" s="298"/>
      <c r="AL449" s="298"/>
      <c r="AM449" s="299"/>
      <c r="AN449" s="300"/>
      <c r="AP449" s="300"/>
      <c r="AQ449" s="302"/>
      <c r="AR449" s="300"/>
      <c r="AS449" s="302"/>
      <c r="AT449" s="303"/>
      <c r="AU449" s="300"/>
      <c r="AV449" s="302"/>
      <c r="AW449" s="300"/>
      <c r="AX449" s="302"/>
      <c r="AY449" s="300"/>
      <c r="AZ449" s="302"/>
    </row>
    <row r="450" spans="7:52">
      <c r="G450" s="256"/>
      <c r="I450" s="256"/>
      <c r="J450" s="256"/>
      <c r="K450" s="256"/>
      <c r="L450" s="256"/>
      <c r="M450" s="273"/>
      <c r="N450" s="273"/>
      <c r="O450" s="274"/>
      <c r="P450" s="257"/>
      <c r="Q450" s="256"/>
      <c r="R450" s="295"/>
      <c r="Z450" s="296"/>
      <c r="AA450" s="295"/>
      <c r="AB450" s="297"/>
      <c r="AC450" s="297"/>
      <c r="AD450" s="297"/>
      <c r="AE450" s="297"/>
      <c r="AF450" s="297"/>
      <c r="AG450" s="297"/>
      <c r="AH450" s="297"/>
      <c r="AI450" s="297"/>
      <c r="AJ450" s="298"/>
      <c r="AK450" s="298"/>
      <c r="AL450" s="298"/>
      <c r="AM450" s="299"/>
      <c r="AN450" s="300"/>
      <c r="AP450" s="300"/>
      <c r="AQ450" s="302"/>
      <c r="AR450" s="300"/>
      <c r="AS450" s="302"/>
      <c r="AT450" s="303"/>
      <c r="AU450" s="300"/>
      <c r="AV450" s="302"/>
      <c r="AW450" s="300"/>
      <c r="AX450" s="302"/>
      <c r="AY450" s="300"/>
      <c r="AZ450" s="302"/>
    </row>
    <row r="451" spans="7:52">
      <c r="G451" s="256"/>
      <c r="I451" s="256"/>
      <c r="J451" s="256"/>
      <c r="K451" s="256"/>
      <c r="L451" s="256"/>
      <c r="M451" s="273"/>
      <c r="N451" s="273"/>
      <c r="O451" s="274"/>
      <c r="P451" s="257"/>
      <c r="Q451" s="256"/>
      <c r="R451" s="295"/>
      <c r="Z451" s="296"/>
      <c r="AA451" s="295"/>
      <c r="AB451" s="297"/>
      <c r="AC451" s="297"/>
      <c r="AD451" s="297"/>
      <c r="AE451" s="297"/>
      <c r="AF451" s="297"/>
      <c r="AG451" s="297"/>
      <c r="AH451" s="297"/>
      <c r="AI451" s="297"/>
      <c r="AJ451" s="298"/>
      <c r="AK451" s="298"/>
      <c r="AL451" s="298"/>
      <c r="AM451" s="299"/>
      <c r="AN451" s="300"/>
      <c r="AP451" s="300"/>
      <c r="AQ451" s="302"/>
      <c r="AR451" s="300"/>
      <c r="AS451" s="302"/>
      <c r="AT451" s="303"/>
      <c r="AU451" s="300"/>
      <c r="AV451" s="302"/>
      <c r="AW451" s="300"/>
      <c r="AX451" s="302"/>
      <c r="AY451" s="300"/>
      <c r="AZ451" s="302"/>
    </row>
    <row r="452" spans="7:52">
      <c r="G452" s="256"/>
      <c r="I452" s="256"/>
      <c r="J452" s="256"/>
      <c r="K452" s="256"/>
      <c r="L452" s="256"/>
      <c r="M452" s="273"/>
      <c r="N452" s="273"/>
      <c r="O452" s="274"/>
      <c r="P452" s="257"/>
      <c r="Q452" s="256"/>
      <c r="R452" s="295"/>
      <c r="Z452" s="296"/>
      <c r="AA452" s="295"/>
      <c r="AB452" s="297"/>
      <c r="AC452" s="297"/>
      <c r="AD452" s="297"/>
      <c r="AE452" s="297"/>
      <c r="AF452" s="297"/>
      <c r="AG452" s="297"/>
      <c r="AH452" s="297"/>
      <c r="AI452" s="297"/>
      <c r="AJ452" s="298"/>
      <c r="AK452" s="298"/>
      <c r="AL452" s="298"/>
      <c r="AM452" s="299"/>
      <c r="AN452" s="300"/>
      <c r="AP452" s="300"/>
      <c r="AQ452" s="302"/>
      <c r="AR452" s="300"/>
      <c r="AS452" s="302"/>
      <c r="AT452" s="303"/>
      <c r="AU452" s="300"/>
      <c r="AV452" s="302"/>
      <c r="AW452" s="300"/>
      <c r="AX452" s="302"/>
      <c r="AY452" s="300"/>
      <c r="AZ452" s="302"/>
    </row>
    <row r="453" spans="7:52">
      <c r="G453" s="256"/>
      <c r="I453" s="256"/>
      <c r="J453" s="256"/>
      <c r="K453" s="256"/>
      <c r="L453" s="256"/>
      <c r="M453" s="273"/>
      <c r="N453" s="273"/>
      <c r="O453" s="274"/>
      <c r="P453" s="257"/>
      <c r="Q453" s="256"/>
      <c r="R453" s="295"/>
      <c r="Z453" s="296"/>
      <c r="AA453" s="295"/>
      <c r="AB453" s="297"/>
      <c r="AC453" s="297"/>
      <c r="AD453" s="297"/>
      <c r="AE453" s="297"/>
      <c r="AF453" s="297"/>
      <c r="AG453" s="297"/>
      <c r="AH453" s="297"/>
      <c r="AI453" s="297"/>
      <c r="AJ453" s="298"/>
      <c r="AK453" s="298"/>
      <c r="AL453" s="298"/>
      <c r="AM453" s="299"/>
      <c r="AN453" s="300"/>
      <c r="AP453" s="300"/>
      <c r="AQ453" s="302"/>
      <c r="AR453" s="300"/>
      <c r="AS453" s="302"/>
      <c r="AT453" s="303"/>
      <c r="AU453" s="300"/>
      <c r="AV453" s="302"/>
      <c r="AW453" s="300"/>
      <c r="AX453" s="302"/>
      <c r="AY453" s="300"/>
      <c r="AZ453" s="302"/>
    </row>
    <row r="454" spans="7:52">
      <c r="G454" s="256"/>
      <c r="I454" s="256"/>
      <c r="J454" s="256"/>
      <c r="K454" s="256"/>
      <c r="L454" s="256"/>
      <c r="M454" s="273"/>
      <c r="N454" s="273"/>
      <c r="O454" s="274"/>
      <c r="P454" s="257"/>
      <c r="Q454" s="256"/>
      <c r="R454" s="295"/>
      <c r="Z454" s="296"/>
      <c r="AA454" s="295"/>
      <c r="AB454" s="297"/>
      <c r="AC454" s="297"/>
      <c r="AD454" s="297"/>
      <c r="AE454" s="297"/>
      <c r="AF454" s="297"/>
      <c r="AG454" s="297"/>
      <c r="AH454" s="297"/>
      <c r="AI454" s="297"/>
      <c r="AJ454" s="298"/>
      <c r="AK454" s="298"/>
      <c r="AL454" s="298"/>
      <c r="AM454" s="299"/>
      <c r="AN454" s="300"/>
      <c r="AP454" s="300"/>
      <c r="AQ454" s="302"/>
      <c r="AR454" s="300"/>
      <c r="AS454" s="302"/>
      <c r="AT454" s="303"/>
      <c r="AU454" s="300"/>
      <c r="AV454" s="302"/>
      <c r="AW454" s="300"/>
      <c r="AX454" s="302"/>
      <c r="AY454" s="300"/>
      <c r="AZ454" s="302"/>
    </row>
    <row r="455" spans="7:52">
      <c r="G455" s="256"/>
      <c r="I455" s="256"/>
      <c r="J455" s="256"/>
      <c r="K455" s="256"/>
      <c r="L455" s="256"/>
      <c r="M455" s="273"/>
      <c r="N455" s="273"/>
      <c r="O455" s="274"/>
      <c r="P455" s="257"/>
      <c r="Q455" s="256"/>
      <c r="R455" s="295"/>
      <c r="Z455" s="296"/>
      <c r="AA455" s="295"/>
      <c r="AB455" s="297"/>
      <c r="AC455" s="297"/>
      <c r="AD455" s="297"/>
      <c r="AE455" s="297"/>
      <c r="AF455" s="297"/>
      <c r="AG455" s="297"/>
      <c r="AH455" s="297"/>
      <c r="AI455" s="297"/>
      <c r="AJ455" s="298"/>
      <c r="AK455" s="298"/>
      <c r="AL455" s="298"/>
      <c r="AM455" s="299"/>
      <c r="AN455" s="300"/>
      <c r="AP455" s="300"/>
      <c r="AQ455" s="302"/>
      <c r="AR455" s="300"/>
      <c r="AS455" s="302"/>
      <c r="AT455" s="303"/>
      <c r="AU455" s="300"/>
      <c r="AV455" s="302"/>
      <c r="AW455" s="300"/>
      <c r="AX455" s="302"/>
      <c r="AY455" s="300"/>
      <c r="AZ455" s="302"/>
    </row>
    <row r="456" spans="7:52">
      <c r="G456" s="256"/>
      <c r="I456" s="256"/>
      <c r="J456" s="256"/>
      <c r="K456" s="256"/>
      <c r="L456" s="256"/>
      <c r="M456" s="273"/>
      <c r="N456" s="273"/>
      <c r="O456" s="274"/>
      <c r="P456" s="257"/>
      <c r="Q456" s="256"/>
      <c r="R456" s="295"/>
      <c r="Z456" s="296"/>
      <c r="AA456" s="295"/>
      <c r="AB456" s="297"/>
      <c r="AC456" s="297"/>
      <c r="AD456" s="297"/>
      <c r="AE456" s="297"/>
      <c r="AF456" s="297"/>
      <c r="AG456" s="297"/>
      <c r="AH456" s="297"/>
      <c r="AI456" s="297"/>
      <c r="AJ456" s="298"/>
      <c r="AK456" s="298"/>
      <c r="AL456" s="298"/>
      <c r="AM456" s="299"/>
      <c r="AN456" s="300"/>
      <c r="AP456" s="300"/>
      <c r="AQ456" s="302"/>
      <c r="AR456" s="300"/>
      <c r="AS456" s="302"/>
      <c r="AT456" s="303"/>
      <c r="AU456" s="300"/>
      <c r="AV456" s="302"/>
      <c r="AW456" s="300"/>
      <c r="AX456" s="302"/>
      <c r="AY456" s="300"/>
      <c r="AZ456" s="302"/>
    </row>
    <row r="457" spans="7:52">
      <c r="G457" s="256"/>
      <c r="I457" s="256"/>
      <c r="J457" s="256"/>
      <c r="K457" s="256"/>
      <c r="L457" s="256"/>
      <c r="M457" s="273"/>
      <c r="N457" s="273"/>
      <c r="O457" s="274"/>
      <c r="P457" s="257"/>
      <c r="Q457" s="256"/>
      <c r="R457" s="295"/>
      <c r="Z457" s="296"/>
      <c r="AA457" s="295"/>
      <c r="AB457" s="297"/>
      <c r="AC457" s="297"/>
      <c r="AD457" s="297"/>
      <c r="AE457" s="297"/>
      <c r="AF457" s="297"/>
      <c r="AG457" s="297"/>
      <c r="AH457" s="297"/>
      <c r="AI457" s="297"/>
      <c r="AJ457" s="298"/>
      <c r="AK457" s="298"/>
      <c r="AL457" s="298"/>
      <c r="AM457" s="299"/>
      <c r="AN457" s="300"/>
      <c r="AP457" s="300"/>
      <c r="AQ457" s="302"/>
      <c r="AR457" s="300"/>
      <c r="AS457" s="302"/>
      <c r="AT457" s="303"/>
      <c r="AU457" s="300"/>
      <c r="AV457" s="302"/>
      <c r="AW457" s="300"/>
      <c r="AX457" s="302"/>
      <c r="AY457" s="300"/>
      <c r="AZ457" s="302"/>
    </row>
    <row r="458" spans="7:52">
      <c r="G458" s="256"/>
      <c r="I458" s="256"/>
      <c r="J458" s="256"/>
      <c r="K458" s="256"/>
      <c r="L458" s="256"/>
      <c r="M458" s="273"/>
      <c r="N458" s="273"/>
      <c r="O458" s="274"/>
      <c r="P458" s="257"/>
      <c r="Q458" s="256"/>
      <c r="R458" s="295"/>
      <c r="Z458" s="296"/>
      <c r="AA458" s="295"/>
      <c r="AB458" s="297"/>
      <c r="AC458" s="297"/>
      <c r="AD458" s="297"/>
      <c r="AE458" s="297"/>
      <c r="AF458" s="297"/>
      <c r="AG458" s="297"/>
      <c r="AH458" s="297"/>
      <c r="AI458" s="297"/>
      <c r="AJ458" s="298"/>
      <c r="AK458" s="298"/>
      <c r="AL458" s="298"/>
      <c r="AM458" s="299"/>
      <c r="AN458" s="300"/>
      <c r="AP458" s="300"/>
      <c r="AQ458" s="302"/>
      <c r="AR458" s="300"/>
      <c r="AS458" s="302"/>
      <c r="AT458" s="303"/>
      <c r="AU458" s="300"/>
      <c r="AV458" s="302"/>
      <c r="AW458" s="300"/>
      <c r="AX458" s="302"/>
      <c r="AY458" s="300"/>
      <c r="AZ458" s="302"/>
    </row>
    <row r="459" spans="7:52">
      <c r="G459" s="256"/>
      <c r="I459" s="256"/>
      <c r="J459" s="256"/>
      <c r="K459" s="256"/>
      <c r="L459" s="256"/>
      <c r="M459" s="273"/>
      <c r="N459" s="273"/>
      <c r="O459" s="274"/>
      <c r="P459" s="257"/>
      <c r="Q459" s="256"/>
      <c r="R459" s="295"/>
      <c r="Z459" s="296"/>
      <c r="AA459" s="295"/>
      <c r="AB459" s="297"/>
      <c r="AC459" s="297"/>
      <c r="AD459" s="297"/>
      <c r="AE459" s="297"/>
      <c r="AF459" s="297"/>
      <c r="AG459" s="297"/>
      <c r="AH459" s="297"/>
      <c r="AI459" s="297"/>
      <c r="AJ459" s="298"/>
      <c r="AK459" s="298"/>
      <c r="AL459" s="298"/>
      <c r="AM459" s="299"/>
      <c r="AN459" s="300"/>
      <c r="AP459" s="300"/>
      <c r="AQ459" s="302"/>
      <c r="AR459" s="300"/>
      <c r="AS459" s="302"/>
      <c r="AT459" s="303"/>
      <c r="AU459" s="300"/>
      <c r="AV459" s="302"/>
      <c r="AW459" s="300"/>
      <c r="AX459" s="302"/>
      <c r="AY459" s="300"/>
      <c r="AZ459" s="302"/>
    </row>
    <row r="460" spans="7:52">
      <c r="G460" s="256"/>
      <c r="I460" s="256"/>
      <c r="J460" s="256"/>
      <c r="K460" s="256"/>
      <c r="L460" s="256"/>
      <c r="M460" s="273"/>
      <c r="N460" s="273"/>
      <c r="O460" s="274"/>
      <c r="P460" s="257"/>
      <c r="Q460" s="256"/>
      <c r="R460" s="295"/>
      <c r="Z460" s="296"/>
      <c r="AA460" s="295"/>
      <c r="AB460" s="297"/>
      <c r="AC460" s="297"/>
      <c r="AD460" s="297"/>
      <c r="AE460" s="297"/>
      <c r="AF460" s="297"/>
      <c r="AG460" s="297"/>
      <c r="AH460" s="297"/>
      <c r="AI460" s="297"/>
      <c r="AJ460" s="298"/>
      <c r="AK460" s="298"/>
      <c r="AL460" s="298"/>
      <c r="AM460" s="299"/>
      <c r="AN460" s="300"/>
      <c r="AP460" s="300"/>
      <c r="AQ460" s="302"/>
      <c r="AR460" s="300"/>
      <c r="AS460" s="302"/>
      <c r="AT460" s="303"/>
      <c r="AU460" s="300"/>
      <c r="AV460" s="302"/>
      <c r="AW460" s="300"/>
      <c r="AX460" s="302"/>
      <c r="AY460" s="300"/>
      <c r="AZ460" s="302"/>
    </row>
    <row r="461" spans="7:52">
      <c r="G461" s="256"/>
      <c r="I461" s="256"/>
      <c r="J461" s="256"/>
      <c r="K461" s="256"/>
      <c r="L461" s="256"/>
      <c r="M461" s="273"/>
      <c r="N461" s="273"/>
      <c r="O461" s="274"/>
      <c r="P461" s="257"/>
      <c r="Q461" s="256"/>
      <c r="R461" s="295"/>
      <c r="Z461" s="296"/>
      <c r="AA461" s="295"/>
      <c r="AB461" s="297"/>
      <c r="AC461" s="297"/>
      <c r="AD461" s="297"/>
      <c r="AE461" s="297"/>
      <c r="AF461" s="297"/>
      <c r="AG461" s="297"/>
      <c r="AH461" s="297"/>
      <c r="AI461" s="297"/>
      <c r="AJ461" s="298"/>
      <c r="AK461" s="298"/>
      <c r="AL461" s="298"/>
      <c r="AM461" s="299"/>
      <c r="AN461" s="300"/>
      <c r="AP461" s="300"/>
      <c r="AQ461" s="302"/>
      <c r="AR461" s="300"/>
      <c r="AS461" s="302"/>
      <c r="AT461" s="303"/>
      <c r="AU461" s="300"/>
      <c r="AV461" s="302"/>
      <c r="AW461" s="300"/>
      <c r="AX461" s="302"/>
      <c r="AY461" s="300"/>
      <c r="AZ461" s="302"/>
    </row>
    <row r="462" spans="7:52">
      <c r="G462" s="256"/>
      <c r="I462" s="256"/>
      <c r="J462" s="256"/>
      <c r="K462" s="256"/>
      <c r="L462" s="256"/>
      <c r="M462" s="273"/>
      <c r="N462" s="273"/>
      <c r="O462" s="274"/>
      <c r="P462" s="257"/>
      <c r="Q462" s="256"/>
      <c r="R462" s="295"/>
      <c r="Z462" s="296"/>
      <c r="AA462" s="295"/>
      <c r="AB462" s="297"/>
      <c r="AC462" s="297"/>
      <c r="AD462" s="297"/>
      <c r="AE462" s="297"/>
      <c r="AF462" s="297"/>
      <c r="AG462" s="297"/>
      <c r="AH462" s="297"/>
      <c r="AI462" s="297"/>
      <c r="AJ462" s="298"/>
      <c r="AK462" s="298"/>
      <c r="AL462" s="298"/>
      <c r="AM462" s="299"/>
      <c r="AN462" s="300"/>
      <c r="AP462" s="300"/>
      <c r="AQ462" s="302"/>
      <c r="AR462" s="300"/>
      <c r="AS462" s="302"/>
      <c r="AT462" s="303"/>
      <c r="AU462" s="300"/>
      <c r="AV462" s="302"/>
      <c r="AW462" s="300"/>
      <c r="AX462" s="302"/>
      <c r="AY462" s="300"/>
      <c r="AZ462" s="302"/>
    </row>
    <row r="463" spans="7:52">
      <c r="G463" s="256"/>
      <c r="I463" s="256"/>
      <c r="J463" s="256"/>
      <c r="K463" s="256"/>
      <c r="L463" s="256"/>
      <c r="M463" s="273"/>
      <c r="N463" s="273"/>
      <c r="O463" s="274"/>
      <c r="P463" s="257"/>
      <c r="Q463" s="256"/>
      <c r="R463" s="295"/>
      <c r="Z463" s="296"/>
      <c r="AA463" s="295"/>
      <c r="AB463" s="297"/>
      <c r="AC463" s="297"/>
      <c r="AD463" s="297"/>
      <c r="AE463" s="297"/>
      <c r="AF463" s="297"/>
      <c r="AG463" s="297"/>
      <c r="AH463" s="297"/>
      <c r="AI463" s="297"/>
      <c r="AJ463" s="298"/>
      <c r="AK463" s="298"/>
      <c r="AL463" s="298"/>
      <c r="AM463" s="299"/>
      <c r="AN463" s="300"/>
      <c r="AP463" s="300"/>
      <c r="AQ463" s="302"/>
      <c r="AR463" s="300"/>
      <c r="AS463" s="302"/>
      <c r="AT463" s="303"/>
      <c r="AU463" s="300"/>
      <c r="AV463" s="302"/>
      <c r="AW463" s="300"/>
      <c r="AX463" s="302"/>
      <c r="AY463" s="300"/>
      <c r="AZ463" s="302"/>
    </row>
    <row r="464" spans="7:52">
      <c r="G464" s="256"/>
      <c r="I464" s="256"/>
      <c r="J464" s="256"/>
      <c r="K464" s="256"/>
      <c r="L464" s="256"/>
      <c r="M464" s="273"/>
      <c r="N464" s="273"/>
      <c r="O464" s="274"/>
      <c r="P464" s="257"/>
      <c r="Q464" s="256"/>
      <c r="R464" s="295"/>
      <c r="Z464" s="296"/>
      <c r="AA464" s="295"/>
      <c r="AB464" s="297"/>
      <c r="AC464" s="297"/>
      <c r="AD464" s="297"/>
      <c r="AE464" s="297"/>
      <c r="AF464" s="297"/>
      <c r="AG464" s="297"/>
      <c r="AH464" s="297"/>
      <c r="AI464" s="297"/>
      <c r="AJ464" s="298"/>
      <c r="AK464" s="298"/>
      <c r="AL464" s="298"/>
      <c r="AM464" s="299"/>
      <c r="AN464" s="300"/>
      <c r="AP464" s="300"/>
      <c r="AQ464" s="302"/>
      <c r="AR464" s="300"/>
      <c r="AS464" s="302"/>
      <c r="AT464" s="303"/>
      <c r="AU464" s="300"/>
      <c r="AV464" s="302"/>
      <c r="AW464" s="300"/>
      <c r="AX464" s="302"/>
      <c r="AY464" s="300"/>
      <c r="AZ464" s="302"/>
    </row>
    <row r="465" spans="7:52">
      <c r="G465" s="256"/>
      <c r="I465" s="256"/>
      <c r="J465" s="256"/>
      <c r="K465" s="256"/>
      <c r="L465" s="256"/>
      <c r="M465" s="273"/>
      <c r="N465" s="273"/>
      <c r="O465" s="274"/>
      <c r="P465" s="257"/>
      <c r="Q465" s="256"/>
      <c r="R465" s="295"/>
      <c r="Z465" s="296"/>
      <c r="AA465" s="295"/>
      <c r="AB465" s="297"/>
      <c r="AC465" s="297"/>
      <c r="AD465" s="297"/>
      <c r="AE465" s="297"/>
      <c r="AF465" s="297"/>
      <c r="AG465" s="297"/>
      <c r="AH465" s="297"/>
      <c r="AI465" s="297"/>
      <c r="AJ465" s="298"/>
      <c r="AK465" s="298"/>
      <c r="AL465" s="298"/>
      <c r="AM465" s="299"/>
      <c r="AN465" s="300"/>
      <c r="AP465" s="300"/>
      <c r="AQ465" s="302"/>
      <c r="AR465" s="300"/>
      <c r="AS465" s="302"/>
      <c r="AT465" s="303"/>
      <c r="AU465" s="300"/>
      <c r="AV465" s="302"/>
      <c r="AW465" s="300"/>
      <c r="AX465" s="302"/>
      <c r="AY465" s="300"/>
      <c r="AZ465" s="302"/>
    </row>
    <row r="466" spans="7:52">
      <c r="G466" s="256"/>
      <c r="I466" s="256"/>
      <c r="J466" s="256"/>
      <c r="K466" s="256"/>
      <c r="L466" s="256"/>
      <c r="M466" s="273"/>
      <c r="N466" s="273"/>
      <c r="O466" s="274"/>
      <c r="P466" s="257"/>
      <c r="Q466" s="256"/>
      <c r="R466" s="295"/>
      <c r="Z466" s="296"/>
      <c r="AA466" s="295"/>
      <c r="AB466" s="297"/>
      <c r="AC466" s="297"/>
      <c r="AD466" s="297"/>
      <c r="AE466" s="297"/>
      <c r="AF466" s="297"/>
      <c r="AG466" s="297"/>
      <c r="AH466" s="297"/>
      <c r="AI466" s="297"/>
      <c r="AJ466" s="298"/>
      <c r="AK466" s="298"/>
      <c r="AL466" s="298"/>
      <c r="AM466" s="299"/>
      <c r="AN466" s="300"/>
      <c r="AP466" s="300"/>
      <c r="AQ466" s="302"/>
      <c r="AR466" s="300"/>
      <c r="AS466" s="302"/>
      <c r="AT466" s="303"/>
      <c r="AU466" s="300"/>
      <c r="AV466" s="302"/>
      <c r="AW466" s="300"/>
      <c r="AX466" s="302"/>
      <c r="AY466" s="300"/>
      <c r="AZ466" s="302"/>
    </row>
    <row r="467" spans="7:52">
      <c r="G467" s="256"/>
      <c r="I467" s="256"/>
      <c r="J467" s="256"/>
      <c r="K467" s="256"/>
      <c r="L467" s="256"/>
      <c r="M467" s="273"/>
      <c r="N467" s="273"/>
      <c r="O467" s="274"/>
      <c r="P467" s="257"/>
      <c r="Q467" s="256"/>
      <c r="R467" s="295"/>
      <c r="Z467" s="296"/>
      <c r="AA467" s="295"/>
      <c r="AB467" s="297"/>
      <c r="AC467" s="297"/>
      <c r="AD467" s="297"/>
      <c r="AE467" s="297"/>
      <c r="AF467" s="297"/>
      <c r="AG467" s="297"/>
      <c r="AH467" s="297"/>
      <c r="AI467" s="297"/>
      <c r="AJ467" s="298"/>
      <c r="AK467" s="298"/>
      <c r="AL467" s="298"/>
      <c r="AM467" s="299"/>
      <c r="AN467" s="300"/>
      <c r="AP467" s="300"/>
      <c r="AQ467" s="302"/>
      <c r="AR467" s="300"/>
      <c r="AS467" s="302"/>
      <c r="AT467" s="303"/>
      <c r="AU467" s="300"/>
      <c r="AV467" s="302"/>
      <c r="AW467" s="300"/>
      <c r="AX467" s="302"/>
      <c r="AY467" s="300"/>
      <c r="AZ467" s="302"/>
    </row>
    <row r="468" spans="7:52">
      <c r="G468" s="256"/>
      <c r="I468" s="256"/>
      <c r="J468" s="256"/>
      <c r="K468" s="256"/>
      <c r="L468" s="256"/>
      <c r="M468" s="273"/>
      <c r="N468" s="273"/>
      <c r="O468" s="274"/>
      <c r="P468" s="257"/>
      <c r="Q468" s="256"/>
      <c r="R468" s="295"/>
      <c r="Z468" s="296"/>
      <c r="AA468" s="295"/>
      <c r="AB468" s="297"/>
      <c r="AC468" s="297"/>
      <c r="AD468" s="297"/>
      <c r="AE468" s="297"/>
      <c r="AF468" s="297"/>
      <c r="AG468" s="297"/>
      <c r="AH468" s="297"/>
      <c r="AI468" s="297"/>
      <c r="AJ468" s="298"/>
      <c r="AK468" s="298"/>
      <c r="AL468" s="298"/>
      <c r="AM468" s="299"/>
      <c r="AN468" s="300"/>
      <c r="AP468" s="300"/>
      <c r="AQ468" s="302"/>
      <c r="AR468" s="300"/>
      <c r="AS468" s="302"/>
      <c r="AT468" s="303"/>
      <c r="AU468" s="300"/>
      <c r="AV468" s="302"/>
      <c r="AW468" s="300"/>
      <c r="AX468" s="302"/>
      <c r="AY468" s="300"/>
      <c r="AZ468" s="302"/>
    </row>
    <row r="469" spans="7:52">
      <c r="G469" s="256"/>
      <c r="I469" s="256"/>
      <c r="J469" s="256"/>
      <c r="K469" s="256"/>
      <c r="L469" s="256"/>
      <c r="M469" s="273"/>
      <c r="N469" s="273"/>
      <c r="O469" s="274"/>
      <c r="P469" s="257"/>
      <c r="Q469" s="256"/>
      <c r="R469" s="295"/>
      <c r="Z469" s="296"/>
      <c r="AA469" s="295"/>
      <c r="AB469" s="297"/>
      <c r="AC469" s="297"/>
      <c r="AD469" s="297"/>
      <c r="AE469" s="297"/>
      <c r="AF469" s="297"/>
      <c r="AG469" s="297"/>
      <c r="AH469" s="297"/>
      <c r="AI469" s="297"/>
      <c r="AJ469" s="298"/>
      <c r="AK469" s="298"/>
      <c r="AL469" s="298"/>
      <c r="AM469" s="299"/>
      <c r="AN469" s="300"/>
      <c r="AP469" s="300"/>
      <c r="AQ469" s="302"/>
      <c r="AR469" s="300"/>
      <c r="AS469" s="302"/>
      <c r="AT469" s="303"/>
      <c r="AU469" s="300"/>
      <c r="AV469" s="302"/>
      <c r="AW469" s="300"/>
      <c r="AX469" s="302"/>
      <c r="AY469" s="300"/>
      <c r="AZ469" s="302"/>
    </row>
    <row r="470" spans="7:52">
      <c r="G470" s="256"/>
      <c r="I470" s="256"/>
      <c r="J470" s="256"/>
      <c r="K470" s="256"/>
      <c r="L470" s="256"/>
      <c r="M470" s="273"/>
      <c r="N470" s="273"/>
      <c r="O470" s="274"/>
      <c r="P470" s="257"/>
      <c r="Q470" s="256"/>
      <c r="R470" s="295"/>
      <c r="Z470" s="296"/>
      <c r="AA470" s="295"/>
      <c r="AB470" s="297"/>
      <c r="AC470" s="297"/>
      <c r="AD470" s="297"/>
      <c r="AE470" s="297"/>
      <c r="AF470" s="297"/>
      <c r="AG470" s="297"/>
      <c r="AH470" s="297"/>
      <c r="AI470" s="297"/>
      <c r="AJ470" s="298"/>
      <c r="AK470" s="298"/>
      <c r="AL470" s="298"/>
      <c r="AM470" s="299"/>
      <c r="AN470" s="300"/>
      <c r="AP470" s="300"/>
      <c r="AQ470" s="302"/>
      <c r="AR470" s="300"/>
      <c r="AS470" s="302"/>
      <c r="AT470" s="303"/>
      <c r="AU470" s="300"/>
      <c r="AV470" s="302"/>
      <c r="AW470" s="300"/>
      <c r="AX470" s="302"/>
      <c r="AY470" s="300"/>
      <c r="AZ470" s="302"/>
    </row>
    <row r="471" spans="7:52">
      <c r="G471" s="256"/>
      <c r="I471" s="256"/>
      <c r="J471" s="256"/>
      <c r="K471" s="256"/>
      <c r="L471" s="256"/>
      <c r="M471" s="273"/>
      <c r="N471" s="273"/>
      <c r="O471" s="274"/>
      <c r="P471" s="257"/>
      <c r="Q471" s="256"/>
      <c r="R471" s="295"/>
      <c r="Z471" s="296"/>
      <c r="AA471" s="295"/>
      <c r="AB471" s="297"/>
      <c r="AC471" s="297"/>
      <c r="AD471" s="297"/>
      <c r="AE471" s="297"/>
      <c r="AF471" s="297"/>
      <c r="AG471" s="297"/>
      <c r="AH471" s="297"/>
      <c r="AI471" s="297"/>
      <c r="AJ471" s="298"/>
      <c r="AK471" s="298"/>
      <c r="AL471" s="298"/>
      <c r="AM471" s="299"/>
      <c r="AN471" s="300"/>
      <c r="AP471" s="300"/>
      <c r="AQ471" s="302"/>
      <c r="AR471" s="300"/>
      <c r="AS471" s="302"/>
      <c r="AT471" s="303"/>
      <c r="AU471" s="300"/>
      <c r="AV471" s="302"/>
      <c r="AW471" s="300"/>
      <c r="AX471" s="302"/>
      <c r="AY471" s="300"/>
      <c r="AZ471" s="302"/>
    </row>
    <row r="472" spans="7:52">
      <c r="G472" s="256"/>
      <c r="I472" s="256"/>
      <c r="J472" s="256"/>
      <c r="K472" s="256"/>
      <c r="L472" s="256"/>
      <c r="M472" s="273"/>
      <c r="N472" s="273"/>
      <c r="O472" s="274"/>
      <c r="P472" s="257"/>
      <c r="Q472" s="256"/>
      <c r="R472" s="295"/>
      <c r="Z472" s="296"/>
      <c r="AA472" s="295"/>
      <c r="AB472" s="297"/>
      <c r="AC472" s="297"/>
      <c r="AD472" s="297"/>
      <c r="AE472" s="297"/>
      <c r="AF472" s="297"/>
      <c r="AG472" s="297"/>
      <c r="AH472" s="297"/>
      <c r="AI472" s="297"/>
      <c r="AJ472" s="298"/>
      <c r="AK472" s="298"/>
      <c r="AL472" s="298"/>
      <c r="AM472" s="299"/>
      <c r="AN472" s="300"/>
      <c r="AP472" s="300"/>
      <c r="AQ472" s="302"/>
      <c r="AR472" s="300"/>
      <c r="AS472" s="302"/>
      <c r="AT472" s="303"/>
      <c r="AU472" s="300"/>
      <c r="AV472" s="302"/>
      <c r="AW472" s="300"/>
      <c r="AX472" s="302"/>
      <c r="AY472" s="300"/>
      <c r="AZ472" s="302"/>
    </row>
    <row r="473" spans="7:52">
      <c r="G473" s="256"/>
      <c r="I473" s="256"/>
      <c r="J473" s="256"/>
      <c r="K473" s="256"/>
      <c r="L473" s="256"/>
      <c r="M473" s="273"/>
      <c r="N473" s="273"/>
      <c r="O473" s="274"/>
      <c r="P473" s="257"/>
      <c r="Q473" s="256"/>
      <c r="R473" s="295"/>
      <c r="Z473" s="296"/>
      <c r="AA473" s="295"/>
      <c r="AB473" s="297"/>
      <c r="AC473" s="297"/>
      <c r="AD473" s="297"/>
      <c r="AE473" s="297"/>
      <c r="AF473" s="297"/>
      <c r="AG473" s="297"/>
      <c r="AH473" s="297"/>
      <c r="AI473" s="297"/>
      <c r="AJ473" s="298"/>
      <c r="AK473" s="298"/>
      <c r="AL473" s="298"/>
      <c r="AM473" s="299"/>
      <c r="AN473" s="300"/>
      <c r="AP473" s="300"/>
      <c r="AQ473" s="302"/>
      <c r="AR473" s="300"/>
      <c r="AS473" s="302"/>
      <c r="AT473" s="303"/>
      <c r="AU473" s="300"/>
      <c r="AV473" s="302"/>
      <c r="AW473" s="300"/>
      <c r="AX473" s="302"/>
      <c r="AY473" s="300"/>
      <c r="AZ473" s="302"/>
    </row>
    <row r="474" spans="7:52">
      <c r="G474" s="256"/>
      <c r="I474" s="256"/>
      <c r="J474" s="256"/>
      <c r="K474" s="256"/>
      <c r="L474" s="256"/>
      <c r="M474" s="273"/>
      <c r="N474" s="273"/>
      <c r="O474" s="274"/>
      <c r="P474" s="257"/>
      <c r="Q474" s="256"/>
      <c r="R474" s="295"/>
      <c r="Z474" s="296"/>
      <c r="AA474" s="295"/>
      <c r="AB474" s="297"/>
      <c r="AC474" s="297"/>
      <c r="AD474" s="297"/>
      <c r="AE474" s="297"/>
      <c r="AF474" s="297"/>
      <c r="AG474" s="297"/>
      <c r="AH474" s="297"/>
      <c r="AI474" s="297"/>
      <c r="AJ474" s="298"/>
      <c r="AK474" s="298"/>
      <c r="AL474" s="298"/>
      <c r="AM474" s="299"/>
      <c r="AN474" s="300"/>
      <c r="AP474" s="300"/>
      <c r="AQ474" s="302"/>
      <c r="AR474" s="300"/>
      <c r="AS474" s="302"/>
      <c r="AT474" s="303"/>
      <c r="AU474" s="300"/>
      <c r="AV474" s="302"/>
      <c r="AW474" s="300"/>
      <c r="AX474" s="302"/>
      <c r="AY474" s="300"/>
      <c r="AZ474" s="302"/>
    </row>
    <row r="475" spans="7:52">
      <c r="G475" s="256"/>
      <c r="I475" s="256"/>
      <c r="J475" s="256"/>
      <c r="K475" s="256"/>
      <c r="L475" s="256"/>
      <c r="M475" s="273"/>
      <c r="N475" s="273"/>
      <c r="O475" s="274"/>
      <c r="P475" s="257"/>
      <c r="Q475" s="256"/>
      <c r="R475" s="295"/>
      <c r="Z475" s="296"/>
      <c r="AA475" s="295"/>
      <c r="AB475" s="297"/>
      <c r="AC475" s="297"/>
      <c r="AD475" s="297"/>
      <c r="AE475" s="297"/>
      <c r="AF475" s="297"/>
      <c r="AG475" s="297"/>
      <c r="AH475" s="297"/>
      <c r="AI475" s="297"/>
      <c r="AJ475" s="298"/>
      <c r="AK475" s="298"/>
      <c r="AL475" s="298"/>
      <c r="AM475" s="299"/>
      <c r="AN475" s="300"/>
      <c r="AP475" s="300"/>
      <c r="AQ475" s="302"/>
      <c r="AR475" s="300"/>
      <c r="AS475" s="302"/>
      <c r="AT475" s="303"/>
      <c r="AU475" s="300"/>
      <c r="AV475" s="302"/>
      <c r="AW475" s="300"/>
      <c r="AX475" s="302"/>
      <c r="AY475" s="300"/>
      <c r="AZ475" s="302"/>
    </row>
    <row r="476" spans="7:52">
      <c r="G476" s="256"/>
      <c r="I476" s="256"/>
      <c r="J476" s="256"/>
      <c r="K476" s="256"/>
      <c r="L476" s="256"/>
      <c r="M476" s="273"/>
      <c r="N476" s="273"/>
      <c r="O476" s="274"/>
      <c r="P476" s="257"/>
      <c r="Q476" s="256"/>
      <c r="R476" s="295"/>
      <c r="Z476" s="296"/>
      <c r="AA476" s="295"/>
      <c r="AB476" s="297"/>
      <c r="AC476" s="297"/>
      <c r="AD476" s="297"/>
      <c r="AE476" s="297"/>
      <c r="AF476" s="297"/>
      <c r="AG476" s="297"/>
      <c r="AH476" s="297"/>
      <c r="AI476" s="297"/>
      <c r="AJ476" s="298"/>
      <c r="AK476" s="298"/>
      <c r="AL476" s="298"/>
      <c r="AM476" s="299"/>
      <c r="AN476" s="300"/>
      <c r="AP476" s="300"/>
      <c r="AQ476" s="302"/>
      <c r="AR476" s="300"/>
      <c r="AS476" s="302"/>
      <c r="AT476" s="303"/>
      <c r="AU476" s="300"/>
      <c r="AV476" s="302"/>
      <c r="AW476" s="300"/>
      <c r="AX476" s="302"/>
      <c r="AY476" s="300"/>
      <c r="AZ476" s="302"/>
    </row>
    <row r="477" spans="7:52">
      <c r="G477" s="256"/>
      <c r="I477" s="256"/>
      <c r="J477" s="256"/>
      <c r="K477" s="256"/>
      <c r="L477" s="256"/>
      <c r="M477" s="273"/>
      <c r="N477" s="273"/>
      <c r="O477" s="274"/>
      <c r="P477" s="257"/>
      <c r="Q477" s="256"/>
      <c r="R477" s="295"/>
      <c r="Z477" s="296"/>
      <c r="AA477" s="295"/>
      <c r="AB477" s="297"/>
      <c r="AC477" s="297"/>
      <c r="AD477" s="297"/>
      <c r="AE477" s="297"/>
      <c r="AF477" s="297"/>
      <c r="AG477" s="297"/>
      <c r="AH477" s="297"/>
      <c r="AI477" s="297"/>
      <c r="AJ477" s="298"/>
      <c r="AK477" s="298"/>
      <c r="AL477" s="298"/>
      <c r="AM477" s="299"/>
      <c r="AN477" s="300"/>
      <c r="AP477" s="300"/>
      <c r="AQ477" s="302"/>
      <c r="AR477" s="300"/>
      <c r="AS477" s="302"/>
      <c r="AT477" s="303"/>
      <c r="AU477" s="300"/>
      <c r="AV477" s="302"/>
      <c r="AW477" s="300"/>
      <c r="AX477" s="302"/>
      <c r="AY477" s="300"/>
      <c r="AZ477" s="302"/>
    </row>
    <row r="478" spans="7:52">
      <c r="G478" s="256"/>
      <c r="I478" s="256"/>
      <c r="J478" s="256"/>
      <c r="K478" s="256"/>
      <c r="L478" s="256"/>
      <c r="M478" s="273"/>
      <c r="N478" s="273"/>
      <c r="O478" s="274"/>
      <c r="P478" s="257"/>
      <c r="Q478" s="256"/>
      <c r="R478" s="295"/>
      <c r="Z478" s="296"/>
      <c r="AA478" s="295"/>
      <c r="AB478" s="297"/>
      <c r="AC478" s="297"/>
      <c r="AD478" s="297"/>
      <c r="AE478" s="297"/>
      <c r="AF478" s="297"/>
      <c r="AG478" s="297"/>
      <c r="AH478" s="297"/>
      <c r="AI478" s="297"/>
      <c r="AJ478" s="298"/>
      <c r="AK478" s="298"/>
      <c r="AL478" s="298"/>
      <c r="AM478" s="299"/>
      <c r="AN478" s="300"/>
      <c r="AP478" s="300"/>
      <c r="AQ478" s="302"/>
      <c r="AR478" s="300"/>
      <c r="AS478" s="302"/>
      <c r="AT478" s="303"/>
      <c r="AU478" s="300"/>
      <c r="AV478" s="302"/>
      <c r="AW478" s="300"/>
      <c r="AX478" s="302"/>
      <c r="AY478" s="300"/>
      <c r="AZ478" s="302"/>
    </row>
    <row r="479" spans="7:52">
      <c r="G479" s="256"/>
      <c r="I479" s="256"/>
      <c r="J479" s="256"/>
      <c r="K479" s="256"/>
      <c r="L479" s="256"/>
      <c r="M479" s="273"/>
      <c r="N479" s="273"/>
      <c r="O479" s="274"/>
      <c r="P479" s="257"/>
      <c r="Q479" s="256"/>
      <c r="R479" s="295"/>
      <c r="Z479" s="296"/>
      <c r="AA479" s="295"/>
      <c r="AB479" s="297"/>
      <c r="AC479" s="297"/>
      <c r="AD479" s="297"/>
      <c r="AE479" s="297"/>
      <c r="AF479" s="297"/>
      <c r="AG479" s="297"/>
      <c r="AH479" s="297"/>
      <c r="AI479" s="297"/>
      <c r="AJ479" s="298"/>
      <c r="AK479" s="298"/>
      <c r="AL479" s="298"/>
      <c r="AM479" s="299"/>
      <c r="AN479" s="300"/>
      <c r="AP479" s="300"/>
      <c r="AQ479" s="302"/>
      <c r="AR479" s="300"/>
      <c r="AS479" s="302"/>
      <c r="AT479" s="303"/>
      <c r="AU479" s="300"/>
      <c r="AV479" s="302"/>
      <c r="AW479" s="300"/>
      <c r="AX479" s="302"/>
      <c r="AY479" s="300"/>
      <c r="AZ479" s="302"/>
    </row>
    <row r="480" spans="7:52">
      <c r="G480" s="256"/>
      <c r="I480" s="256"/>
      <c r="J480" s="256"/>
      <c r="K480" s="256"/>
      <c r="L480" s="256"/>
      <c r="M480" s="273"/>
      <c r="N480" s="273"/>
      <c r="O480" s="274"/>
      <c r="P480" s="257"/>
      <c r="Q480" s="256"/>
      <c r="R480" s="295"/>
      <c r="Z480" s="296"/>
      <c r="AA480" s="295"/>
      <c r="AB480" s="297"/>
      <c r="AC480" s="297"/>
      <c r="AD480" s="297"/>
      <c r="AE480" s="297"/>
      <c r="AF480" s="297"/>
      <c r="AG480" s="297"/>
      <c r="AH480" s="297"/>
      <c r="AI480" s="297"/>
      <c r="AJ480" s="298"/>
      <c r="AK480" s="298"/>
      <c r="AL480" s="298"/>
      <c r="AM480" s="299"/>
      <c r="AN480" s="300"/>
      <c r="AP480" s="300"/>
      <c r="AQ480" s="302"/>
      <c r="AR480" s="300"/>
      <c r="AS480" s="302"/>
      <c r="AT480" s="303"/>
      <c r="AU480" s="300"/>
      <c r="AV480" s="302"/>
      <c r="AW480" s="300"/>
      <c r="AX480" s="302"/>
      <c r="AY480" s="300"/>
      <c r="AZ480" s="302"/>
    </row>
    <row r="481" spans="7:52">
      <c r="G481" s="256"/>
      <c r="I481" s="256"/>
      <c r="J481" s="256"/>
      <c r="K481" s="256"/>
      <c r="L481" s="256"/>
      <c r="M481" s="273"/>
      <c r="N481" s="273"/>
      <c r="O481" s="274"/>
      <c r="P481" s="257"/>
      <c r="Q481" s="256"/>
      <c r="R481" s="295"/>
      <c r="Z481" s="296"/>
      <c r="AA481" s="295"/>
      <c r="AB481" s="297"/>
      <c r="AC481" s="297"/>
      <c r="AD481" s="297"/>
      <c r="AE481" s="297"/>
      <c r="AF481" s="297"/>
      <c r="AG481" s="297"/>
      <c r="AH481" s="297"/>
      <c r="AI481" s="297"/>
      <c r="AJ481" s="298"/>
      <c r="AK481" s="298"/>
      <c r="AL481" s="298"/>
      <c r="AM481" s="299"/>
      <c r="AN481" s="300"/>
      <c r="AP481" s="300"/>
      <c r="AQ481" s="302"/>
      <c r="AR481" s="300"/>
      <c r="AS481" s="302"/>
      <c r="AT481" s="303"/>
      <c r="AU481" s="300"/>
      <c r="AV481" s="302"/>
      <c r="AW481" s="300"/>
      <c r="AX481" s="302"/>
      <c r="AY481" s="300"/>
      <c r="AZ481" s="302"/>
    </row>
    <row r="482" spans="7:52">
      <c r="G482" s="256"/>
      <c r="I482" s="256"/>
      <c r="J482" s="256"/>
      <c r="K482" s="256"/>
      <c r="L482" s="256"/>
      <c r="M482" s="273"/>
      <c r="N482" s="273"/>
      <c r="O482" s="274"/>
      <c r="P482" s="257"/>
      <c r="Q482" s="256"/>
      <c r="R482" s="295"/>
      <c r="Z482" s="296"/>
      <c r="AA482" s="295"/>
      <c r="AB482" s="297"/>
      <c r="AC482" s="297"/>
      <c r="AD482" s="297"/>
      <c r="AE482" s="297"/>
      <c r="AF482" s="297"/>
      <c r="AG482" s="297"/>
      <c r="AH482" s="297"/>
      <c r="AI482" s="297"/>
      <c r="AJ482" s="298"/>
      <c r="AK482" s="298"/>
      <c r="AL482" s="298"/>
      <c r="AM482" s="299"/>
      <c r="AN482" s="300"/>
      <c r="AP482" s="300"/>
      <c r="AQ482" s="302"/>
      <c r="AR482" s="300"/>
      <c r="AS482" s="302"/>
      <c r="AT482" s="303"/>
      <c r="AU482" s="300"/>
      <c r="AV482" s="302"/>
      <c r="AW482" s="300"/>
      <c r="AX482" s="302"/>
      <c r="AY482" s="300"/>
      <c r="AZ482" s="302"/>
    </row>
    <row r="483" spans="7:52">
      <c r="G483" s="256"/>
      <c r="I483" s="256"/>
      <c r="J483" s="256"/>
      <c r="K483" s="256"/>
      <c r="L483" s="256"/>
      <c r="M483" s="273"/>
      <c r="N483" s="273"/>
      <c r="O483" s="274"/>
      <c r="P483" s="257"/>
      <c r="Q483" s="256"/>
      <c r="R483" s="295"/>
      <c r="Z483" s="296"/>
      <c r="AA483" s="295"/>
      <c r="AB483" s="297"/>
      <c r="AC483" s="297"/>
      <c r="AD483" s="297"/>
      <c r="AE483" s="297"/>
      <c r="AF483" s="297"/>
      <c r="AG483" s="297"/>
      <c r="AH483" s="297"/>
      <c r="AI483" s="297"/>
      <c r="AJ483" s="298"/>
      <c r="AK483" s="298"/>
      <c r="AL483" s="298"/>
      <c r="AM483" s="299"/>
      <c r="AN483" s="300"/>
      <c r="AP483" s="300"/>
      <c r="AQ483" s="302"/>
      <c r="AR483" s="300"/>
      <c r="AS483" s="302"/>
      <c r="AT483" s="303"/>
      <c r="AU483" s="300"/>
      <c r="AV483" s="302"/>
      <c r="AW483" s="300"/>
      <c r="AX483" s="302"/>
      <c r="AY483" s="300"/>
      <c r="AZ483" s="302"/>
    </row>
    <row r="484" spans="7:52">
      <c r="G484" s="256"/>
      <c r="I484" s="256"/>
      <c r="J484" s="256"/>
      <c r="K484" s="256"/>
      <c r="L484" s="256"/>
      <c r="M484" s="273"/>
      <c r="N484" s="273"/>
      <c r="O484" s="274"/>
      <c r="P484" s="257"/>
      <c r="Q484" s="256"/>
      <c r="R484" s="295"/>
      <c r="Z484" s="296"/>
      <c r="AA484" s="295"/>
      <c r="AB484" s="297"/>
      <c r="AC484" s="297"/>
      <c r="AD484" s="297"/>
      <c r="AE484" s="297"/>
      <c r="AF484" s="297"/>
      <c r="AG484" s="297"/>
      <c r="AH484" s="297"/>
      <c r="AI484" s="297"/>
      <c r="AJ484" s="298"/>
      <c r="AK484" s="298"/>
      <c r="AL484" s="298"/>
      <c r="AM484" s="299"/>
      <c r="AN484" s="300"/>
      <c r="AP484" s="300"/>
      <c r="AQ484" s="302"/>
      <c r="AR484" s="300"/>
      <c r="AS484" s="302"/>
      <c r="AT484" s="303"/>
      <c r="AU484" s="300"/>
      <c r="AV484" s="302"/>
      <c r="AW484" s="300"/>
      <c r="AX484" s="302"/>
      <c r="AY484" s="300"/>
      <c r="AZ484" s="302"/>
    </row>
    <row r="485" spans="7:52">
      <c r="G485" s="256"/>
      <c r="I485" s="256"/>
      <c r="J485" s="256"/>
      <c r="K485" s="256"/>
      <c r="L485" s="256"/>
      <c r="M485" s="273"/>
      <c r="N485" s="273"/>
      <c r="O485" s="274"/>
      <c r="P485" s="257"/>
      <c r="Q485" s="256"/>
      <c r="R485" s="295"/>
      <c r="Z485" s="296"/>
      <c r="AA485" s="295"/>
      <c r="AB485" s="297"/>
      <c r="AC485" s="297"/>
      <c r="AD485" s="297"/>
      <c r="AE485" s="297"/>
      <c r="AF485" s="297"/>
      <c r="AG485" s="297"/>
      <c r="AH485" s="297"/>
      <c r="AI485" s="297"/>
      <c r="AJ485" s="298"/>
      <c r="AK485" s="298"/>
      <c r="AL485" s="298"/>
      <c r="AM485" s="299"/>
      <c r="AN485" s="300"/>
      <c r="AP485" s="300"/>
      <c r="AQ485" s="302"/>
      <c r="AR485" s="300"/>
      <c r="AS485" s="302"/>
      <c r="AT485" s="303"/>
      <c r="AU485" s="300"/>
      <c r="AV485" s="302"/>
      <c r="AW485" s="300"/>
      <c r="AX485" s="302"/>
      <c r="AY485" s="300"/>
      <c r="AZ485" s="302"/>
    </row>
    <row r="486" spans="7:52">
      <c r="G486" s="256"/>
      <c r="I486" s="256"/>
      <c r="J486" s="256"/>
      <c r="K486" s="256"/>
      <c r="L486" s="256"/>
      <c r="M486" s="273"/>
      <c r="N486" s="273"/>
      <c r="O486" s="274"/>
      <c r="P486" s="257"/>
      <c r="Q486" s="256"/>
      <c r="R486" s="295"/>
      <c r="Z486" s="296"/>
      <c r="AA486" s="295"/>
      <c r="AB486" s="297"/>
      <c r="AC486" s="297"/>
      <c r="AD486" s="297"/>
      <c r="AE486" s="297"/>
      <c r="AF486" s="297"/>
      <c r="AG486" s="297"/>
      <c r="AH486" s="297"/>
      <c r="AI486" s="297"/>
      <c r="AJ486" s="298"/>
      <c r="AK486" s="298"/>
      <c r="AL486" s="298"/>
      <c r="AM486" s="299"/>
      <c r="AN486" s="300"/>
      <c r="AP486" s="300"/>
      <c r="AQ486" s="302"/>
      <c r="AR486" s="300"/>
      <c r="AS486" s="302"/>
      <c r="AT486" s="303"/>
      <c r="AU486" s="300"/>
      <c r="AV486" s="302"/>
      <c r="AW486" s="300"/>
      <c r="AX486" s="302"/>
      <c r="AY486" s="300"/>
      <c r="AZ486" s="302"/>
    </row>
    <row r="487" spans="7:52">
      <c r="G487" s="256"/>
      <c r="I487" s="256"/>
      <c r="J487" s="256"/>
      <c r="K487" s="256"/>
      <c r="L487" s="256"/>
      <c r="M487" s="273"/>
      <c r="N487" s="273"/>
      <c r="O487" s="274"/>
      <c r="P487" s="257"/>
      <c r="Q487" s="256"/>
      <c r="R487" s="295"/>
      <c r="Z487" s="296"/>
      <c r="AA487" s="295"/>
      <c r="AB487" s="297"/>
      <c r="AC487" s="297"/>
      <c r="AD487" s="297"/>
      <c r="AE487" s="297"/>
      <c r="AF487" s="297"/>
      <c r="AG487" s="297"/>
      <c r="AH487" s="297"/>
      <c r="AI487" s="297"/>
      <c r="AJ487" s="298"/>
      <c r="AK487" s="298"/>
      <c r="AL487" s="298"/>
      <c r="AM487" s="299"/>
      <c r="AN487" s="300"/>
      <c r="AP487" s="300"/>
      <c r="AQ487" s="302"/>
      <c r="AR487" s="300"/>
      <c r="AS487" s="302"/>
      <c r="AT487" s="303"/>
      <c r="AU487" s="300"/>
      <c r="AV487" s="302"/>
      <c r="AW487" s="300"/>
      <c r="AX487" s="302"/>
      <c r="AY487" s="300"/>
      <c r="AZ487" s="302"/>
    </row>
    <row r="488" spans="7:52">
      <c r="G488" s="256"/>
      <c r="I488" s="256"/>
      <c r="J488" s="256"/>
      <c r="K488" s="256"/>
      <c r="L488" s="256"/>
      <c r="M488" s="273"/>
      <c r="N488" s="273"/>
      <c r="O488" s="274"/>
      <c r="P488" s="257"/>
      <c r="Q488" s="256"/>
      <c r="R488" s="295"/>
      <c r="Z488" s="296"/>
      <c r="AA488" s="295"/>
      <c r="AB488" s="297"/>
      <c r="AC488" s="297"/>
      <c r="AD488" s="297"/>
      <c r="AE488" s="297"/>
      <c r="AF488" s="297"/>
      <c r="AG488" s="297"/>
      <c r="AH488" s="297"/>
      <c r="AI488" s="297"/>
      <c r="AJ488" s="298"/>
      <c r="AK488" s="298"/>
      <c r="AL488" s="298"/>
      <c r="AM488" s="299"/>
      <c r="AN488" s="300"/>
      <c r="AP488" s="300"/>
      <c r="AQ488" s="302"/>
      <c r="AR488" s="300"/>
      <c r="AS488" s="302"/>
      <c r="AT488" s="303"/>
      <c r="AU488" s="300"/>
      <c r="AV488" s="302"/>
      <c r="AW488" s="300"/>
      <c r="AX488" s="302"/>
      <c r="AY488" s="300"/>
      <c r="AZ488" s="302"/>
    </row>
    <row r="489" spans="7:52">
      <c r="G489" s="256"/>
      <c r="I489" s="256"/>
      <c r="J489" s="256"/>
      <c r="K489" s="256"/>
      <c r="L489" s="256"/>
      <c r="M489" s="273"/>
      <c r="N489" s="273"/>
      <c r="O489" s="274"/>
      <c r="P489" s="257"/>
      <c r="Q489" s="256"/>
      <c r="R489" s="295"/>
      <c r="Z489" s="296"/>
      <c r="AA489" s="295"/>
      <c r="AB489" s="297"/>
      <c r="AC489" s="297"/>
      <c r="AD489" s="297"/>
      <c r="AE489" s="297"/>
      <c r="AF489" s="297"/>
      <c r="AG489" s="297"/>
      <c r="AH489" s="297"/>
      <c r="AI489" s="297"/>
      <c r="AJ489" s="298"/>
      <c r="AK489" s="298"/>
      <c r="AL489" s="298"/>
      <c r="AM489" s="299"/>
      <c r="AN489" s="300"/>
      <c r="AP489" s="300"/>
      <c r="AQ489" s="302"/>
      <c r="AR489" s="300"/>
      <c r="AS489" s="302"/>
      <c r="AT489" s="303"/>
      <c r="AU489" s="300"/>
      <c r="AV489" s="302"/>
      <c r="AW489" s="300"/>
      <c r="AX489" s="302"/>
      <c r="AY489" s="300"/>
      <c r="AZ489" s="302"/>
    </row>
    <row r="490" spans="7:52">
      <c r="G490" s="256"/>
      <c r="I490" s="256"/>
      <c r="J490" s="256"/>
      <c r="K490" s="256"/>
      <c r="L490" s="256"/>
      <c r="M490" s="273"/>
      <c r="N490" s="273"/>
      <c r="O490" s="274"/>
      <c r="P490" s="257"/>
      <c r="Q490" s="256"/>
      <c r="R490" s="295"/>
      <c r="Z490" s="296"/>
      <c r="AA490" s="295"/>
      <c r="AB490" s="297"/>
      <c r="AC490" s="297"/>
      <c r="AD490" s="297"/>
      <c r="AE490" s="297"/>
      <c r="AF490" s="297"/>
      <c r="AG490" s="297"/>
      <c r="AH490" s="297"/>
      <c r="AI490" s="297"/>
      <c r="AJ490" s="298"/>
      <c r="AK490" s="298"/>
      <c r="AL490" s="298"/>
      <c r="AM490" s="299"/>
      <c r="AN490" s="300"/>
      <c r="AP490" s="300"/>
      <c r="AQ490" s="302"/>
      <c r="AR490" s="300"/>
      <c r="AS490" s="302"/>
      <c r="AT490" s="303"/>
      <c r="AU490" s="300"/>
      <c r="AV490" s="302"/>
      <c r="AW490" s="300"/>
      <c r="AX490" s="302"/>
      <c r="AY490" s="300"/>
      <c r="AZ490" s="302"/>
    </row>
    <row r="491" spans="7:52">
      <c r="G491" s="256"/>
      <c r="I491" s="256"/>
      <c r="J491" s="256"/>
      <c r="K491" s="256"/>
      <c r="L491" s="256"/>
      <c r="M491" s="273"/>
      <c r="N491" s="273"/>
      <c r="O491" s="274"/>
      <c r="P491" s="257"/>
      <c r="Q491" s="256"/>
      <c r="R491" s="295"/>
      <c r="Z491" s="296"/>
      <c r="AA491" s="295"/>
      <c r="AB491" s="297"/>
      <c r="AC491" s="297"/>
      <c r="AD491" s="297"/>
      <c r="AE491" s="297"/>
      <c r="AF491" s="297"/>
      <c r="AG491" s="297"/>
      <c r="AH491" s="297"/>
      <c r="AI491" s="297"/>
      <c r="AJ491" s="298"/>
      <c r="AK491" s="298"/>
      <c r="AL491" s="298"/>
      <c r="AM491" s="299"/>
      <c r="AN491" s="300"/>
      <c r="AP491" s="300"/>
      <c r="AQ491" s="302"/>
      <c r="AR491" s="300"/>
      <c r="AS491" s="302"/>
      <c r="AT491" s="303"/>
      <c r="AU491" s="300"/>
      <c r="AV491" s="302"/>
      <c r="AW491" s="300"/>
      <c r="AX491" s="302"/>
      <c r="AY491" s="300"/>
      <c r="AZ491" s="302"/>
    </row>
    <row r="492" spans="7:52">
      <c r="G492" s="256"/>
      <c r="I492" s="256"/>
      <c r="J492" s="256"/>
      <c r="K492" s="256"/>
      <c r="L492" s="256"/>
      <c r="M492" s="273"/>
      <c r="N492" s="273"/>
      <c r="O492" s="274"/>
      <c r="P492" s="257"/>
      <c r="Q492" s="256"/>
      <c r="R492" s="295"/>
      <c r="Z492" s="296"/>
      <c r="AA492" s="295"/>
      <c r="AB492" s="297"/>
      <c r="AC492" s="297"/>
      <c r="AD492" s="297"/>
      <c r="AE492" s="297"/>
      <c r="AF492" s="297"/>
      <c r="AG492" s="297"/>
      <c r="AH492" s="297"/>
      <c r="AI492" s="297"/>
      <c r="AJ492" s="298"/>
      <c r="AK492" s="298"/>
      <c r="AL492" s="298"/>
      <c r="AM492" s="299"/>
      <c r="AN492" s="300"/>
      <c r="AP492" s="300"/>
      <c r="AQ492" s="302"/>
      <c r="AR492" s="300"/>
      <c r="AS492" s="302"/>
      <c r="AT492" s="303"/>
      <c r="AU492" s="300"/>
      <c r="AV492" s="302"/>
      <c r="AW492" s="300"/>
      <c r="AX492" s="302"/>
      <c r="AY492" s="300"/>
      <c r="AZ492" s="302"/>
    </row>
    <row r="493" spans="7:52">
      <c r="G493" s="256"/>
      <c r="I493" s="256"/>
      <c r="J493" s="256"/>
      <c r="K493" s="256"/>
      <c r="L493" s="256"/>
      <c r="M493" s="273"/>
      <c r="N493" s="273"/>
      <c r="O493" s="274"/>
      <c r="P493" s="257"/>
      <c r="Q493" s="256"/>
      <c r="R493" s="295"/>
      <c r="Z493" s="296"/>
      <c r="AA493" s="295"/>
      <c r="AB493" s="297"/>
      <c r="AC493" s="297"/>
      <c r="AD493" s="297"/>
      <c r="AE493" s="297"/>
      <c r="AF493" s="297"/>
      <c r="AG493" s="297"/>
      <c r="AH493" s="297"/>
      <c r="AI493" s="297"/>
      <c r="AJ493" s="298"/>
      <c r="AK493" s="298"/>
      <c r="AL493" s="298"/>
      <c r="AM493" s="299"/>
      <c r="AN493" s="300"/>
      <c r="AP493" s="300"/>
      <c r="AQ493" s="302"/>
      <c r="AR493" s="300"/>
      <c r="AS493" s="302"/>
      <c r="AT493" s="303"/>
      <c r="AU493" s="300"/>
      <c r="AV493" s="302"/>
      <c r="AW493" s="300"/>
      <c r="AX493" s="302"/>
      <c r="AY493" s="300"/>
      <c r="AZ493" s="302"/>
    </row>
    <row r="494" spans="7:52">
      <c r="G494" s="256"/>
      <c r="I494" s="256"/>
      <c r="J494" s="256"/>
      <c r="K494" s="256"/>
      <c r="L494" s="256"/>
      <c r="M494" s="273"/>
      <c r="N494" s="273"/>
      <c r="O494" s="274"/>
      <c r="P494" s="257"/>
      <c r="Q494" s="256"/>
      <c r="R494" s="295"/>
      <c r="Z494" s="296"/>
      <c r="AA494" s="295"/>
      <c r="AB494" s="297"/>
      <c r="AC494" s="297"/>
      <c r="AD494" s="297"/>
      <c r="AE494" s="297"/>
      <c r="AF494" s="297"/>
      <c r="AG494" s="297"/>
      <c r="AH494" s="297"/>
      <c r="AI494" s="297"/>
      <c r="AJ494" s="298"/>
      <c r="AK494" s="298"/>
      <c r="AL494" s="298"/>
      <c r="AM494" s="299"/>
      <c r="AN494" s="300"/>
      <c r="AP494" s="300"/>
      <c r="AQ494" s="302"/>
      <c r="AR494" s="300"/>
      <c r="AS494" s="302"/>
      <c r="AT494" s="303"/>
      <c r="AU494" s="300"/>
      <c r="AV494" s="302"/>
      <c r="AW494" s="300"/>
      <c r="AX494" s="302"/>
      <c r="AY494" s="300"/>
      <c r="AZ494" s="302"/>
    </row>
    <row r="495" spans="7:52">
      <c r="G495" s="256"/>
      <c r="I495" s="256"/>
      <c r="J495" s="256"/>
      <c r="K495" s="256"/>
      <c r="L495" s="256"/>
      <c r="M495" s="273"/>
      <c r="N495" s="273"/>
      <c r="O495" s="274"/>
      <c r="P495" s="257"/>
      <c r="Q495" s="256"/>
      <c r="R495" s="295"/>
      <c r="Z495" s="296"/>
      <c r="AA495" s="295"/>
      <c r="AB495" s="297"/>
      <c r="AC495" s="297"/>
      <c r="AD495" s="297"/>
      <c r="AE495" s="297"/>
      <c r="AF495" s="297"/>
      <c r="AG495" s="297"/>
      <c r="AH495" s="297"/>
      <c r="AI495" s="297"/>
      <c r="AJ495" s="298"/>
      <c r="AK495" s="298"/>
      <c r="AL495" s="298"/>
      <c r="AM495" s="299"/>
      <c r="AN495" s="300"/>
      <c r="AP495" s="300"/>
      <c r="AQ495" s="302"/>
      <c r="AR495" s="300"/>
      <c r="AS495" s="302"/>
      <c r="AT495" s="303"/>
      <c r="AU495" s="300"/>
      <c r="AV495" s="302"/>
      <c r="AW495" s="300"/>
      <c r="AX495" s="302"/>
      <c r="AY495" s="300"/>
      <c r="AZ495" s="302"/>
    </row>
    <row r="496" spans="7:52">
      <c r="G496" s="256"/>
      <c r="I496" s="256"/>
      <c r="J496" s="256"/>
      <c r="K496" s="256"/>
      <c r="L496" s="256"/>
      <c r="M496" s="273"/>
      <c r="N496" s="273"/>
      <c r="O496" s="274"/>
      <c r="P496" s="257"/>
      <c r="Q496" s="256"/>
      <c r="R496" s="295"/>
      <c r="Z496" s="296"/>
      <c r="AA496" s="295"/>
      <c r="AB496" s="297"/>
      <c r="AC496" s="297"/>
      <c r="AD496" s="297"/>
      <c r="AE496" s="297"/>
      <c r="AF496" s="297"/>
      <c r="AG496" s="297"/>
      <c r="AH496" s="297"/>
      <c r="AI496" s="297"/>
      <c r="AJ496" s="298"/>
      <c r="AK496" s="298"/>
      <c r="AL496" s="298"/>
      <c r="AM496" s="299"/>
      <c r="AN496" s="300"/>
      <c r="AP496" s="300"/>
      <c r="AQ496" s="302"/>
      <c r="AR496" s="300"/>
      <c r="AS496" s="302"/>
      <c r="AT496" s="303"/>
      <c r="AU496" s="300"/>
      <c r="AV496" s="302"/>
      <c r="AW496" s="300"/>
      <c r="AX496" s="302"/>
      <c r="AY496" s="300"/>
      <c r="AZ496" s="302"/>
    </row>
    <row r="497" spans="7:52">
      <c r="G497" s="256"/>
      <c r="I497" s="256"/>
      <c r="J497" s="256"/>
      <c r="K497" s="256"/>
      <c r="L497" s="256"/>
      <c r="M497" s="273"/>
      <c r="N497" s="273"/>
      <c r="O497" s="274"/>
      <c r="P497" s="257"/>
      <c r="Q497" s="256"/>
      <c r="R497" s="295"/>
      <c r="Z497" s="296"/>
      <c r="AA497" s="295"/>
      <c r="AB497" s="297"/>
      <c r="AC497" s="297"/>
      <c r="AD497" s="297"/>
      <c r="AE497" s="297"/>
      <c r="AF497" s="297"/>
      <c r="AG497" s="297"/>
      <c r="AH497" s="297"/>
      <c r="AI497" s="297"/>
      <c r="AJ497" s="298"/>
      <c r="AK497" s="298"/>
      <c r="AL497" s="298"/>
      <c r="AM497" s="299"/>
      <c r="AN497" s="300"/>
      <c r="AP497" s="300"/>
      <c r="AQ497" s="302"/>
      <c r="AR497" s="300"/>
      <c r="AS497" s="302"/>
      <c r="AT497" s="303"/>
      <c r="AU497" s="300"/>
      <c r="AV497" s="302"/>
      <c r="AW497" s="300"/>
      <c r="AX497" s="302"/>
      <c r="AY497" s="300"/>
      <c r="AZ497" s="302"/>
    </row>
    <row r="498" spans="7:52">
      <c r="G498" s="256"/>
      <c r="I498" s="256"/>
      <c r="J498" s="256"/>
      <c r="K498" s="256"/>
      <c r="L498" s="256"/>
      <c r="M498" s="273"/>
      <c r="N498" s="273"/>
      <c r="O498" s="274"/>
      <c r="P498" s="257"/>
      <c r="Q498" s="256"/>
      <c r="R498" s="295"/>
      <c r="Z498" s="296"/>
      <c r="AA498" s="295"/>
      <c r="AB498" s="297"/>
      <c r="AC498" s="297"/>
      <c r="AD498" s="297"/>
      <c r="AE498" s="297"/>
      <c r="AF498" s="297"/>
      <c r="AG498" s="297"/>
      <c r="AH498" s="297"/>
      <c r="AI498" s="297"/>
      <c r="AJ498" s="298"/>
      <c r="AK498" s="298"/>
      <c r="AL498" s="298"/>
      <c r="AM498" s="299"/>
      <c r="AN498" s="300"/>
      <c r="AP498" s="300"/>
      <c r="AQ498" s="302"/>
      <c r="AR498" s="300"/>
      <c r="AS498" s="302"/>
      <c r="AT498" s="303"/>
      <c r="AU498" s="300"/>
      <c r="AV498" s="302"/>
      <c r="AW498" s="300"/>
      <c r="AX498" s="302"/>
      <c r="AY498" s="300"/>
      <c r="AZ498" s="302"/>
    </row>
    <row r="499" spans="7:52">
      <c r="G499" s="256"/>
      <c r="I499" s="256"/>
      <c r="J499" s="256"/>
      <c r="K499" s="256"/>
      <c r="L499" s="256"/>
      <c r="M499" s="273"/>
      <c r="N499" s="273"/>
      <c r="O499" s="274"/>
      <c r="P499" s="257"/>
      <c r="Q499" s="256"/>
      <c r="R499" s="295"/>
      <c r="Z499" s="296"/>
      <c r="AA499" s="295"/>
      <c r="AB499" s="297"/>
      <c r="AC499" s="297"/>
      <c r="AD499" s="297"/>
      <c r="AE499" s="297"/>
      <c r="AF499" s="297"/>
      <c r="AG499" s="297"/>
      <c r="AH499" s="297"/>
      <c r="AI499" s="297"/>
      <c r="AJ499" s="298"/>
      <c r="AK499" s="298"/>
      <c r="AL499" s="298"/>
      <c r="AM499" s="299"/>
      <c r="AN499" s="300"/>
      <c r="AP499" s="300"/>
      <c r="AQ499" s="302"/>
      <c r="AR499" s="300"/>
      <c r="AS499" s="302"/>
      <c r="AT499" s="303"/>
      <c r="AU499" s="300"/>
      <c r="AV499" s="302"/>
      <c r="AW499" s="300"/>
      <c r="AX499" s="302"/>
      <c r="AY499" s="300"/>
      <c r="AZ499" s="302"/>
    </row>
    <row r="500" spans="7:52">
      <c r="G500" s="256"/>
      <c r="I500" s="256"/>
      <c r="J500" s="256"/>
      <c r="K500" s="256"/>
      <c r="L500" s="256"/>
      <c r="M500" s="273"/>
      <c r="N500" s="273"/>
      <c r="O500" s="274"/>
      <c r="P500" s="257"/>
      <c r="Q500" s="256"/>
      <c r="R500" s="295"/>
      <c r="Z500" s="296"/>
      <c r="AA500" s="295"/>
      <c r="AB500" s="297"/>
      <c r="AC500" s="297"/>
      <c r="AD500" s="297"/>
      <c r="AE500" s="297"/>
      <c r="AF500" s="297"/>
      <c r="AG500" s="297"/>
      <c r="AH500" s="297"/>
      <c r="AI500" s="297"/>
      <c r="AJ500" s="298"/>
      <c r="AK500" s="298"/>
      <c r="AL500" s="298"/>
      <c r="AM500" s="299"/>
      <c r="AN500" s="300"/>
      <c r="AP500" s="300"/>
      <c r="AQ500" s="302"/>
      <c r="AR500" s="300"/>
      <c r="AS500" s="302"/>
      <c r="AT500" s="303"/>
      <c r="AU500" s="300"/>
      <c r="AV500" s="302"/>
      <c r="AW500" s="300"/>
      <c r="AX500" s="302"/>
      <c r="AY500" s="300"/>
      <c r="AZ500" s="302"/>
    </row>
    <row r="501" spans="7:52">
      <c r="G501" s="256"/>
      <c r="I501" s="256"/>
      <c r="J501" s="256"/>
      <c r="K501" s="256"/>
      <c r="L501" s="256"/>
      <c r="M501" s="273"/>
      <c r="N501" s="273"/>
      <c r="O501" s="274"/>
      <c r="P501" s="257"/>
      <c r="Q501" s="256"/>
      <c r="R501" s="295"/>
      <c r="Z501" s="296"/>
      <c r="AA501" s="295"/>
      <c r="AB501" s="297"/>
      <c r="AC501" s="297"/>
      <c r="AD501" s="297"/>
      <c r="AE501" s="297"/>
      <c r="AF501" s="297"/>
      <c r="AG501" s="297"/>
      <c r="AH501" s="297"/>
      <c r="AI501" s="297"/>
      <c r="AJ501" s="298"/>
      <c r="AK501" s="298"/>
      <c r="AL501" s="298"/>
      <c r="AM501" s="299"/>
      <c r="AN501" s="300"/>
      <c r="AP501" s="300"/>
      <c r="AQ501" s="302"/>
      <c r="AR501" s="300"/>
      <c r="AS501" s="302"/>
      <c r="AT501" s="303"/>
      <c r="AU501" s="300"/>
      <c r="AV501" s="302"/>
      <c r="AW501" s="300"/>
      <c r="AX501" s="302"/>
      <c r="AY501" s="300"/>
      <c r="AZ501" s="302"/>
    </row>
    <row r="502" spans="7:52">
      <c r="G502" s="256"/>
      <c r="I502" s="256"/>
      <c r="J502" s="256"/>
      <c r="K502" s="256"/>
      <c r="L502" s="256"/>
      <c r="M502" s="273"/>
      <c r="N502" s="273"/>
      <c r="O502" s="274"/>
      <c r="P502" s="257"/>
      <c r="Q502" s="256"/>
      <c r="R502" s="295"/>
      <c r="Z502" s="296"/>
      <c r="AA502" s="295"/>
      <c r="AB502" s="297"/>
      <c r="AC502" s="297"/>
      <c r="AD502" s="297"/>
      <c r="AE502" s="297"/>
      <c r="AF502" s="297"/>
      <c r="AG502" s="297"/>
      <c r="AH502" s="297"/>
      <c r="AI502" s="297"/>
      <c r="AJ502" s="298"/>
      <c r="AK502" s="298"/>
      <c r="AL502" s="298"/>
      <c r="AM502" s="299"/>
      <c r="AN502" s="300"/>
      <c r="AP502" s="300"/>
      <c r="AQ502" s="302"/>
      <c r="AR502" s="300"/>
      <c r="AS502" s="302"/>
      <c r="AT502" s="303"/>
      <c r="AU502" s="300"/>
      <c r="AV502" s="302"/>
      <c r="AW502" s="300"/>
      <c r="AX502" s="302"/>
      <c r="AY502" s="300"/>
      <c r="AZ502" s="302"/>
    </row>
    <row r="503" spans="7:52">
      <c r="G503" s="256"/>
      <c r="I503" s="256"/>
      <c r="J503" s="256"/>
      <c r="K503" s="256"/>
      <c r="L503" s="256"/>
      <c r="M503" s="273"/>
      <c r="N503" s="273"/>
      <c r="O503" s="274"/>
      <c r="P503" s="257"/>
      <c r="Q503" s="256"/>
      <c r="R503" s="295"/>
      <c r="Z503" s="296"/>
      <c r="AA503" s="295"/>
      <c r="AB503" s="297"/>
      <c r="AC503" s="297"/>
      <c r="AD503" s="297"/>
      <c r="AE503" s="297"/>
      <c r="AF503" s="297"/>
      <c r="AG503" s="297"/>
      <c r="AH503" s="297"/>
      <c r="AI503" s="297"/>
      <c r="AJ503" s="298"/>
      <c r="AK503" s="298"/>
      <c r="AL503" s="298"/>
      <c r="AM503" s="299"/>
      <c r="AN503" s="300"/>
      <c r="AP503" s="300"/>
      <c r="AQ503" s="302"/>
      <c r="AR503" s="300"/>
      <c r="AS503" s="302"/>
      <c r="AT503" s="303"/>
      <c r="AU503" s="300"/>
      <c r="AV503" s="302"/>
      <c r="AW503" s="300"/>
      <c r="AX503" s="302"/>
      <c r="AY503" s="300"/>
      <c r="AZ503" s="302"/>
    </row>
    <row r="504" spans="7:52">
      <c r="G504" s="256"/>
      <c r="I504" s="256"/>
      <c r="J504" s="256"/>
      <c r="K504" s="256"/>
      <c r="L504" s="256"/>
      <c r="M504" s="273"/>
      <c r="N504" s="273"/>
      <c r="O504" s="274"/>
      <c r="P504" s="257"/>
      <c r="Q504" s="256"/>
      <c r="R504" s="295"/>
      <c r="Z504" s="296"/>
      <c r="AA504" s="295"/>
      <c r="AB504" s="297"/>
      <c r="AC504" s="297"/>
      <c r="AD504" s="297"/>
      <c r="AE504" s="297"/>
      <c r="AF504" s="297"/>
      <c r="AG504" s="297"/>
      <c r="AH504" s="297"/>
      <c r="AI504" s="297"/>
      <c r="AJ504" s="298"/>
      <c r="AK504" s="298"/>
      <c r="AL504" s="298"/>
      <c r="AM504" s="299"/>
      <c r="AN504" s="300"/>
      <c r="AP504" s="300"/>
      <c r="AQ504" s="302"/>
      <c r="AR504" s="300"/>
      <c r="AS504" s="302"/>
      <c r="AT504" s="303"/>
      <c r="AU504" s="300"/>
      <c r="AV504" s="302"/>
      <c r="AW504" s="300"/>
      <c r="AX504" s="302"/>
      <c r="AY504" s="300"/>
      <c r="AZ504" s="302"/>
    </row>
    <row r="505" spans="7:52">
      <c r="G505" s="256"/>
      <c r="I505" s="256"/>
      <c r="J505" s="256"/>
      <c r="K505" s="256"/>
      <c r="L505" s="256"/>
      <c r="M505" s="273"/>
      <c r="N505" s="273"/>
      <c r="O505" s="274"/>
      <c r="P505" s="257"/>
      <c r="Q505" s="256"/>
      <c r="R505" s="295"/>
      <c r="Z505" s="296"/>
      <c r="AA505" s="295"/>
      <c r="AB505" s="297"/>
      <c r="AC505" s="297"/>
      <c r="AD505" s="297"/>
      <c r="AE505" s="297"/>
      <c r="AF505" s="297"/>
      <c r="AG505" s="297"/>
      <c r="AH505" s="297"/>
      <c r="AI505" s="297"/>
      <c r="AJ505" s="298"/>
      <c r="AK505" s="298"/>
      <c r="AL505" s="298"/>
      <c r="AM505" s="299"/>
      <c r="AN505" s="300"/>
      <c r="AP505" s="300"/>
      <c r="AQ505" s="302"/>
      <c r="AR505" s="300"/>
      <c r="AS505" s="302"/>
      <c r="AT505" s="303"/>
      <c r="AU505" s="300"/>
      <c r="AV505" s="302"/>
      <c r="AW505" s="300"/>
      <c r="AX505" s="302"/>
      <c r="AY505" s="300"/>
      <c r="AZ505" s="302"/>
    </row>
    <row r="506" spans="7:52">
      <c r="G506" s="256"/>
      <c r="I506" s="256"/>
      <c r="J506" s="256"/>
      <c r="K506" s="256"/>
      <c r="L506" s="256"/>
      <c r="M506" s="273"/>
      <c r="N506" s="273"/>
      <c r="O506" s="274"/>
      <c r="P506" s="257"/>
      <c r="Q506" s="256"/>
      <c r="R506" s="295"/>
      <c r="Z506" s="296"/>
      <c r="AA506" s="295"/>
      <c r="AB506" s="297"/>
      <c r="AC506" s="297"/>
      <c r="AD506" s="297"/>
      <c r="AE506" s="297"/>
      <c r="AF506" s="297"/>
      <c r="AG506" s="297"/>
      <c r="AH506" s="297"/>
      <c r="AI506" s="297"/>
      <c r="AJ506" s="298"/>
      <c r="AK506" s="298"/>
      <c r="AL506" s="298"/>
      <c r="AM506" s="299"/>
      <c r="AN506" s="300"/>
      <c r="AP506" s="300"/>
      <c r="AQ506" s="302"/>
      <c r="AR506" s="300"/>
      <c r="AS506" s="302"/>
      <c r="AT506" s="303"/>
      <c r="AU506" s="300"/>
      <c r="AV506" s="302"/>
      <c r="AW506" s="300"/>
      <c r="AX506" s="302"/>
      <c r="AY506" s="300"/>
      <c r="AZ506" s="302"/>
    </row>
    <row r="507" spans="7:52">
      <c r="G507" s="256"/>
      <c r="I507" s="256"/>
      <c r="J507" s="256"/>
      <c r="K507" s="256"/>
      <c r="L507" s="256"/>
      <c r="M507" s="273"/>
      <c r="N507" s="273"/>
      <c r="O507" s="274"/>
      <c r="P507" s="257"/>
      <c r="Q507" s="256"/>
      <c r="R507" s="295"/>
      <c r="Z507" s="296"/>
      <c r="AA507" s="295"/>
      <c r="AB507" s="297"/>
      <c r="AC507" s="297"/>
      <c r="AD507" s="297"/>
      <c r="AE507" s="297"/>
      <c r="AF507" s="297"/>
      <c r="AG507" s="297"/>
      <c r="AH507" s="297"/>
      <c r="AI507" s="297"/>
      <c r="AJ507" s="298"/>
      <c r="AK507" s="298"/>
      <c r="AL507" s="298"/>
      <c r="AM507" s="299"/>
      <c r="AN507" s="300"/>
      <c r="AP507" s="300"/>
      <c r="AQ507" s="302"/>
      <c r="AR507" s="300"/>
      <c r="AS507" s="302"/>
      <c r="AT507" s="303"/>
      <c r="AU507" s="300"/>
      <c r="AV507" s="302"/>
      <c r="AW507" s="300"/>
      <c r="AX507" s="302"/>
      <c r="AY507" s="300"/>
      <c r="AZ507" s="302"/>
    </row>
    <row r="508" spans="7:52">
      <c r="G508" s="256"/>
      <c r="I508" s="256"/>
      <c r="J508" s="256"/>
      <c r="K508" s="256"/>
      <c r="L508" s="256"/>
      <c r="M508" s="273"/>
      <c r="N508" s="273"/>
      <c r="O508" s="274"/>
      <c r="P508" s="257"/>
      <c r="Q508" s="256"/>
      <c r="R508" s="295"/>
      <c r="Z508" s="296"/>
      <c r="AA508" s="295"/>
      <c r="AB508" s="297"/>
      <c r="AC508" s="297"/>
      <c r="AD508" s="297"/>
      <c r="AE508" s="297"/>
      <c r="AF508" s="297"/>
      <c r="AG508" s="297"/>
      <c r="AH508" s="297"/>
      <c r="AI508" s="297"/>
      <c r="AJ508" s="298"/>
      <c r="AK508" s="298"/>
      <c r="AL508" s="298"/>
      <c r="AM508" s="299"/>
      <c r="AN508" s="300"/>
      <c r="AP508" s="300"/>
      <c r="AQ508" s="302"/>
      <c r="AR508" s="300"/>
      <c r="AS508" s="302"/>
      <c r="AT508" s="303"/>
      <c r="AU508" s="300"/>
      <c r="AV508" s="302"/>
      <c r="AW508" s="300"/>
      <c r="AX508" s="302"/>
      <c r="AY508" s="300"/>
      <c r="AZ508" s="302"/>
    </row>
    <row r="509" spans="7:52">
      <c r="G509" s="256"/>
      <c r="I509" s="256"/>
      <c r="J509" s="256"/>
      <c r="K509" s="256"/>
      <c r="L509" s="256"/>
      <c r="M509" s="273"/>
      <c r="N509" s="273"/>
      <c r="O509" s="274"/>
      <c r="P509" s="257"/>
      <c r="Q509" s="256"/>
      <c r="R509" s="295"/>
      <c r="Z509" s="296"/>
      <c r="AA509" s="295"/>
      <c r="AB509" s="297"/>
      <c r="AC509" s="297"/>
      <c r="AD509" s="297"/>
      <c r="AE509" s="297"/>
      <c r="AF509" s="297"/>
      <c r="AG509" s="297"/>
      <c r="AH509" s="297"/>
      <c r="AI509" s="297"/>
      <c r="AJ509" s="298"/>
      <c r="AK509" s="298"/>
      <c r="AL509" s="298"/>
      <c r="AM509" s="299"/>
      <c r="AN509" s="300"/>
      <c r="AP509" s="300"/>
      <c r="AQ509" s="302"/>
      <c r="AR509" s="300"/>
      <c r="AS509" s="302"/>
      <c r="AT509" s="303"/>
      <c r="AU509" s="300"/>
      <c r="AV509" s="302"/>
      <c r="AW509" s="300"/>
      <c r="AX509" s="302"/>
      <c r="AY509" s="300"/>
      <c r="AZ509" s="302"/>
    </row>
    <row r="510" spans="7:52">
      <c r="G510" s="256"/>
      <c r="I510" s="256"/>
      <c r="J510" s="256"/>
      <c r="K510" s="256"/>
      <c r="L510" s="256"/>
      <c r="M510" s="273"/>
      <c r="N510" s="273"/>
      <c r="O510" s="274"/>
      <c r="P510" s="257"/>
      <c r="Q510" s="256"/>
      <c r="R510" s="295"/>
      <c r="Z510" s="296"/>
      <c r="AA510" s="295"/>
      <c r="AB510" s="297"/>
      <c r="AC510" s="297"/>
      <c r="AD510" s="297"/>
      <c r="AE510" s="297"/>
      <c r="AF510" s="297"/>
      <c r="AG510" s="297"/>
      <c r="AH510" s="297"/>
      <c r="AI510" s="297"/>
      <c r="AJ510" s="298"/>
      <c r="AK510" s="298"/>
      <c r="AL510" s="298"/>
      <c r="AM510" s="299"/>
      <c r="AN510" s="300"/>
      <c r="AP510" s="300"/>
      <c r="AQ510" s="302"/>
      <c r="AR510" s="300"/>
      <c r="AS510" s="302"/>
      <c r="AT510" s="303"/>
      <c r="AU510" s="300"/>
      <c r="AV510" s="302"/>
      <c r="AW510" s="300"/>
      <c r="AX510" s="302"/>
      <c r="AY510" s="300"/>
      <c r="AZ510" s="302"/>
    </row>
    <row r="511" spans="7:52">
      <c r="G511" s="256"/>
      <c r="I511" s="256"/>
      <c r="J511" s="256"/>
      <c r="K511" s="256"/>
      <c r="L511" s="256"/>
      <c r="M511" s="273"/>
      <c r="N511" s="273"/>
      <c r="O511" s="274"/>
      <c r="P511" s="257"/>
      <c r="Q511" s="256"/>
      <c r="R511" s="295"/>
      <c r="Z511" s="296"/>
      <c r="AA511" s="295"/>
      <c r="AB511" s="297"/>
      <c r="AC511" s="297"/>
      <c r="AD511" s="297"/>
      <c r="AE511" s="297"/>
      <c r="AF511" s="297"/>
      <c r="AG511" s="297"/>
      <c r="AH511" s="297"/>
      <c r="AI511" s="297"/>
      <c r="AJ511" s="298"/>
      <c r="AK511" s="298"/>
      <c r="AL511" s="298"/>
      <c r="AM511" s="299"/>
      <c r="AN511" s="300"/>
      <c r="AP511" s="300"/>
      <c r="AQ511" s="302"/>
      <c r="AR511" s="300"/>
      <c r="AS511" s="302"/>
      <c r="AT511" s="303"/>
      <c r="AU511" s="300"/>
      <c r="AV511" s="302"/>
      <c r="AW511" s="300"/>
      <c r="AX511" s="302"/>
      <c r="AY511" s="300"/>
      <c r="AZ511" s="302"/>
    </row>
    <row r="512" spans="7:52">
      <c r="G512" s="256"/>
      <c r="I512" s="256"/>
      <c r="J512" s="256"/>
      <c r="K512" s="256"/>
      <c r="L512" s="256"/>
      <c r="M512" s="273"/>
      <c r="N512" s="273"/>
      <c r="O512" s="274"/>
      <c r="P512" s="257"/>
      <c r="Q512" s="256"/>
      <c r="R512" s="295"/>
      <c r="Z512" s="296"/>
      <c r="AA512" s="295"/>
      <c r="AB512" s="297"/>
      <c r="AC512" s="297"/>
      <c r="AD512" s="297"/>
      <c r="AE512" s="297"/>
      <c r="AF512" s="297"/>
      <c r="AG512" s="297"/>
      <c r="AH512" s="297"/>
      <c r="AI512" s="297"/>
      <c r="AJ512" s="298"/>
      <c r="AK512" s="298"/>
      <c r="AL512" s="298"/>
      <c r="AM512" s="299"/>
      <c r="AN512" s="300"/>
      <c r="AP512" s="300"/>
      <c r="AQ512" s="302"/>
      <c r="AR512" s="300"/>
      <c r="AS512" s="302"/>
      <c r="AT512" s="303"/>
      <c r="AU512" s="300"/>
      <c r="AV512" s="302"/>
      <c r="AW512" s="300"/>
      <c r="AX512" s="302"/>
      <c r="AY512" s="300"/>
      <c r="AZ512" s="302"/>
    </row>
    <row r="513" spans="7:52">
      <c r="G513" s="256"/>
      <c r="I513" s="256"/>
      <c r="J513" s="256"/>
      <c r="K513" s="256"/>
      <c r="L513" s="256"/>
      <c r="M513" s="273"/>
      <c r="N513" s="273"/>
      <c r="O513" s="274"/>
      <c r="P513" s="257"/>
      <c r="Q513" s="256"/>
      <c r="R513" s="295"/>
      <c r="Z513" s="296"/>
      <c r="AA513" s="295"/>
      <c r="AB513" s="297"/>
      <c r="AC513" s="297"/>
      <c r="AD513" s="297"/>
      <c r="AE513" s="297"/>
      <c r="AF513" s="297"/>
      <c r="AG513" s="297"/>
      <c r="AH513" s="297"/>
      <c r="AI513" s="297"/>
      <c r="AJ513" s="298"/>
      <c r="AK513" s="298"/>
      <c r="AL513" s="298"/>
      <c r="AM513" s="299"/>
      <c r="AN513" s="300"/>
      <c r="AP513" s="300"/>
      <c r="AQ513" s="302"/>
      <c r="AR513" s="300"/>
      <c r="AS513" s="302"/>
      <c r="AT513" s="303"/>
      <c r="AU513" s="300"/>
      <c r="AV513" s="302"/>
      <c r="AW513" s="300"/>
      <c r="AX513" s="302"/>
      <c r="AY513" s="300"/>
      <c r="AZ513" s="302"/>
    </row>
    <row r="514" spans="7:52">
      <c r="G514" s="256"/>
      <c r="I514" s="256"/>
      <c r="J514" s="256"/>
      <c r="K514" s="256"/>
      <c r="L514" s="256"/>
      <c r="M514" s="273"/>
      <c r="N514" s="273"/>
      <c r="O514" s="274"/>
      <c r="P514" s="257"/>
      <c r="Q514" s="256"/>
      <c r="R514" s="295"/>
      <c r="Z514" s="296"/>
      <c r="AA514" s="295"/>
      <c r="AB514" s="297"/>
      <c r="AC514" s="297"/>
      <c r="AD514" s="297"/>
      <c r="AE514" s="297"/>
      <c r="AF514" s="297"/>
      <c r="AG514" s="297"/>
      <c r="AH514" s="297"/>
      <c r="AI514" s="297"/>
      <c r="AJ514" s="298"/>
      <c r="AK514" s="298"/>
      <c r="AL514" s="298"/>
      <c r="AM514" s="299"/>
      <c r="AN514" s="300"/>
      <c r="AP514" s="300"/>
      <c r="AQ514" s="302"/>
      <c r="AR514" s="300"/>
      <c r="AS514" s="302"/>
      <c r="AT514" s="303"/>
      <c r="AU514" s="300"/>
      <c r="AV514" s="302"/>
      <c r="AW514" s="300"/>
      <c r="AX514" s="302"/>
      <c r="AY514" s="300"/>
      <c r="AZ514" s="302"/>
    </row>
    <row r="515" spans="7:52">
      <c r="G515" s="256"/>
      <c r="I515" s="256"/>
      <c r="J515" s="256"/>
      <c r="K515" s="256"/>
      <c r="L515" s="256"/>
      <c r="M515" s="273"/>
      <c r="N515" s="273"/>
      <c r="O515" s="274"/>
      <c r="P515" s="257"/>
      <c r="Q515" s="256"/>
      <c r="R515" s="295"/>
      <c r="Z515" s="296"/>
      <c r="AA515" s="295"/>
      <c r="AB515" s="297"/>
      <c r="AC515" s="297"/>
      <c r="AD515" s="297"/>
      <c r="AE515" s="297"/>
      <c r="AF515" s="297"/>
      <c r="AG515" s="297"/>
      <c r="AH515" s="297"/>
      <c r="AI515" s="297"/>
      <c r="AJ515" s="298"/>
      <c r="AK515" s="298"/>
      <c r="AL515" s="298"/>
      <c r="AM515" s="299"/>
      <c r="AN515" s="300"/>
      <c r="AP515" s="300"/>
      <c r="AQ515" s="302"/>
      <c r="AR515" s="300"/>
      <c r="AS515" s="302"/>
      <c r="AT515" s="303"/>
      <c r="AU515" s="300"/>
      <c r="AV515" s="302"/>
      <c r="AW515" s="300"/>
      <c r="AX515" s="302"/>
      <c r="AY515" s="300"/>
      <c r="AZ515" s="302"/>
    </row>
    <row r="516" spans="7:52">
      <c r="G516" s="256"/>
      <c r="I516" s="256"/>
      <c r="J516" s="256"/>
      <c r="K516" s="256"/>
      <c r="L516" s="256"/>
      <c r="M516" s="273"/>
      <c r="N516" s="273"/>
      <c r="O516" s="274"/>
      <c r="P516" s="257"/>
      <c r="Q516" s="256"/>
      <c r="R516" s="295"/>
      <c r="Z516" s="296"/>
      <c r="AA516" s="295"/>
      <c r="AB516" s="297"/>
      <c r="AC516" s="297"/>
      <c r="AD516" s="297"/>
      <c r="AE516" s="297"/>
      <c r="AF516" s="297"/>
      <c r="AG516" s="297"/>
      <c r="AH516" s="297"/>
      <c r="AI516" s="297"/>
      <c r="AJ516" s="298"/>
      <c r="AK516" s="298"/>
      <c r="AL516" s="298"/>
      <c r="AM516" s="299"/>
      <c r="AN516" s="300"/>
      <c r="AP516" s="300"/>
      <c r="AQ516" s="302"/>
      <c r="AR516" s="300"/>
      <c r="AS516" s="302"/>
      <c r="AT516" s="303"/>
      <c r="AU516" s="300"/>
      <c r="AV516" s="302"/>
      <c r="AW516" s="300"/>
      <c r="AX516" s="302"/>
      <c r="AY516" s="300"/>
      <c r="AZ516" s="302"/>
    </row>
    <row r="517" spans="7:52">
      <c r="G517" s="256"/>
      <c r="I517" s="256"/>
      <c r="J517" s="256"/>
      <c r="K517" s="256"/>
      <c r="L517" s="256"/>
      <c r="M517" s="273"/>
      <c r="N517" s="273"/>
      <c r="O517" s="274"/>
      <c r="P517" s="257"/>
      <c r="Q517" s="256"/>
      <c r="R517" s="295"/>
      <c r="Z517" s="296"/>
      <c r="AA517" s="295"/>
      <c r="AB517" s="297"/>
      <c r="AC517" s="297"/>
      <c r="AD517" s="297"/>
      <c r="AE517" s="297"/>
      <c r="AF517" s="297"/>
      <c r="AG517" s="297"/>
      <c r="AH517" s="297"/>
      <c r="AI517" s="297"/>
      <c r="AJ517" s="298"/>
      <c r="AK517" s="298"/>
      <c r="AL517" s="298"/>
      <c r="AM517" s="299"/>
      <c r="AN517" s="300"/>
      <c r="AP517" s="300"/>
      <c r="AQ517" s="302"/>
      <c r="AR517" s="300"/>
      <c r="AS517" s="302"/>
      <c r="AT517" s="303"/>
      <c r="AU517" s="300"/>
      <c r="AV517" s="302"/>
      <c r="AW517" s="300"/>
      <c r="AX517" s="302"/>
      <c r="AY517" s="300"/>
      <c r="AZ517" s="302"/>
    </row>
    <row r="518" spans="7:52">
      <c r="G518" s="256"/>
      <c r="I518" s="256"/>
      <c r="J518" s="256"/>
      <c r="K518" s="256"/>
      <c r="L518" s="256"/>
      <c r="M518" s="273"/>
      <c r="N518" s="273"/>
      <c r="O518" s="274"/>
      <c r="P518" s="257"/>
      <c r="Q518" s="256"/>
      <c r="R518" s="295"/>
      <c r="Z518" s="296"/>
      <c r="AA518" s="295"/>
      <c r="AB518" s="297"/>
      <c r="AC518" s="297"/>
      <c r="AD518" s="297"/>
      <c r="AE518" s="297"/>
      <c r="AF518" s="297"/>
      <c r="AG518" s="297"/>
      <c r="AH518" s="297"/>
      <c r="AI518" s="297"/>
      <c r="AJ518" s="298"/>
      <c r="AK518" s="298"/>
      <c r="AL518" s="298"/>
      <c r="AM518" s="299"/>
      <c r="AN518" s="300"/>
      <c r="AP518" s="300"/>
      <c r="AQ518" s="302"/>
      <c r="AR518" s="300"/>
      <c r="AS518" s="302"/>
      <c r="AT518" s="303"/>
      <c r="AU518" s="300"/>
      <c r="AV518" s="302"/>
      <c r="AW518" s="300"/>
      <c r="AX518" s="302"/>
      <c r="AY518" s="300"/>
      <c r="AZ518" s="302"/>
    </row>
    <row r="519" spans="7:52">
      <c r="G519" s="256"/>
      <c r="I519" s="256"/>
      <c r="J519" s="256"/>
      <c r="K519" s="256"/>
      <c r="L519" s="256"/>
      <c r="M519" s="273"/>
      <c r="N519" s="273"/>
      <c r="O519" s="274"/>
      <c r="P519" s="257"/>
      <c r="Q519" s="256"/>
      <c r="R519" s="295"/>
      <c r="Z519" s="296"/>
      <c r="AA519" s="295"/>
      <c r="AB519" s="297"/>
      <c r="AC519" s="297"/>
      <c r="AD519" s="297"/>
      <c r="AE519" s="297"/>
      <c r="AF519" s="297"/>
      <c r="AG519" s="297"/>
      <c r="AH519" s="297"/>
      <c r="AI519" s="297"/>
      <c r="AJ519" s="298"/>
      <c r="AK519" s="298"/>
      <c r="AL519" s="298"/>
      <c r="AM519" s="299"/>
      <c r="AN519" s="300"/>
      <c r="AP519" s="300"/>
      <c r="AQ519" s="302"/>
      <c r="AR519" s="300"/>
      <c r="AS519" s="302"/>
      <c r="AT519" s="303"/>
      <c r="AU519" s="300"/>
      <c r="AV519" s="302"/>
      <c r="AW519" s="300"/>
      <c r="AX519" s="302"/>
      <c r="AY519" s="300"/>
      <c r="AZ519" s="302"/>
    </row>
    <row r="520" spans="7:52">
      <c r="G520" s="256"/>
      <c r="I520" s="256"/>
      <c r="J520" s="256"/>
      <c r="K520" s="256"/>
      <c r="L520" s="256"/>
      <c r="M520" s="273"/>
      <c r="N520" s="273"/>
      <c r="O520" s="274"/>
      <c r="P520" s="257"/>
      <c r="Q520" s="256"/>
      <c r="R520" s="295"/>
      <c r="Z520" s="296"/>
      <c r="AA520" s="295"/>
      <c r="AB520" s="297"/>
      <c r="AC520" s="297"/>
      <c r="AD520" s="297"/>
      <c r="AE520" s="297"/>
      <c r="AF520" s="297"/>
      <c r="AG520" s="297"/>
      <c r="AH520" s="297"/>
      <c r="AI520" s="297"/>
      <c r="AJ520" s="298"/>
      <c r="AK520" s="298"/>
      <c r="AL520" s="298"/>
      <c r="AM520" s="299"/>
      <c r="AN520" s="300"/>
      <c r="AP520" s="300"/>
      <c r="AQ520" s="302"/>
      <c r="AR520" s="300"/>
      <c r="AS520" s="302"/>
      <c r="AT520" s="303"/>
      <c r="AU520" s="300"/>
      <c r="AV520" s="302"/>
      <c r="AW520" s="300"/>
      <c r="AX520" s="302"/>
      <c r="AY520" s="300"/>
      <c r="AZ520" s="302"/>
    </row>
    <row r="521" spans="7:52">
      <c r="G521" s="256"/>
      <c r="I521" s="256"/>
      <c r="J521" s="256"/>
      <c r="K521" s="256"/>
      <c r="L521" s="256"/>
      <c r="M521" s="273"/>
      <c r="N521" s="273"/>
      <c r="O521" s="274"/>
      <c r="P521" s="257"/>
      <c r="Q521" s="256"/>
      <c r="R521" s="295"/>
      <c r="Z521" s="296"/>
      <c r="AA521" s="295"/>
      <c r="AB521" s="297"/>
      <c r="AC521" s="297"/>
      <c r="AD521" s="297"/>
      <c r="AE521" s="297"/>
      <c r="AF521" s="297"/>
      <c r="AG521" s="297"/>
      <c r="AH521" s="297"/>
      <c r="AI521" s="297"/>
      <c r="AJ521" s="298"/>
      <c r="AK521" s="298"/>
      <c r="AL521" s="298"/>
      <c r="AM521" s="299"/>
      <c r="AN521" s="300"/>
      <c r="AP521" s="300"/>
      <c r="AQ521" s="302"/>
      <c r="AR521" s="300"/>
      <c r="AS521" s="302"/>
      <c r="AT521" s="303"/>
      <c r="AU521" s="300"/>
      <c r="AV521" s="302"/>
      <c r="AW521" s="300"/>
      <c r="AX521" s="302"/>
      <c r="AY521" s="300"/>
      <c r="AZ521" s="302"/>
    </row>
    <row r="522" spans="7:52">
      <c r="G522" s="256"/>
      <c r="I522" s="256"/>
      <c r="J522" s="256"/>
      <c r="K522" s="256"/>
      <c r="L522" s="256"/>
      <c r="M522" s="273"/>
      <c r="N522" s="273"/>
      <c r="O522" s="274"/>
      <c r="P522" s="257"/>
      <c r="Q522" s="256"/>
      <c r="R522" s="295"/>
      <c r="Z522" s="296"/>
      <c r="AA522" s="295"/>
      <c r="AB522" s="297"/>
      <c r="AC522" s="297"/>
      <c r="AD522" s="297"/>
      <c r="AE522" s="297"/>
      <c r="AF522" s="297"/>
      <c r="AG522" s="297"/>
      <c r="AH522" s="297"/>
      <c r="AI522" s="297"/>
      <c r="AJ522" s="298"/>
      <c r="AK522" s="298"/>
      <c r="AL522" s="298"/>
      <c r="AM522" s="299"/>
      <c r="AN522" s="300"/>
      <c r="AP522" s="300"/>
      <c r="AQ522" s="302"/>
      <c r="AR522" s="300"/>
      <c r="AS522" s="302"/>
      <c r="AT522" s="303"/>
      <c r="AU522" s="300"/>
      <c r="AV522" s="302"/>
      <c r="AW522" s="300"/>
      <c r="AX522" s="302"/>
      <c r="AY522" s="300"/>
      <c r="AZ522" s="302"/>
    </row>
    <row r="523" spans="7:52">
      <c r="G523" s="256"/>
      <c r="I523" s="256"/>
      <c r="J523" s="256"/>
      <c r="K523" s="256"/>
      <c r="L523" s="256"/>
      <c r="M523" s="273"/>
      <c r="N523" s="273"/>
      <c r="O523" s="274"/>
      <c r="P523" s="257"/>
      <c r="Q523" s="256"/>
      <c r="R523" s="295"/>
      <c r="Z523" s="296"/>
      <c r="AA523" s="295"/>
      <c r="AB523" s="297"/>
      <c r="AC523" s="297"/>
      <c r="AD523" s="297"/>
      <c r="AE523" s="297"/>
      <c r="AF523" s="297"/>
      <c r="AG523" s="297"/>
      <c r="AH523" s="297"/>
      <c r="AI523" s="297"/>
      <c r="AJ523" s="298"/>
      <c r="AK523" s="298"/>
      <c r="AL523" s="298"/>
      <c r="AM523" s="299"/>
      <c r="AN523" s="300"/>
      <c r="AP523" s="300"/>
      <c r="AQ523" s="302"/>
      <c r="AR523" s="300"/>
      <c r="AS523" s="302"/>
      <c r="AT523" s="303"/>
      <c r="AU523" s="300"/>
      <c r="AV523" s="302"/>
      <c r="AW523" s="300"/>
      <c r="AX523" s="302"/>
      <c r="AY523" s="300"/>
      <c r="AZ523" s="302"/>
    </row>
    <row r="524" spans="7:52">
      <c r="G524" s="256"/>
      <c r="I524" s="256"/>
      <c r="J524" s="256"/>
      <c r="K524" s="256"/>
      <c r="L524" s="256"/>
      <c r="M524" s="273"/>
      <c r="N524" s="273"/>
      <c r="O524" s="274"/>
      <c r="P524" s="257"/>
      <c r="Q524" s="256"/>
      <c r="R524" s="295"/>
      <c r="Z524" s="296"/>
      <c r="AA524" s="295"/>
      <c r="AB524" s="297"/>
      <c r="AC524" s="297"/>
      <c r="AD524" s="297"/>
      <c r="AE524" s="297"/>
      <c r="AF524" s="297"/>
      <c r="AG524" s="297"/>
      <c r="AH524" s="297"/>
      <c r="AI524" s="297"/>
      <c r="AJ524" s="298"/>
      <c r="AK524" s="298"/>
      <c r="AL524" s="298"/>
      <c r="AM524" s="299"/>
      <c r="AN524" s="300"/>
      <c r="AP524" s="300"/>
      <c r="AQ524" s="302"/>
      <c r="AR524" s="300"/>
      <c r="AS524" s="302"/>
      <c r="AT524" s="303"/>
      <c r="AU524" s="300"/>
      <c r="AV524" s="302"/>
      <c r="AW524" s="300"/>
      <c r="AX524" s="302"/>
      <c r="AY524" s="300"/>
      <c r="AZ524" s="302"/>
    </row>
    <row r="525" spans="7:52">
      <c r="G525" s="256"/>
      <c r="I525" s="256"/>
      <c r="J525" s="256"/>
      <c r="K525" s="256"/>
      <c r="L525" s="256"/>
      <c r="M525" s="273"/>
      <c r="N525" s="273"/>
      <c r="O525" s="274"/>
      <c r="P525" s="257"/>
      <c r="Q525" s="256"/>
      <c r="R525" s="295"/>
      <c r="Z525" s="296"/>
      <c r="AA525" s="295"/>
      <c r="AB525" s="297"/>
      <c r="AC525" s="297"/>
      <c r="AD525" s="297"/>
      <c r="AE525" s="297"/>
      <c r="AF525" s="297"/>
      <c r="AG525" s="297"/>
      <c r="AH525" s="297"/>
      <c r="AI525" s="297"/>
      <c r="AJ525" s="298"/>
      <c r="AK525" s="298"/>
      <c r="AL525" s="298"/>
      <c r="AM525" s="299"/>
      <c r="AN525" s="300"/>
      <c r="AP525" s="300"/>
      <c r="AQ525" s="302"/>
      <c r="AR525" s="300"/>
      <c r="AS525" s="302"/>
      <c r="AT525" s="303"/>
      <c r="AU525" s="300"/>
      <c r="AV525" s="302"/>
      <c r="AW525" s="300"/>
      <c r="AX525" s="302"/>
      <c r="AY525" s="300"/>
      <c r="AZ525" s="302"/>
    </row>
    <row r="526" spans="7:52">
      <c r="G526" s="256"/>
      <c r="I526" s="256"/>
      <c r="J526" s="256"/>
      <c r="K526" s="256"/>
      <c r="L526" s="256"/>
      <c r="M526" s="273"/>
      <c r="N526" s="273"/>
      <c r="O526" s="274"/>
      <c r="P526" s="257"/>
      <c r="Q526" s="256"/>
      <c r="R526" s="295"/>
      <c r="Z526" s="296"/>
      <c r="AA526" s="295"/>
      <c r="AB526" s="297"/>
      <c r="AC526" s="297"/>
      <c r="AD526" s="297"/>
      <c r="AE526" s="297"/>
      <c r="AF526" s="297"/>
      <c r="AG526" s="297"/>
      <c r="AH526" s="297"/>
      <c r="AI526" s="297"/>
      <c r="AJ526" s="298"/>
      <c r="AK526" s="298"/>
      <c r="AL526" s="298"/>
      <c r="AM526" s="299"/>
      <c r="AN526" s="300"/>
      <c r="AP526" s="300"/>
      <c r="AQ526" s="302"/>
      <c r="AR526" s="300"/>
      <c r="AS526" s="302"/>
      <c r="AT526" s="303"/>
      <c r="AU526" s="300"/>
      <c r="AV526" s="302"/>
      <c r="AW526" s="300"/>
      <c r="AX526" s="302"/>
      <c r="AY526" s="300"/>
      <c r="AZ526" s="302"/>
    </row>
    <row r="527" spans="7:52">
      <c r="G527" s="256"/>
      <c r="I527" s="256"/>
      <c r="J527" s="256"/>
      <c r="K527" s="256"/>
      <c r="L527" s="256"/>
      <c r="M527" s="273"/>
      <c r="N527" s="273"/>
      <c r="O527" s="274"/>
      <c r="P527" s="257"/>
      <c r="Q527" s="256"/>
      <c r="R527" s="295"/>
      <c r="Z527" s="296"/>
      <c r="AA527" s="295"/>
      <c r="AB527" s="297"/>
      <c r="AC527" s="297"/>
      <c r="AD527" s="297"/>
      <c r="AE527" s="297"/>
      <c r="AF527" s="297"/>
      <c r="AG527" s="297"/>
      <c r="AH527" s="297"/>
      <c r="AI527" s="297"/>
      <c r="AJ527" s="298"/>
      <c r="AK527" s="298"/>
      <c r="AL527" s="298"/>
      <c r="AM527" s="299"/>
      <c r="AN527" s="300"/>
      <c r="AP527" s="300"/>
      <c r="AQ527" s="302"/>
      <c r="AR527" s="300"/>
      <c r="AS527" s="302"/>
      <c r="AT527" s="303"/>
      <c r="AU527" s="300"/>
      <c r="AV527" s="302"/>
      <c r="AW527" s="300"/>
      <c r="AX527" s="302"/>
      <c r="AY527" s="300"/>
      <c r="AZ527" s="302"/>
    </row>
    <row r="528" spans="7:52">
      <c r="G528" s="256"/>
      <c r="I528" s="256"/>
      <c r="J528" s="256"/>
      <c r="K528" s="256"/>
      <c r="L528" s="256"/>
      <c r="M528" s="273"/>
      <c r="N528" s="273"/>
      <c r="O528" s="274"/>
      <c r="P528" s="257"/>
      <c r="Q528" s="256"/>
      <c r="R528" s="295"/>
      <c r="Z528" s="296"/>
      <c r="AA528" s="295"/>
      <c r="AB528" s="297"/>
      <c r="AC528" s="297"/>
      <c r="AD528" s="297"/>
      <c r="AE528" s="297"/>
      <c r="AF528" s="297"/>
      <c r="AG528" s="297"/>
      <c r="AH528" s="297"/>
      <c r="AI528" s="297"/>
      <c r="AJ528" s="298"/>
      <c r="AK528" s="298"/>
      <c r="AL528" s="298"/>
      <c r="AM528" s="299"/>
      <c r="AN528" s="300"/>
      <c r="AP528" s="300"/>
      <c r="AQ528" s="302"/>
      <c r="AR528" s="300"/>
      <c r="AS528" s="302"/>
      <c r="AT528" s="303"/>
      <c r="AU528" s="300"/>
      <c r="AV528" s="302"/>
      <c r="AW528" s="300"/>
      <c r="AX528" s="302"/>
      <c r="AY528" s="300"/>
      <c r="AZ528" s="302"/>
    </row>
    <row r="529" spans="7:52">
      <c r="G529" s="256"/>
      <c r="I529" s="256"/>
      <c r="J529" s="256"/>
      <c r="K529" s="256"/>
      <c r="L529" s="256"/>
      <c r="M529" s="273"/>
      <c r="N529" s="273"/>
      <c r="O529" s="274"/>
      <c r="P529" s="257"/>
      <c r="Q529" s="256"/>
      <c r="R529" s="295"/>
      <c r="Z529" s="296"/>
      <c r="AA529" s="295"/>
      <c r="AB529" s="297"/>
      <c r="AC529" s="297"/>
      <c r="AD529" s="297"/>
      <c r="AE529" s="297"/>
      <c r="AF529" s="297"/>
      <c r="AG529" s="297"/>
      <c r="AH529" s="297"/>
      <c r="AI529" s="297"/>
      <c r="AJ529" s="298"/>
      <c r="AK529" s="298"/>
      <c r="AL529" s="298"/>
      <c r="AM529" s="299"/>
      <c r="AN529" s="300"/>
      <c r="AP529" s="300"/>
      <c r="AQ529" s="302"/>
      <c r="AR529" s="300"/>
      <c r="AS529" s="302"/>
      <c r="AT529" s="303"/>
      <c r="AU529" s="300"/>
      <c r="AV529" s="302"/>
      <c r="AW529" s="300"/>
      <c r="AX529" s="302"/>
      <c r="AY529" s="300"/>
      <c r="AZ529" s="302"/>
    </row>
    <row r="530" spans="7:52">
      <c r="G530" s="256"/>
      <c r="I530" s="256"/>
      <c r="J530" s="256"/>
      <c r="K530" s="256"/>
      <c r="L530" s="256"/>
      <c r="M530" s="273"/>
      <c r="N530" s="273"/>
      <c r="O530" s="274"/>
      <c r="P530" s="257"/>
      <c r="Q530" s="256"/>
      <c r="R530" s="295"/>
      <c r="Z530" s="296"/>
      <c r="AA530" s="295"/>
      <c r="AB530" s="297"/>
      <c r="AC530" s="297"/>
      <c r="AD530" s="297"/>
      <c r="AE530" s="297"/>
      <c r="AF530" s="297"/>
      <c r="AG530" s="297"/>
      <c r="AH530" s="297"/>
      <c r="AI530" s="297"/>
      <c r="AJ530" s="298"/>
      <c r="AK530" s="298"/>
      <c r="AL530" s="298"/>
      <c r="AM530" s="299"/>
      <c r="AN530" s="300"/>
      <c r="AP530" s="300"/>
      <c r="AQ530" s="302"/>
      <c r="AR530" s="300"/>
      <c r="AS530" s="302"/>
      <c r="AT530" s="303"/>
      <c r="AU530" s="300"/>
      <c r="AV530" s="302"/>
      <c r="AW530" s="300"/>
      <c r="AX530" s="302"/>
      <c r="AY530" s="300"/>
      <c r="AZ530" s="302"/>
    </row>
    <row r="531" spans="7:52">
      <c r="G531" s="256"/>
      <c r="I531" s="256"/>
      <c r="J531" s="256"/>
      <c r="K531" s="256"/>
      <c r="L531" s="256"/>
      <c r="M531" s="273"/>
      <c r="N531" s="273"/>
      <c r="O531" s="274"/>
      <c r="P531" s="257"/>
      <c r="Q531" s="256"/>
      <c r="R531" s="295"/>
      <c r="Z531" s="296"/>
      <c r="AA531" s="295"/>
      <c r="AB531" s="297"/>
      <c r="AC531" s="297"/>
      <c r="AD531" s="297"/>
      <c r="AE531" s="297"/>
      <c r="AF531" s="297"/>
      <c r="AG531" s="297"/>
      <c r="AH531" s="297"/>
      <c r="AI531" s="297"/>
      <c r="AJ531" s="298"/>
      <c r="AK531" s="298"/>
      <c r="AL531" s="298"/>
      <c r="AM531" s="299"/>
      <c r="AN531" s="300"/>
      <c r="AP531" s="300"/>
      <c r="AQ531" s="302"/>
      <c r="AR531" s="300"/>
      <c r="AS531" s="302"/>
      <c r="AT531" s="303"/>
      <c r="AU531" s="300"/>
      <c r="AV531" s="302"/>
      <c r="AW531" s="300"/>
      <c r="AX531" s="302"/>
      <c r="AY531" s="300"/>
      <c r="AZ531" s="302"/>
    </row>
    <row r="532" spans="7:52">
      <c r="G532" s="256"/>
      <c r="I532" s="256"/>
      <c r="J532" s="256"/>
      <c r="K532" s="256"/>
      <c r="L532" s="256"/>
      <c r="M532" s="273"/>
      <c r="N532" s="273"/>
      <c r="O532" s="274"/>
      <c r="P532" s="257"/>
      <c r="Q532" s="256"/>
      <c r="R532" s="295"/>
      <c r="Z532" s="296"/>
      <c r="AA532" s="295"/>
      <c r="AB532" s="297"/>
      <c r="AC532" s="297"/>
      <c r="AD532" s="297"/>
      <c r="AE532" s="297"/>
      <c r="AF532" s="297"/>
      <c r="AG532" s="297"/>
      <c r="AH532" s="297"/>
      <c r="AI532" s="297"/>
      <c r="AJ532" s="298"/>
      <c r="AK532" s="298"/>
      <c r="AL532" s="298"/>
      <c r="AM532" s="299"/>
      <c r="AN532" s="300"/>
      <c r="AP532" s="300"/>
      <c r="AQ532" s="302"/>
      <c r="AR532" s="300"/>
      <c r="AS532" s="302"/>
      <c r="AT532" s="303"/>
      <c r="AU532" s="300"/>
      <c r="AV532" s="302"/>
      <c r="AW532" s="300"/>
      <c r="AX532" s="302"/>
      <c r="AY532" s="300"/>
      <c r="AZ532" s="302"/>
    </row>
    <row r="533" spans="7:52">
      <c r="G533" s="256"/>
      <c r="I533" s="256"/>
      <c r="J533" s="256"/>
      <c r="K533" s="256"/>
      <c r="L533" s="256"/>
      <c r="M533" s="273"/>
      <c r="N533" s="273"/>
      <c r="O533" s="274"/>
      <c r="P533" s="257"/>
      <c r="Q533" s="256"/>
      <c r="R533" s="295"/>
      <c r="Z533" s="296"/>
      <c r="AA533" s="295"/>
      <c r="AB533" s="297"/>
      <c r="AC533" s="297"/>
      <c r="AD533" s="297"/>
      <c r="AE533" s="297"/>
      <c r="AF533" s="297"/>
      <c r="AG533" s="297"/>
      <c r="AH533" s="297"/>
      <c r="AI533" s="297"/>
      <c r="AJ533" s="298"/>
      <c r="AK533" s="298"/>
      <c r="AL533" s="298"/>
      <c r="AM533" s="299"/>
      <c r="AN533" s="300"/>
      <c r="AP533" s="300"/>
      <c r="AQ533" s="302"/>
      <c r="AR533" s="300"/>
      <c r="AS533" s="302"/>
      <c r="AT533" s="303"/>
      <c r="AU533" s="300"/>
      <c r="AV533" s="302"/>
      <c r="AW533" s="300"/>
      <c r="AX533" s="302"/>
      <c r="AY533" s="300"/>
      <c r="AZ533" s="302"/>
    </row>
    <row r="534" spans="7:52">
      <c r="G534" s="256"/>
      <c r="I534" s="256"/>
      <c r="J534" s="256"/>
      <c r="K534" s="256"/>
      <c r="L534" s="256"/>
      <c r="M534" s="273"/>
      <c r="N534" s="273"/>
      <c r="O534" s="274"/>
      <c r="P534" s="257"/>
      <c r="Q534" s="256"/>
      <c r="R534" s="295"/>
      <c r="Z534" s="296"/>
      <c r="AA534" s="295"/>
      <c r="AB534" s="297"/>
      <c r="AC534" s="297"/>
      <c r="AD534" s="297"/>
      <c r="AE534" s="297"/>
      <c r="AF534" s="297"/>
      <c r="AG534" s="297"/>
      <c r="AH534" s="297"/>
      <c r="AI534" s="297"/>
      <c r="AJ534" s="298"/>
      <c r="AK534" s="298"/>
      <c r="AL534" s="298"/>
      <c r="AM534" s="299"/>
      <c r="AN534" s="300"/>
      <c r="AP534" s="300"/>
      <c r="AQ534" s="302"/>
      <c r="AR534" s="300"/>
      <c r="AS534" s="302"/>
      <c r="AT534" s="303"/>
      <c r="AU534" s="300"/>
      <c r="AV534" s="302"/>
      <c r="AW534" s="300"/>
      <c r="AX534" s="302"/>
      <c r="AY534" s="300"/>
      <c r="AZ534" s="302"/>
    </row>
    <row r="535" spans="7:52">
      <c r="G535" s="256"/>
      <c r="I535" s="256"/>
      <c r="J535" s="256"/>
      <c r="K535" s="256"/>
      <c r="L535" s="256"/>
      <c r="M535" s="273"/>
      <c r="N535" s="273"/>
      <c r="O535" s="274"/>
      <c r="P535" s="257"/>
      <c r="Q535" s="256"/>
      <c r="R535" s="295"/>
      <c r="Z535" s="296"/>
      <c r="AA535" s="295"/>
      <c r="AB535" s="297"/>
      <c r="AC535" s="297"/>
      <c r="AD535" s="297"/>
      <c r="AE535" s="297"/>
      <c r="AF535" s="297"/>
      <c r="AG535" s="297"/>
      <c r="AH535" s="297"/>
      <c r="AI535" s="297"/>
      <c r="AJ535" s="298"/>
      <c r="AK535" s="298"/>
      <c r="AL535" s="298"/>
      <c r="AM535" s="299"/>
      <c r="AN535" s="300"/>
      <c r="AP535" s="300"/>
      <c r="AQ535" s="302"/>
      <c r="AR535" s="300"/>
      <c r="AS535" s="302"/>
      <c r="AT535" s="303"/>
      <c r="AU535" s="300"/>
      <c r="AV535" s="302"/>
      <c r="AW535" s="300"/>
      <c r="AX535" s="302"/>
      <c r="AY535" s="300"/>
      <c r="AZ535" s="302"/>
    </row>
    <row r="536" spans="7:52">
      <c r="G536" s="256"/>
      <c r="I536" s="256"/>
      <c r="J536" s="256"/>
      <c r="K536" s="256"/>
      <c r="L536" s="256"/>
      <c r="M536" s="273"/>
      <c r="N536" s="273"/>
      <c r="O536" s="274"/>
      <c r="P536" s="257"/>
      <c r="Q536" s="256"/>
      <c r="R536" s="295"/>
      <c r="Z536" s="296"/>
      <c r="AA536" s="295"/>
      <c r="AB536" s="297"/>
      <c r="AC536" s="297"/>
      <c r="AD536" s="297"/>
      <c r="AE536" s="297"/>
      <c r="AF536" s="297"/>
      <c r="AG536" s="297"/>
      <c r="AH536" s="297"/>
      <c r="AI536" s="297"/>
      <c r="AJ536" s="298"/>
      <c r="AK536" s="298"/>
      <c r="AL536" s="298"/>
      <c r="AM536" s="299"/>
      <c r="AN536" s="300"/>
      <c r="AP536" s="300"/>
      <c r="AQ536" s="302"/>
      <c r="AR536" s="300"/>
      <c r="AS536" s="302"/>
      <c r="AT536" s="303"/>
      <c r="AU536" s="300"/>
      <c r="AV536" s="302"/>
      <c r="AW536" s="300"/>
      <c r="AX536" s="302"/>
      <c r="AY536" s="300"/>
      <c r="AZ536" s="302"/>
    </row>
    <row r="537" spans="7:52">
      <c r="G537" s="256"/>
      <c r="I537" s="256"/>
      <c r="J537" s="256"/>
      <c r="K537" s="256"/>
      <c r="L537" s="256"/>
      <c r="M537" s="273"/>
      <c r="N537" s="273"/>
      <c r="O537" s="274"/>
      <c r="P537" s="257"/>
      <c r="Q537" s="256"/>
      <c r="R537" s="295"/>
      <c r="Z537" s="296"/>
      <c r="AA537" s="295"/>
      <c r="AB537" s="297"/>
      <c r="AC537" s="297"/>
      <c r="AD537" s="297"/>
      <c r="AE537" s="297"/>
      <c r="AF537" s="297"/>
      <c r="AG537" s="297"/>
      <c r="AH537" s="297"/>
      <c r="AI537" s="297"/>
      <c r="AJ537" s="298"/>
      <c r="AK537" s="298"/>
      <c r="AL537" s="298"/>
      <c r="AM537" s="299"/>
      <c r="AN537" s="300"/>
      <c r="AP537" s="300"/>
      <c r="AQ537" s="302"/>
      <c r="AR537" s="300"/>
      <c r="AS537" s="302"/>
      <c r="AT537" s="303"/>
      <c r="AU537" s="300"/>
      <c r="AV537" s="302"/>
      <c r="AW537" s="300"/>
      <c r="AX537" s="302"/>
      <c r="AY537" s="300"/>
      <c r="AZ537" s="302"/>
    </row>
    <row r="538" spans="7:52">
      <c r="G538" s="256"/>
      <c r="I538" s="256"/>
      <c r="J538" s="256"/>
      <c r="K538" s="256"/>
      <c r="L538" s="256"/>
      <c r="M538" s="273"/>
      <c r="N538" s="273"/>
      <c r="O538" s="274"/>
      <c r="P538" s="257"/>
      <c r="Q538" s="256"/>
      <c r="R538" s="295"/>
      <c r="Z538" s="296"/>
      <c r="AA538" s="295"/>
      <c r="AB538" s="297"/>
      <c r="AC538" s="297"/>
      <c r="AD538" s="297"/>
      <c r="AE538" s="297"/>
      <c r="AF538" s="297"/>
      <c r="AG538" s="297"/>
      <c r="AH538" s="297"/>
      <c r="AI538" s="297"/>
      <c r="AJ538" s="298"/>
      <c r="AK538" s="298"/>
      <c r="AL538" s="298"/>
      <c r="AM538" s="299"/>
      <c r="AN538" s="300"/>
      <c r="AP538" s="300"/>
      <c r="AQ538" s="302"/>
      <c r="AR538" s="300"/>
      <c r="AS538" s="302"/>
      <c r="AT538" s="303"/>
      <c r="AU538" s="300"/>
      <c r="AV538" s="302"/>
      <c r="AW538" s="300"/>
      <c r="AX538" s="302"/>
      <c r="AY538" s="300"/>
      <c r="AZ538" s="302"/>
    </row>
    <row r="539" spans="7:52">
      <c r="G539" s="256"/>
      <c r="I539" s="256"/>
      <c r="J539" s="256"/>
      <c r="K539" s="256"/>
      <c r="L539" s="256"/>
      <c r="M539" s="273"/>
      <c r="N539" s="273"/>
      <c r="O539" s="274"/>
      <c r="P539" s="257"/>
      <c r="Q539" s="256"/>
      <c r="R539" s="295"/>
      <c r="Z539" s="296"/>
      <c r="AA539" s="295"/>
      <c r="AB539" s="297"/>
      <c r="AC539" s="297"/>
      <c r="AD539" s="297"/>
      <c r="AE539" s="297"/>
      <c r="AF539" s="297"/>
      <c r="AG539" s="297"/>
      <c r="AH539" s="297"/>
      <c r="AI539" s="297"/>
      <c r="AJ539" s="298"/>
      <c r="AK539" s="298"/>
      <c r="AL539" s="298"/>
      <c r="AM539" s="299"/>
      <c r="AN539" s="300"/>
      <c r="AP539" s="300"/>
      <c r="AQ539" s="302"/>
      <c r="AR539" s="300"/>
      <c r="AS539" s="302"/>
      <c r="AT539" s="303"/>
      <c r="AU539" s="300"/>
      <c r="AV539" s="302"/>
      <c r="AW539" s="300"/>
      <c r="AX539" s="302"/>
      <c r="AY539" s="300"/>
      <c r="AZ539" s="302"/>
    </row>
    <row r="540" spans="7:52">
      <c r="G540" s="256"/>
      <c r="I540" s="256"/>
      <c r="J540" s="256"/>
      <c r="K540" s="256"/>
      <c r="L540" s="256"/>
      <c r="M540" s="273"/>
      <c r="N540" s="273"/>
      <c r="O540" s="274"/>
      <c r="P540" s="257"/>
      <c r="Q540" s="256"/>
      <c r="R540" s="295"/>
      <c r="Z540" s="296"/>
      <c r="AA540" s="295"/>
      <c r="AB540" s="297"/>
      <c r="AC540" s="297"/>
      <c r="AD540" s="297"/>
      <c r="AE540" s="297"/>
      <c r="AF540" s="297"/>
      <c r="AG540" s="297"/>
      <c r="AH540" s="297"/>
      <c r="AI540" s="297"/>
      <c r="AJ540" s="298"/>
      <c r="AK540" s="298"/>
      <c r="AL540" s="298"/>
      <c r="AM540" s="299"/>
      <c r="AN540" s="300"/>
      <c r="AP540" s="300"/>
      <c r="AQ540" s="302"/>
      <c r="AR540" s="300"/>
      <c r="AS540" s="302"/>
      <c r="AT540" s="303"/>
      <c r="AU540" s="300"/>
      <c r="AV540" s="302"/>
      <c r="AW540" s="300"/>
      <c r="AX540" s="302"/>
      <c r="AY540" s="300"/>
      <c r="AZ540" s="302"/>
    </row>
    <row r="541" spans="7:52">
      <c r="G541" s="256"/>
      <c r="I541" s="256"/>
      <c r="J541" s="256"/>
      <c r="K541" s="256"/>
      <c r="L541" s="256"/>
      <c r="M541" s="273"/>
      <c r="N541" s="273"/>
      <c r="O541" s="274"/>
      <c r="P541" s="257"/>
      <c r="Q541" s="256"/>
      <c r="R541" s="295"/>
      <c r="Z541" s="296"/>
      <c r="AA541" s="295"/>
      <c r="AB541" s="297"/>
      <c r="AC541" s="297"/>
      <c r="AD541" s="297"/>
      <c r="AE541" s="297"/>
      <c r="AF541" s="297"/>
      <c r="AG541" s="297"/>
      <c r="AH541" s="297"/>
      <c r="AI541" s="297"/>
      <c r="AJ541" s="298"/>
      <c r="AK541" s="298"/>
      <c r="AL541" s="298"/>
      <c r="AM541" s="299"/>
      <c r="AN541" s="300"/>
      <c r="AP541" s="300"/>
      <c r="AQ541" s="302"/>
      <c r="AR541" s="300"/>
      <c r="AS541" s="302"/>
      <c r="AT541" s="303"/>
      <c r="AU541" s="300"/>
      <c r="AV541" s="302"/>
      <c r="AW541" s="300"/>
      <c r="AX541" s="302"/>
      <c r="AY541" s="300"/>
      <c r="AZ541" s="302"/>
    </row>
    <row r="542" spans="7:52">
      <c r="G542" s="256"/>
      <c r="I542" s="256"/>
      <c r="J542" s="256"/>
      <c r="K542" s="256"/>
      <c r="L542" s="256"/>
      <c r="M542" s="273"/>
      <c r="N542" s="273"/>
      <c r="O542" s="274"/>
      <c r="P542" s="257"/>
      <c r="Q542" s="256"/>
      <c r="R542" s="295"/>
      <c r="Z542" s="296"/>
      <c r="AA542" s="295"/>
      <c r="AB542" s="297"/>
      <c r="AC542" s="297"/>
      <c r="AD542" s="297"/>
      <c r="AE542" s="297"/>
      <c r="AF542" s="297"/>
      <c r="AG542" s="297"/>
      <c r="AH542" s="297"/>
      <c r="AI542" s="297"/>
      <c r="AJ542" s="298"/>
      <c r="AK542" s="298"/>
      <c r="AL542" s="298"/>
      <c r="AM542" s="299"/>
      <c r="AN542" s="300"/>
      <c r="AP542" s="300"/>
      <c r="AQ542" s="302"/>
      <c r="AR542" s="300"/>
      <c r="AS542" s="302"/>
      <c r="AT542" s="303"/>
      <c r="AU542" s="300"/>
      <c r="AV542" s="302"/>
      <c r="AW542" s="300"/>
      <c r="AX542" s="302"/>
      <c r="AY542" s="300"/>
      <c r="AZ542" s="302"/>
    </row>
    <row r="543" spans="7:52">
      <c r="G543" s="256"/>
      <c r="I543" s="256"/>
      <c r="J543" s="256"/>
      <c r="K543" s="256"/>
      <c r="L543" s="256"/>
      <c r="M543" s="273"/>
      <c r="N543" s="273"/>
      <c r="O543" s="274"/>
      <c r="P543" s="257"/>
      <c r="Q543" s="256"/>
      <c r="R543" s="295"/>
      <c r="Z543" s="296"/>
      <c r="AA543" s="295"/>
      <c r="AB543" s="297"/>
      <c r="AC543" s="297"/>
      <c r="AD543" s="297"/>
      <c r="AE543" s="297"/>
      <c r="AF543" s="297"/>
      <c r="AG543" s="297"/>
      <c r="AH543" s="297"/>
      <c r="AI543" s="297"/>
      <c r="AJ543" s="298"/>
      <c r="AK543" s="298"/>
      <c r="AL543" s="298"/>
      <c r="AM543" s="299"/>
      <c r="AN543" s="300"/>
      <c r="AP543" s="300"/>
      <c r="AQ543" s="302"/>
      <c r="AR543" s="300"/>
      <c r="AS543" s="302"/>
      <c r="AT543" s="303"/>
      <c r="AU543" s="300"/>
      <c r="AV543" s="302"/>
      <c r="AW543" s="300"/>
      <c r="AX543" s="302"/>
      <c r="AY543" s="300"/>
      <c r="AZ543" s="302"/>
    </row>
    <row r="544" spans="7:52">
      <c r="G544" s="256"/>
      <c r="I544" s="256"/>
      <c r="J544" s="256"/>
      <c r="K544" s="256"/>
      <c r="L544" s="256"/>
      <c r="M544" s="273"/>
      <c r="N544" s="273"/>
      <c r="O544" s="274"/>
      <c r="P544" s="257"/>
      <c r="Q544" s="256"/>
      <c r="R544" s="295"/>
      <c r="Z544" s="296"/>
      <c r="AA544" s="295"/>
      <c r="AB544" s="297"/>
      <c r="AC544" s="297"/>
      <c r="AD544" s="297"/>
      <c r="AE544" s="297"/>
      <c r="AF544" s="297"/>
      <c r="AG544" s="297"/>
      <c r="AH544" s="297"/>
      <c r="AI544" s="297"/>
      <c r="AJ544" s="298"/>
      <c r="AK544" s="298"/>
      <c r="AL544" s="298"/>
      <c r="AM544" s="299"/>
      <c r="AN544" s="300"/>
      <c r="AP544" s="300"/>
      <c r="AQ544" s="302"/>
      <c r="AR544" s="300"/>
      <c r="AS544" s="302"/>
      <c r="AT544" s="303"/>
      <c r="AU544" s="300"/>
      <c r="AV544" s="302"/>
      <c r="AW544" s="300"/>
      <c r="AX544" s="302"/>
      <c r="AY544" s="300"/>
      <c r="AZ544" s="302"/>
    </row>
    <row r="545" spans="7:52">
      <c r="G545" s="256"/>
      <c r="I545" s="256"/>
      <c r="J545" s="256"/>
      <c r="K545" s="256"/>
      <c r="L545" s="256"/>
      <c r="M545" s="273"/>
      <c r="N545" s="273"/>
      <c r="O545" s="274"/>
      <c r="P545" s="257"/>
      <c r="Q545" s="256"/>
      <c r="R545" s="295"/>
      <c r="Z545" s="296"/>
      <c r="AA545" s="295"/>
      <c r="AB545" s="297"/>
      <c r="AC545" s="297"/>
      <c r="AD545" s="297"/>
      <c r="AE545" s="297"/>
      <c r="AF545" s="297"/>
      <c r="AG545" s="297"/>
      <c r="AH545" s="297"/>
      <c r="AI545" s="297"/>
      <c r="AJ545" s="298"/>
      <c r="AK545" s="298"/>
      <c r="AL545" s="298"/>
      <c r="AM545" s="299"/>
      <c r="AN545" s="300"/>
      <c r="AP545" s="300"/>
      <c r="AQ545" s="302"/>
      <c r="AR545" s="300"/>
      <c r="AS545" s="302"/>
      <c r="AT545" s="303"/>
      <c r="AU545" s="300"/>
      <c r="AV545" s="302"/>
      <c r="AW545" s="300"/>
      <c r="AX545" s="302"/>
      <c r="AY545" s="300"/>
      <c r="AZ545" s="302"/>
    </row>
    <row r="546" spans="7:52">
      <c r="G546" s="256"/>
      <c r="I546" s="256"/>
      <c r="J546" s="256"/>
      <c r="K546" s="256"/>
      <c r="L546" s="256"/>
      <c r="M546" s="273"/>
      <c r="N546" s="273"/>
      <c r="O546" s="274"/>
      <c r="P546" s="257"/>
      <c r="Q546" s="256"/>
      <c r="R546" s="295"/>
      <c r="Z546" s="296"/>
      <c r="AA546" s="295"/>
      <c r="AB546" s="297"/>
      <c r="AC546" s="297"/>
      <c r="AD546" s="297"/>
      <c r="AE546" s="297"/>
      <c r="AF546" s="297"/>
      <c r="AG546" s="297"/>
      <c r="AH546" s="297"/>
      <c r="AI546" s="297"/>
      <c r="AJ546" s="298"/>
      <c r="AK546" s="298"/>
      <c r="AL546" s="298"/>
      <c r="AM546" s="299"/>
      <c r="AN546" s="300"/>
      <c r="AP546" s="300"/>
      <c r="AQ546" s="302"/>
      <c r="AR546" s="300"/>
      <c r="AS546" s="302"/>
      <c r="AT546" s="303"/>
      <c r="AU546" s="300"/>
      <c r="AV546" s="302"/>
      <c r="AW546" s="300"/>
      <c r="AX546" s="302"/>
      <c r="AY546" s="300"/>
      <c r="AZ546" s="302"/>
    </row>
    <row r="547" spans="7:52">
      <c r="G547" s="256"/>
      <c r="I547" s="256"/>
      <c r="J547" s="256"/>
      <c r="K547" s="256"/>
      <c r="L547" s="256"/>
      <c r="M547" s="273"/>
      <c r="N547" s="273"/>
      <c r="O547" s="274"/>
      <c r="P547" s="257"/>
      <c r="Q547" s="256"/>
      <c r="R547" s="295"/>
      <c r="Z547" s="296"/>
      <c r="AA547" s="295"/>
      <c r="AB547" s="297"/>
      <c r="AC547" s="297"/>
      <c r="AD547" s="297"/>
      <c r="AE547" s="297"/>
      <c r="AF547" s="297"/>
      <c r="AG547" s="297"/>
      <c r="AH547" s="297"/>
      <c r="AI547" s="297"/>
      <c r="AJ547" s="298"/>
      <c r="AK547" s="298"/>
      <c r="AL547" s="298"/>
      <c r="AM547" s="299"/>
      <c r="AN547" s="300"/>
      <c r="AP547" s="300"/>
      <c r="AQ547" s="302"/>
      <c r="AR547" s="300"/>
      <c r="AS547" s="302"/>
      <c r="AT547" s="303"/>
      <c r="AU547" s="300"/>
      <c r="AV547" s="302"/>
      <c r="AW547" s="300"/>
      <c r="AX547" s="302"/>
      <c r="AY547" s="300"/>
      <c r="AZ547" s="302"/>
    </row>
    <row r="548" spans="7:52">
      <c r="G548" s="256"/>
      <c r="I548" s="256"/>
      <c r="J548" s="256"/>
      <c r="K548" s="256"/>
      <c r="L548" s="256"/>
      <c r="M548" s="273"/>
      <c r="N548" s="273"/>
      <c r="O548" s="274"/>
      <c r="P548" s="257"/>
      <c r="Q548" s="256"/>
      <c r="R548" s="295"/>
      <c r="Z548" s="296"/>
      <c r="AA548" s="295"/>
      <c r="AB548" s="297"/>
      <c r="AC548" s="297"/>
      <c r="AD548" s="297"/>
      <c r="AE548" s="297"/>
      <c r="AF548" s="297"/>
      <c r="AG548" s="297"/>
      <c r="AH548" s="297"/>
      <c r="AI548" s="297"/>
      <c r="AJ548" s="298"/>
      <c r="AK548" s="298"/>
      <c r="AL548" s="298"/>
      <c r="AM548" s="299"/>
      <c r="AN548" s="300"/>
      <c r="AP548" s="300"/>
      <c r="AQ548" s="302"/>
      <c r="AR548" s="300"/>
      <c r="AS548" s="302"/>
      <c r="AT548" s="303"/>
      <c r="AU548" s="300"/>
      <c r="AV548" s="302"/>
      <c r="AW548" s="300"/>
      <c r="AX548" s="302"/>
      <c r="AY548" s="300"/>
      <c r="AZ548" s="302"/>
    </row>
    <row r="549" spans="7:52">
      <c r="G549" s="256"/>
      <c r="I549" s="256"/>
      <c r="J549" s="256"/>
      <c r="K549" s="256"/>
      <c r="L549" s="256"/>
      <c r="M549" s="273"/>
      <c r="N549" s="273"/>
      <c r="O549" s="274"/>
      <c r="P549" s="257"/>
      <c r="Q549" s="256"/>
      <c r="R549" s="295"/>
      <c r="Z549" s="296"/>
      <c r="AA549" s="295"/>
      <c r="AB549" s="297"/>
      <c r="AC549" s="297"/>
      <c r="AD549" s="297"/>
      <c r="AE549" s="297"/>
      <c r="AF549" s="297"/>
      <c r="AG549" s="297"/>
      <c r="AH549" s="297"/>
      <c r="AI549" s="297"/>
      <c r="AJ549" s="298"/>
      <c r="AK549" s="298"/>
      <c r="AL549" s="298"/>
      <c r="AM549" s="299"/>
      <c r="AN549" s="300"/>
      <c r="AP549" s="300"/>
      <c r="AQ549" s="302"/>
      <c r="AR549" s="300"/>
      <c r="AS549" s="302"/>
      <c r="AT549" s="303"/>
      <c r="AU549" s="300"/>
      <c r="AV549" s="302"/>
      <c r="AW549" s="300"/>
      <c r="AX549" s="302"/>
      <c r="AY549" s="300"/>
      <c r="AZ549" s="302"/>
    </row>
    <row r="550" spans="7:52">
      <c r="G550" s="256"/>
      <c r="I550" s="256"/>
      <c r="J550" s="256"/>
      <c r="K550" s="256"/>
      <c r="L550" s="256"/>
      <c r="M550" s="273"/>
      <c r="N550" s="273"/>
      <c r="O550" s="274"/>
      <c r="P550" s="257"/>
      <c r="Q550" s="256"/>
      <c r="R550" s="295"/>
      <c r="Z550" s="296"/>
      <c r="AA550" s="295"/>
      <c r="AB550" s="297"/>
      <c r="AC550" s="297"/>
      <c r="AD550" s="297"/>
      <c r="AE550" s="297"/>
      <c r="AF550" s="297"/>
      <c r="AG550" s="297"/>
      <c r="AH550" s="297"/>
      <c r="AI550" s="297"/>
      <c r="AJ550" s="298"/>
      <c r="AK550" s="298"/>
      <c r="AL550" s="298"/>
      <c r="AM550" s="299"/>
      <c r="AN550" s="300"/>
      <c r="AP550" s="300"/>
      <c r="AQ550" s="302"/>
      <c r="AR550" s="300"/>
      <c r="AS550" s="302"/>
      <c r="AT550" s="303"/>
      <c r="AU550" s="300"/>
      <c r="AV550" s="302"/>
      <c r="AW550" s="300"/>
      <c r="AX550" s="302"/>
      <c r="AY550" s="300"/>
      <c r="AZ550" s="302"/>
    </row>
    <row r="551" spans="7:52">
      <c r="G551" s="256"/>
      <c r="I551" s="256"/>
      <c r="J551" s="256"/>
      <c r="K551" s="256"/>
      <c r="L551" s="256"/>
      <c r="M551" s="273"/>
      <c r="N551" s="273"/>
      <c r="O551" s="274"/>
      <c r="P551" s="257"/>
      <c r="Q551" s="256"/>
      <c r="R551" s="295"/>
      <c r="Z551" s="296"/>
      <c r="AA551" s="295"/>
      <c r="AB551" s="297"/>
      <c r="AC551" s="297"/>
      <c r="AD551" s="297"/>
      <c r="AE551" s="297"/>
      <c r="AF551" s="297"/>
      <c r="AG551" s="297"/>
      <c r="AH551" s="297"/>
      <c r="AI551" s="297"/>
      <c r="AJ551" s="298"/>
      <c r="AK551" s="298"/>
      <c r="AL551" s="298"/>
      <c r="AM551" s="299"/>
      <c r="AN551" s="300"/>
      <c r="AP551" s="300"/>
      <c r="AQ551" s="302"/>
      <c r="AR551" s="300"/>
      <c r="AS551" s="302"/>
      <c r="AT551" s="303"/>
      <c r="AU551" s="300"/>
      <c r="AV551" s="302"/>
      <c r="AW551" s="300"/>
      <c r="AX551" s="302"/>
      <c r="AY551" s="300"/>
      <c r="AZ551" s="302"/>
    </row>
    <row r="552" spans="7:52">
      <c r="G552" s="256"/>
      <c r="I552" s="256"/>
      <c r="J552" s="256"/>
      <c r="K552" s="256"/>
      <c r="L552" s="256"/>
      <c r="M552" s="273"/>
      <c r="N552" s="273"/>
      <c r="O552" s="274"/>
      <c r="P552" s="257"/>
      <c r="Q552" s="256"/>
      <c r="R552" s="295"/>
      <c r="Z552" s="296"/>
      <c r="AA552" s="295"/>
      <c r="AB552" s="297"/>
      <c r="AC552" s="297"/>
      <c r="AD552" s="297"/>
      <c r="AE552" s="297"/>
      <c r="AF552" s="297"/>
      <c r="AG552" s="297"/>
      <c r="AH552" s="297"/>
      <c r="AI552" s="297"/>
      <c r="AJ552" s="298"/>
      <c r="AK552" s="298"/>
      <c r="AL552" s="298"/>
      <c r="AM552" s="299"/>
      <c r="AN552" s="300"/>
      <c r="AP552" s="300"/>
      <c r="AQ552" s="302"/>
      <c r="AR552" s="300"/>
      <c r="AS552" s="302"/>
      <c r="AT552" s="303"/>
      <c r="AU552" s="300"/>
      <c r="AV552" s="302"/>
      <c r="AW552" s="300"/>
      <c r="AX552" s="302"/>
      <c r="AY552" s="300"/>
      <c r="AZ552" s="302"/>
    </row>
    <row r="553" spans="7:52">
      <c r="G553" s="256"/>
      <c r="I553" s="256"/>
      <c r="J553" s="256"/>
      <c r="K553" s="256"/>
      <c r="L553" s="256"/>
      <c r="M553" s="273"/>
      <c r="N553" s="273"/>
      <c r="O553" s="274"/>
      <c r="P553" s="257"/>
      <c r="Q553" s="256"/>
      <c r="R553" s="295"/>
      <c r="Z553" s="296"/>
      <c r="AA553" s="295"/>
      <c r="AB553" s="297"/>
      <c r="AC553" s="297"/>
      <c r="AD553" s="297"/>
      <c r="AE553" s="297"/>
      <c r="AF553" s="297"/>
      <c r="AG553" s="297"/>
      <c r="AH553" s="297"/>
      <c r="AI553" s="297"/>
      <c r="AJ553" s="298"/>
      <c r="AK553" s="298"/>
      <c r="AL553" s="298"/>
      <c r="AM553" s="299"/>
      <c r="AN553" s="300"/>
      <c r="AP553" s="300"/>
      <c r="AQ553" s="302"/>
      <c r="AR553" s="300"/>
      <c r="AS553" s="302"/>
      <c r="AT553" s="303"/>
      <c r="AU553" s="300"/>
      <c r="AV553" s="302"/>
      <c r="AW553" s="300"/>
      <c r="AX553" s="302"/>
      <c r="AY553" s="300"/>
      <c r="AZ553" s="302"/>
    </row>
    <row r="554" spans="7:52">
      <c r="G554" s="256"/>
      <c r="I554" s="256"/>
      <c r="J554" s="256"/>
      <c r="K554" s="256"/>
      <c r="L554" s="256"/>
      <c r="M554" s="273"/>
      <c r="N554" s="273"/>
      <c r="O554" s="274"/>
      <c r="P554" s="257"/>
      <c r="Q554" s="256"/>
      <c r="R554" s="295"/>
      <c r="Z554" s="296"/>
      <c r="AA554" s="295"/>
      <c r="AB554" s="297"/>
      <c r="AC554" s="297"/>
      <c r="AD554" s="297"/>
      <c r="AE554" s="297"/>
      <c r="AF554" s="297"/>
      <c r="AG554" s="297"/>
      <c r="AH554" s="297"/>
      <c r="AI554" s="297"/>
      <c r="AJ554" s="298"/>
      <c r="AK554" s="298"/>
      <c r="AL554" s="298"/>
      <c r="AM554" s="299"/>
      <c r="AN554" s="300"/>
      <c r="AP554" s="300"/>
      <c r="AQ554" s="302"/>
      <c r="AR554" s="300"/>
      <c r="AS554" s="302"/>
      <c r="AT554" s="303"/>
      <c r="AU554" s="300"/>
      <c r="AV554" s="302"/>
      <c r="AW554" s="300"/>
      <c r="AX554" s="302"/>
      <c r="AY554" s="300"/>
      <c r="AZ554" s="302"/>
    </row>
    <row r="555" spans="7:52">
      <c r="G555" s="256"/>
      <c r="I555" s="256"/>
      <c r="J555" s="256"/>
      <c r="K555" s="256"/>
      <c r="L555" s="256"/>
      <c r="M555" s="273"/>
      <c r="N555" s="273"/>
      <c r="O555" s="274"/>
      <c r="P555" s="257"/>
      <c r="Q555" s="256"/>
      <c r="R555" s="295"/>
      <c r="Z555" s="296"/>
      <c r="AA555" s="295"/>
      <c r="AB555" s="297"/>
      <c r="AC555" s="297"/>
      <c r="AD555" s="297"/>
      <c r="AE555" s="297"/>
      <c r="AF555" s="297"/>
      <c r="AG555" s="297"/>
      <c r="AH555" s="297"/>
      <c r="AI555" s="297"/>
      <c r="AJ555" s="298"/>
      <c r="AK555" s="298"/>
      <c r="AL555" s="298"/>
      <c r="AM555" s="299"/>
      <c r="AN555" s="300"/>
      <c r="AP555" s="300"/>
      <c r="AQ555" s="302"/>
      <c r="AR555" s="300"/>
      <c r="AS555" s="302"/>
      <c r="AT555" s="303"/>
      <c r="AU555" s="300"/>
      <c r="AV555" s="302"/>
      <c r="AW555" s="300"/>
      <c r="AX555" s="302"/>
      <c r="AY555" s="300"/>
      <c r="AZ555" s="302"/>
    </row>
    <row r="556" spans="7:52">
      <c r="G556" s="256"/>
      <c r="I556" s="256"/>
      <c r="J556" s="256"/>
      <c r="K556" s="256"/>
      <c r="L556" s="256"/>
      <c r="M556" s="273"/>
      <c r="N556" s="273"/>
      <c r="O556" s="274"/>
      <c r="P556" s="257"/>
      <c r="Q556" s="256"/>
      <c r="R556" s="295"/>
      <c r="Z556" s="296"/>
      <c r="AA556" s="295"/>
      <c r="AB556" s="297"/>
      <c r="AC556" s="297"/>
      <c r="AD556" s="297"/>
      <c r="AE556" s="297"/>
      <c r="AF556" s="297"/>
      <c r="AG556" s="297"/>
      <c r="AH556" s="297"/>
      <c r="AI556" s="297"/>
      <c r="AJ556" s="298"/>
      <c r="AK556" s="298"/>
      <c r="AL556" s="298"/>
      <c r="AM556" s="299"/>
      <c r="AN556" s="300"/>
      <c r="AP556" s="300"/>
      <c r="AQ556" s="302"/>
      <c r="AR556" s="300"/>
      <c r="AS556" s="302"/>
      <c r="AT556" s="303"/>
      <c r="AU556" s="300"/>
      <c r="AV556" s="302"/>
      <c r="AW556" s="300"/>
      <c r="AX556" s="302"/>
      <c r="AY556" s="300"/>
      <c r="AZ556" s="302"/>
    </row>
    <row r="557" spans="7:52">
      <c r="G557" s="256"/>
      <c r="I557" s="256"/>
      <c r="J557" s="256"/>
      <c r="K557" s="256"/>
      <c r="L557" s="256"/>
      <c r="M557" s="273"/>
      <c r="N557" s="273"/>
      <c r="O557" s="274"/>
      <c r="P557" s="257"/>
      <c r="Q557" s="256"/>
      <c r="R557" s="295"/>
      <c r="Z557" s="296"/>
      <c r="AA557" s="295"/>
      <c r="AB557" s="297"/>
      <c r="AC557" s="297"/>
      <c r="AD557" s="297"/>
      <c r="AE557" s="297"/>
      <c r="AF557" s="297"/>
      <c r="AG557" s="297"/>
      <c r="AH557" s="297"/>
      <c r="AI557" s="297"/>
      <c r="AJ557" s="298"/>
      <c r="AK557" s="298"/>
      <c r="AL557" s="298"/>
      <c r="AM557" s="299"/>
      <c r="AN557" s="300"/>
      <c r="AP557" s="300"/>
      <c r="AQ557" s="302"/>
      <c r="AR557" s="300"/>
      <c r="AS557" s="302"/>
      <c r="AT557" s="303"/>
      <c r="AU557" s="300"/>
      <c r="AV557" s="302"/>
      <c r="AW557" s="300"/>
      <c r="AX557" s="302"/>
      <c r="AY557" s="300"/>
      <c r="AZ557" s="302"/>
    </row>
    <row r="558" spans="7:52">
      <c r="G558" s="256"/>
      <c r="I558" s="256"/>
      <c r="J558" s="256"/>
      <c r="K558" s="256"/>
      <c r="L558" s="256"/>
      <c r="M558" s="273"/>
      <c r="N558" s="273"/>
      <c r="O558" s="274"/>
      <c r="P558" s="257"/>
      <c r="Q558" s="256"/>
      <c r="R558" s="295"/>
      <c r="Z558" s="296"/>
      <c r="AA558" s="295"/>
      <c r="AB558" s="297"/>
      <c r="AC558" s="297"/>
      <c r="AD558" s="297"/>
      <c r="AE558" s="297"/>
      <c r="AF558" s="297"/>
      <c r="AG558" s="297"/>
      <c r="AH558" s="297"/>
      <c r="AI558" s="297"/>
      <c r="AJ558" s="298"/>
      <c r="AK558" s="298"/>
      <c r="AL558" s="298"/>
      <c r="AM558" s="299"/>
      <c r="AN558" s="300"/>
      <c r="AP558" s="300"/>
      <c r="AQ558" s="302"/>
      <c r="AR558" s="300"/>
      <c r="AS558" s="302"/>
      <c r="AT558" s="303"/>
      <c r="AU558" s="300"/>
      <c r="AV558" s="302"/>
      <c r="AW558" s="300"/>
      <c r="AX558" s="302"/>
      <c r="AY558" s="300"/>
      <c r="AZ558" s="302"/>
    </row>
    <row r="559" spans="7:52">
      <c r="G559" s="256"/>
      <c r="I559" s="256"/>
      <c r="J559" s="256"/>
      <c r="K559" s="256"/>
      <c r="L559" s="256"/>
      <c r="M559" s="273"/>
      <c r="N559" s="273"/>
      <c r="O559" s="274"/>
      <c r="P559" s="257"/>
      <c r="Q559" s="256"/>
      <c r="R559" s="295"/>
      <c r="Z559" s="296"/>
      <c r="AA559" s="295"/>
      <c r="AB559" s="297"/>
      <c r="AC559" s="297"/>
      <c r="AD559" s="297"/>
      <c r="AE559" s="297"/>
      <c r="AF559" s="297"/>
      <c r="AG559" s="297"/>
      <c r="AH559" s="297"/>
      <c r="AI559" s="297"/>
      <c r="AJ559" s="298"/>
      <c r="AK559" s="298"/>
      <c r="AL559" s="298"/>
      <c r="AM559" s="299"/>
      <c r="AN559" s="300"/>
      <c r="AP559" s="300"/>
      <c r="AQ559" s="302"/>
      <c r="AR559" s="300"/>
      <c r="AS559" s="302"/>
      <c r="AT559" s="303"/>
      <c r="AU559" s="300"/>
      <c r="AV559" s="302"/>
      <c r="AW559" s="300"/>
      <c r="AX559" s="302"/>
      <c r="AY559" s="300"/>
      <c r="AZ559" s="302"/>
    </row>
    <row r="560" spans="7:52">
      <c r="G560" s="256"/>
      <c r="I560" s="256"/>
      <c r="J560" s="256"/>
      <c r="K560" s="256"/>
      <c r="L560" s="256"/>
      <c r="M560" s="273"/>
      <c r="N560" s="273"/>
      <c r="O560" s="274"/>
      <c r="P560" s="257"/>
      <c r="Q560" s="256"/>
      <c r="R560" s="295"/>
      <c r="Z560" s="296"/>
      <c r="AA560" s="295"/>
      <c r="AB560" s="297"/>
      <c r="AC560" s="297"/>
      <c r="AD560" s="297"/>
      <c r="AE560" s="297"/>
      <c r="AF560" s="297"/>
      <c r="AG560" s="297"/>
      <c r="AH560" s="297"/>
      <c r="AI560" s="297"/>
      <c r="AJ560" s="298"/>
      <c r="AK560" s="298"/>
      <c r="AL560" s="298"/>
      <c r="AM560" s="299"/>
      <c r="AN560" s="300"/>
      <c r="AP560" s="300"/>
      <c r="AQ560" s="302"/>
      <c r="AR560" s="300"/>
      <c r="AS560" s="302"/>
      <c r="AT560" s="303"/>
      <c r="AU560" s="300"/>
      <c r="AV560" s="302"/>
      <c r="AW560" s="300"/>
      <c r="AX560" s="302"/>
      <c r="AY560" s="300"/>
      <c r="AZ560" s="302"/>
    </row>
    <row r="561" spans="7:52">
      <c r="G561" s="256"/>
      <c r="I561" s="256"/>
      <c r="J561" s="256"/>
      <c r="K561" s="256"/>
      <c r="L561" s="256"/>
      <c r="M561" s="273"/>
      <c r="N561" s="273"/>
      <c r="O561" s="274"/>
      <c r="P561" s="257"/>
      <c r="Q561" s="256"/>
      <c r="R561" s="295"/>
      <c r="Z561" s="296"/>
      <c r="AA561" s="295"/>
      <c r="AB561" s="297"/>
      <c r="AC561" s="297"/>
      <c r="AD561" s="297"/>
      <c r="AE561" s="297"/>
      <c r="AF561" s="297"/>
      <c r="AG561" s="297"/>
      <c r="AH561" s="297"/>
      <c r="AI561" s="297"/>
      <c r="AJ561" s="298"/>
      <c r="AK561" s="298"/>
      <c r="AL561" s="298"/>
      <c r="AM561" s="299"/>
      <c r="AN561" s="300"/>
      <c r="AP561" s="300"/>
      <c r="AQ561" s="302"/>
      <c r="AR561" s="300"/>
      <c r="AS561" s="302"/>
      <c r="AT561" s="303"/>
      <c r="AU561" s="300"/>
      <c r="AV561" s="302"/>
      <c r="AW561" s="300"/>
      <c r="AX561" s="302"/>
      <c r="AY561" s="300"/>
      <c r="AZ561" s="302"/>
    </row>
    <row r="562" spans="7:52">
      <c r="G562" s="256"/>
      <c r="I562" s="256"/>
      <c r="J562" s="256"/>
      <c r="K562" s="256"/>
      <c r="L562" s="256"/>
      <c r="M562" s="273"/>
      <c r="N562" s="273"/>
      <c r="O562" s="274"/>
      <c r="P562" s="257"/>
      <c r="Q562" s="256"/>
      <c r="R562" s="295"/>
      <c r="Z562" s="296"/>
      <c r="AA562" s="295"/>
      <c r="AB562" s="297"/>
      <c r="AC562" s="297"/>
      <c r="AD562" s="297"/>
      <c r="AE562" s="297"/>
      <c r="AF562" s="297"/>
      <c r="AG562" s="297"/>
      <c r="AH562" s="297"/>
      <c r="AI562" s="297"/>
      <c r="AJ562" s="298"/>
      <c r="AK562" s="298"/>
      <c r="AL562" s="298"/>
      <c r="AM562" s="299"/>
      <c r="AN562" s="300"/>
      <c r="AP562" s="300"/>
      <c r="AQ562" s="302"/>
      <c r="AR562" s="300"/>
      <c r="AS562" s="302"/>
      <c r="AT562" s="303"/>
      <c r="AU562" s="300"/>
      <c r="AV562" s="302"/>
      <c r="AW562" s="300"/>
      <c r="AX562" s="302"/>
      <c r="AY562" s="300"/>
      <c r="AZ562" s="302"/>
    </row>
    <row r="563" spans="7:52">
      <c r="G563" s="256"/>
      <c r="I563" s="256"/>
      <c r="J563" s="256"/>
      <c r="K563" s="256"/>
      <c r="L563" s="256"/>
      <c r="M563" s="273"/>
      <c r="N563" s="273"/>
      <c r="O563" s="274"/>
      <c r="P563" s="257"/>
      <c r="Q563" s="256"/>
      <c r="R563" s="295"/>
      <c r="Z563" s="296"/>
      <c r="AA563" s="295"/>
      <c r="AB563" s="297"/>
      <c r="AC563" s="297"/>
      <c r="AD563" s="297"/>
      <c r="AE563" s="297"/>
      <c r="AF563" s="297"/>
      <c r="AG563" s="297"/>
      <c r="AH563" s="297"/>
      <c r="AI563" s="297"/>
      <c r="AJ563" s="298"/>
      <c r="AK563" s="298"/>
      <c r="AL563" s="298"/>
      <c r="AM563" s="299"/>
      <c r="AN563" s="300"/>
      <c r="AP563" s="300"/>
      <c r="AQ563" s="302"/>
      <c r="AR563" s="300"/>
      <c r="AS563" s="302"/>
      <c r="AT563" s="303"/>
      <c r="AU563" s="300"/>
      <c r="AV563" s="302"/>
      <c r="AW563" s="300"/>
      <c r="AX563" s="302"/>
      <c r="AY563" s="300"/>
      <c r="AZ563" s="302"/>
    </row>
    <row r="564" spans="7:52">
      <c r="G564" s="256"/>
      <c r="I564" s="256"/>
      <c r="J564" s="256"/>
      <c r="K564" s="256"/>
      <c r="L564" s="256"/>
      <c r="M564" s="273"/>
      <c r="N564" s="273"/>
      <c r="O564" s="274"/>
      <c r="P564" s="257"/>
      <c r="Q564" s="256"/>
      <c r="R564" s="295"/>
      <c r="Z564" s="296"/>
      <c r="AA564" s="295"/>
      <c r="AB564" s="297"/>
      <c r="AC564" s="297"/>
      <c r="AD564" s="297"/>
      <c r="AE564" s="297"/>
      <c r="AF564" s="297"/>
      <c r="AG564" s="297"/>
      <c r="AH564" s="297"/>
      <c r="AI564" s="297"/>
      <c r="AJ564" s="298"/>
      <c r="AK564" s="298"/>
      <c r="AL564" s="298"/>
      <c r="AM564" s="299"/>
      <c r="AN564" s="300"/>
      <c r="AP564" s="300"/>
      <c r="AQ564" s="302"/>
      <c r="AR564" s="300"/>
      <c r="AS564" s="302"/>
      <c r="AT564" s="303"/>
      <c r="AU564" s="300"/>
      <c r="AV564" s="302"/>
      <c r="AW564" s="300"/>
      <c r="AX564" s="302"/>
      <c r="AY564" s="300"/>
      <c r="AZ564" s="302"/>
    </row>
    <row r="565" spans="7:52">
      <c r="G565" s="256"/>
      <c r="I565" s="256"/>
      <c r="J565" s="256"/>
      <c r="K565" s="256"/>
      <c r="L565" s="256"/>
      <c r="M565" s="273"/>
      <c r="N565" s="273"/>
      <c r="O565" s="274"/>
      <c r="P565" s="257"/>
      <c r="Q565" s="256"/>
      <c r="R565" s="295"/>
      <c r="Z565" s="296"/>
      <c r="AA565" s="295"/>
      <c r="AB565" s="297"/>
      <c r="AC565" s="297"/>
      <c r="AD565" s="297"/>
      <c r="AE565" s="297"/>
      <c r="AF565" s="297"/>
      <c r="AG565" s="297"/>
      <c r="AH565" s="297"/>
      <c r="AI565" s="297"/>
      <c r="AJ565" s="298"/>
      <c r="AK565" s="298"/>
      <c r="AL565" s="298"/>
      <c r="AM565" s="299"/>
      <c r="AN565" s="300"/>
      <c r="AP565" s="300"/>
      <c r="AQ565" s="302"/>
      <c r="AR565" s="300"/>
      <c r="AS565" s="302"/>
      <c r="AT565" s="303"/>
      <c r="AU565" s="300"/>
      <c r="AV565" s="302"/>
      <c r="AW565" s="300"/>
      <c r="AX565" s="302"/>
      <c r="AY565" s="300"/>
      <c r="AZ565" s="302"/>
    </row>
    <row r="566" spans="7:52">
      <c r="G566" s="256"/>
      <c r="I566" s="256"/>
      <c r="J566" s="256"/>
      <c r="K566" s="256"/>
      <c r="L566" s="256"/>
      <c r="M566" s="273"/>
      <c r="N566" s="273"/>
      <c r="O566" s="274"/>
      <c r="P566" s="257"/>
      <c r="Q566" s="256"/>
      <c r="R566" s="295"/>
      <c r="Z566" s="296"/>
      <c r="AA566" s="295"/>
      <c r="AB566" s="297"/>
      <c r="AC566" s="297"/>
      <c r="AD566" s="297"/>
      <c r="AE566" s="297"/>
      <c r="AF566" s="297"/>
      <c r="AG566" s="297"/>
      <c r="AH566" s="297"/>
      <c r="AI566" s="297"/>
      <c r="AJ566" s="298"/>
      <c r="AK566" s="298"/>
      <c r="AL566" s="298"/>
      <c r="AM566" s="299"/>
      <c r="AN566" s="300"/>
      <c r="AP566" s="300"/>
      <c r="AQ566" s="302"/>
      <c r="AR566" s="300"/>
      <c r="AS566" s="302"/>
      <c r="AT566" s="303"/>
      <c r="AU566" s="300"/>
      <c r="AV566" s="302"/>
      <c r="AW566" s="300"/>
      <c r="AX566" s="302"/>
      <c r="AY566" s="300"/>
      <c r="AZ566" s="302"/>
    </row>
    <row r="567" spans="7:52">
      <c r="G567" s="256"/>
      <c r="I567" s="256"/>
      <c r="J567" s="256"/>
      <c r="K567" s="256"/>
      <c r="L567" s="256"/>
      <c r="M567" s="273"/>
      <c r="N567" s="273"/>
      <c r="O567" s="274"/>
      <c r="P567" s="257"/>
      <c r="Q567" s="256"/>
      <c r="R567" s="295"/>
      <c r="Z567" s="296"/>
      <c r="AA567" s="295"/>
      <c r="AB567" s="297"/>
      <c r="AC567" s="297"/>
      <c r="AD567" s="297"/>
      <c r="AE567" s="297"/>
      <c r="AF567" s="297"/>
      <c r="AG567" s="297"/>
      <c r="AH567" s="297"/>
      <c r="AI567" s="297"/>
      <c r="AJ567" s="298"/>
      <c r="AK567" s="298"/>
      <c r="AL567" s="298"/>
      <c r="AM567" s="299"/>
      <c r="AN567" s="300"/>
      <c r="AP567" s="300"/>
      <c r="AQ567" s="302"/>
      <c r="AR567" s="300"/>
      <c r="AS567" s="302"/>
      <c r="AT567" s="303"/>
      <c r="AU567" s="300"/>
      <c r="AV567" s="302"/>
      <c r="AW567" s="300"/>
      <c r="AX567" s="302"/>
      <c r="AY567" s="300"/>
      <c r="AZ567" s="302"/>
    </row>
    <row r="568" spans="7:52">
      <c r="G568" s="256"/>
      <c r="I568" s="256"/>
      <c r="J568" s="256"/>
      <c r="K568" s="256"/>
      <c r="L568" s="256"/>
      <c r="M568" s="273"/>
      <c r="N568" s="273"/>
      <c r="O568" s="274"/>
      <c r="P568" s="257"/>
      <c r="Q568" s="256"/>
      <c r="R568" s="295"/>
      <c r="Z568" s="296"/>
      <c r="AA568" s="295"/>
      <c r="AB568" s="297"/>
      <c r="AC568" s="297"/>
      <c r="AD568" s="297"/>
      <c r="AE568" s="297"/>
      <c r="AF568" s="297"/>
      <c r="AG568" s="297"/>
      <c r="AH568" s="297"/>
      <c r="AI568" s="297"/>
      <c r="AJ568" s="298"/>
      <c r="AK568" s="298"/>
      <c r="AL568" s="298"/>
      <c r="AM568" s="299"/>
      <c r="AN568" s="300"/>
      <c r="AP568" s="300"/>
      <c r="AQ568" s="302"/>
      <c r="AR568" s="300"/>
      <c r="AS568" s="302"/>
      <c r="AT568" s="303"/>
      <c r="AU568" s="300"/>
      <c r="AV568" s="302"/>
      <c r="AW568" s="300"/>
      <c r="AX568" s="302"/>
      <c r="AY568" s="300"/>
      <c r="AZ568" s="302"/>
    </row>
    <row r="569" spans="7:52">
      <c r="G569" s="256"/>
      <c r="I569" s="256"/>
      <c r="J569" s="256"/>
      <c r="K569" s="256"/>
      <c r="L569" s="256"/>
      <c r="M569" s="273"/>
      <c r="N569" s="273"/>
      <c r="O569" s="274"/>
      <c r="P569" s="257"/>
      <c r="Q569" s="256"/>
      <c r="R569" s="295"/>
      <c r="Z569" s="296"/>
      <c r="AA569" s="295"/>
      <c r="AB569" s="297"/>
      <c r="AC569" s="297"/>
      <c r="AD569" s="297"/>
      <c r="AE569" s="297"/>
      <c r="AF569" s="297"/>
      <c r="AG569" s="297"/>
      <c r="AH569" s="297"/>
      <c r="AI569" s="297"/>
      <c r="AJ569" s="298"/>
      <c r="AK569" s="298"/>
      <c r="AL569" s="298"/>
      <c r="AM569" s="299"/>
      <c r="AN569" s="300"/>
      <c r="AP569" s="300"/>
      <c r="AQ569" s="302"/>
      <c r="AR569" s="300"/>
      <c r="AS569" s="302"/>
      <c r="AT569" s="303"/>
      <c r="AU569" s="300"/>
      <c r="AV569" s="302"/>
      <c r="AW569" s="300"/>
      <c r="AX569" s="302"/>
      <c r="AY569" s="300"/>
      <c r="AZ569" s="302"/>
    </row>
    <row r="570" spans="7:52">
      <c r="G570" s="256"/>
      <c r="I570" s="256"/>
      <c r="J570" s="256"/>
      <c r="K570" s="256"/>
      <c r="L570" s="256"/>
      <c r="M570" s="273"/>
      <c r="N570" s="273"/>
      <c r="O570" s="274"/>
      <c r="P570" s="257"/>
      <c r="Q570" s="256"/>
      <c r="R570" s="295"/>
      <c r="Z570" s="296"/>
      <c r="AA570" s="295"/>
      <c r="AB570" s="297"/>
      <c r="AC570" s="297"/>
      <c r="AD570" s="297"/>
      <c r="AE570" s="297"/>
      <c r="AF570" s="297"/>
      <c r="AG570" s="297"/>
      <c r="AH570" s="297"/>
      <c r="AI570" s="297"/>
      <c r="AJ570" s="298"/>
      <c r="AK570" s="298"/>
      <c r="AL570" s="298"/>
      <c r="AM570" s="299"/>
      <c r="AN570" s="300"/>
      <c r="AP570" s="300"/>
      <c r="AQ570" s="302"/>
      <c r="AR570" s="300"/>
      <c r="AS570" s="302"/>
      <c r="AT570" s="303"/>
      <c r="AU570" s="300"/>
      <c r="AV570" s="302"/>
      <c r="AW570" s="300"/>
      <c r="AX570" s="302"/>
      <c r="AY570" s="300"/>
      <c r="AZ570" s="302"/>
    </row>
    <row r="571" spans="7:52">
      <c r="G571" s="256"/>
      <c r="I571" s="256"/>
      <c r="J571" s="256"/>
      <c r="K571" s="256"/>
      <c r="L571" s="256"/>
      <c r="M571" s="273"/>
      <c r="N571" s="273"/>
      <c r="O571" s="274"/>
      <c r="P571" s="257"/>
      <c r="Q571" s="256"/>
      <c r="R571" s="295"/>
      <c r="Z571" s="296"/>
      <c r="AA571" s="295"/>
      <c r="AB571" s="297"/>
      <c r="AC571" s="297"/>
      <c r="AD571" s="297"/>
      <c r="AE571" s="297"/>
      <c r="AF571" s="297"/>
      <c r="AG571" s="297"/>
      <c r="AH571" s="297"/>
      <c r="AI571" s="297"/>
      <c r="AJ571" s="298"/>
      <c r="AK571" s="298"/>
      <c r="AL571" s="298"/>
      <c r="AM571" s="299"/>
      <c r="AN571" s="300"/>
      <c r="AP571" s="300"/>
      <c r="AQ571" s="302"/>
      <c r="AR571" s="300"/>
      <c r="AS571" s="302"/>
      <c r="AT571" s="303"/>
      <c r="AU571" s="300"/>
      <c r="AV571" s="302"/>
      <c r="AW571" s="300"/>
      <c r="AX571" s="302"/>
      <c r="AY571" s="300"/>
      <c r="AZ571" s="302"/>
    </row>
    <row r="572" spans="7:52">
      <c r="G572" s="256"/>
      <c r="I572" s="256"/>
      <c r="J572" s="256"/>
      <c r="K572" s="256"/>
      <c r="L572" s="256"/>
      <c r="M572" s="273"/>
      <c r="N572" s="273"/>
      <c r="O572" s="274"/>
      <c r="P572" s="257"/>
      <c r="Q572" s="256"/>
      <c r="R572" s="295"/>
      <c r="Z572" s="296"/>
      <c r="AA572" s="295"/>
      <c r="AB572" s="297"/>
      <c r="AC572" s="297"/>
      <c r="AD572" s="297"/>
      <c r="AE572" s="297"/>
      <c r="AF572" s="297"/>
      <c r="AG572" s="297"/>
      <c r="AH572" s="297"/>
      <c r="AI572" s="297"/>
      <c r="AJ572" s="298"/>
      <c r="AK572" s="298"/>
      <c r="AL572" s="298"/>
      <c r="AM572" s="299"/>
      <c r="AN572" s="300"/>
      <c r="AP572" s="300"/>
      <c r="AQ572" s="302"/>
      <c r="AR572" s="300"/>
      <c r="AS572" s="302"/>
      <c r="AT572" s="303"/>
      <c r="AU572" s="300"/>
      <c r="AV572" s="302"/>
      <c r="AW572" s="300"/>
      <c r="AX572" s="302"/>
      <c r="AY572" s="300"/>
      <c r="AZ572" s="302"/>
    </row>
    <row r="573" spans="7:52">
      <c r="G573" s="256"/>
      <c r="I573" s="256"/>
      <c r="J573" s="256"/>
      <c r="K573" s="256"/>
      <c r="L573" s="256"/>
      <c r="M573" s="273"/>
      <c r="N573" s="273"/>
      <c r="O573" s="274"/>
      <c r="P573" s="257"/>
      <c r="Q573" s="256"/>
      <c r="R573" s="295"/>
      <c r="Z573" s="296"/>
      <c r="AA573" s="295"/>
      <c r="AB573" s="297"/>
      <c r="AC573" s="297"/>
      <c r="AD573" s="297"/>
      <c r="AE573" s="297"/>
      <c r="AF573" s="297"/>
      <c r="AG573" s="297"/>
      <c r="AH573" s="297"/>
      <c r="AI573" s="297"/>
      <c r="AJ573" s="298"/>
      <c r="AK573" s="298"/>
      <c r="AL573" s="298"/>
      <c r="AM573" s="299"/>
      <c r="AN573" s="300"/>
      <c r="AP573" s="300"/>
      <c r="AQ573" s="302"/>
      <c r="AR573" s="300"/>
      <c r="AS573" s="302"/>
      <c r="AT573" s="303"/>
      <c r="AU573" s="300"/>
      <c r="AV573" s="302"/>
      <c r="AW573" s="300"/>
      <c r="AX573" s="302"/>
      <c r="AY573" s="300"/>
      <c r="AZ573" s="302"/>
    </row>
    <row r="574" spans="7:52">
      <c r="G574" s="256"/>
      <c r="I574" s="256"/>
      <c r="J574" s="256"/>
      <c r="K574" s="256"/>
      <c r="L574" s="256"/>
      <c r="M574" s="273"/>
      <c r="N574" s="273"/>
      <c r="O574" s="274"/>
      <c r="P574" s="257"/>
      <c r="Q574" s="256"/>
      <c r="R574" s="295"/>
      <c r="Z574" s="296"/>
      <c r="AA574" s="295"/>
      <c r="AB574" s="297"/>
      <c r="AC574" s="297"/>
      <c r="AD574" s="297"/>
      <c r="AE574" s="297"/>
      <c r="AF574" s="297"/>
      <c r="AG574" s="297"/>
      <c r="AH574" s="297"/>
      <c r="AI574" s="297"/>
      <c r="AJ574" s="298"/>
      <c r="AK574" s="298"/>
      <c r="AL574" s="298"/>
      <c r="AM574" s="299"/>
      <c r="AN574" s="300"/>
      <c r="AP574" s="300"/>
      <c r="AQ574" s="302"/>
      <c r="AR574" s="300"/>
      <c r="AS574" s="302"/>
      <c r="AT574" s="303"/>
      <c r="AU574" s="300"/>
      <c r="AV574" s="302"/>
      <c r="AW574" s="300"/>
      <c r="AX574" s="302"/>
      <c r="AY574" s="300"/>
      <c r="AZ574" s="302"/>
    </row>
    <row r="575" spans="7:52">
      <c r="G575" s="256"/>
      <c r="I575" s="256"/>
      <c r="J575" s="256"/>
      <c r="K575" s="256"/>
      <c r="L575" s="256"/>
      <c r="M575" s="273"/>
      <c r="N575" s="273"/>
      <c r="O575" s="274"/>
      <c r="P575" s="257"/>
      <c r="Q575" s="256"/>
      <c r="R575" s="295"/>
      <c r="Z575" s="296"/>
      <c r="AA575" s="295"/>
      <c r="AB575" s="297"/>
      <c r="AC575" s="297"/>
      <c r="AD575" s="297"/>
      <c r="AE575" s="297"/>
      <c r="AF575" s="297"/>
      <c r="AG575" s="297"/>
      <c r="AH575" s="297"/>
      <c r="AI575" s="297"/>
      <c r="AJ575" s="298"/>
      <c r="AK575" s="298"/>
      <c r="AL575" s="298"/>
      <c r="AM575" s="299"/>
      <c r="AN575" s="300"/>
      <c r="AP575" s="300"/>
      <c r="AQ575" s="302"/>
      <c r="AR575" s="300"/>
      <c r="AS575" s="302"/>
      <c r="AT575" s="303"/>
      <c r="AU575" s="300"/>
      <c r="AV575" s="302"/>
      <c r="AW575" s="300"/>
      <c r="AX575" s="302"/>
      <c r="AY575" s="300"/>
      <c r="AZ575" s="302"/>
    </row>
    <row r="576" spans="7:52">
      <c r="G576" s="256"/>
      <c r="I576" s="256"/>
      <c r="J576" s="256"/>
      <c r="K576" s="256"/>
      <c r="L576" s="256"/>
      <c r="M576" s="273"/>
      <c r="N576" s="273"/>
      <c r="O576" s="274"/>
      <c r="P576" s="257"/>
      <c r="Q576" s="256"/>
      <c r="R576" s="295"/>
      <c r="Z576" s="296"/>
      <c r="AA576" s="295"/>
      <c r="AB576" s="297"/>
      <c r="AC576" s="297"/>
      <c r="AD576" s="297"/>
      <c r="AE576" s="297"/>
      <c r="AF576" s="297"/>
      <c r="AG576" s="297"/>
      <c r="AH576" s="297"/>
      <c r="AI576" s="297"/>
      <c r="AJ576" s="298"/>
      <c r="AK576" s="298"/>
      <c r="AL576" s="298"/>
      <c r="AM576" s="299"/>
      <c r="AN576" s="300"/>
      <c r="AP576" s="300"/>
      <c r="AQ576" s="302"/>
      <c r="AR576" s="300"/>
      <c r="AS576" s="302"/>
      <c r="AT576" s="303"/>
      <c r="AU576" s="300"/>
      <c r="AV576" s="302"/>
      <c r="AW576" s="300"/>
      <c r="AX576" s="302"/>
      <c r="AY576" s="300"/>
      <c r="AZ576" s="302"/>
    </row>
    <row r="577" spans="7:52">
      <c r="G577" s="256"/>
      <c r="I577" s="256"/>
      <c r="J577" s="256"/>
      <c r="K577" s="256"/>
      <c r="L577" s="256"/>
      <c r="M577" s="273"/>
      <c r="N577" s="273"/>
      <c r="O577" s="274"/>
      <c r="P577" s="257"/>
      <c r="Q577" s="256"/>
      <c r="R577" s="295"/>
      <c r="Z577" s="296"/>
      <c r="AA577" s="295"/>
      <c r="AB577" s="297"/>
      <c r="AC577" s="297"/>
      <c r="AD577" s="297"/>
      <c r="AE577" s="297"/>
      <c r="AF577" s="297"/>
      <c r="AG577" s="297"/>
      <c r="AH577" s="297"/>
      <c r="AI577" s="297"/>
      <c r="AJ577" s="298"/>
      <c r="AK577" s="298"/>
      <c r="AL577" s="298"/>
      <c r="AM577" s="299"/>
      <c r="AN577" s="300"/>
      <c r="AP577" s="300"/>
      <c r="AQ577" s="302"/>
      <c r="AR577" s="300"/>
      <c r="AS577" s="302"/>
      <c r="AT577" s="303"/>
      <c r="AU577" s="300"/>
      <c r="AV577" s="302"/>
      <c r="AW577" s="300"/>
      <c r="AX577" s="302"/>
      <c r="AY577" s="300"/>
      <c r="AZ577" s="302"/>
    </row>
    <row r="578" spans="7:52">
      <c r="G578" s="256"/>
      <c r="I578" s="256"/>
      <c r="J578" s="256"/>
      <c r="K578" s="256"/>
      <c r="L578" s="256"/>
      <c r="M578" s="273"/>
      <c r="N578" s="273"/>
      <c r="O578" s="274"/>
      <c r="P578" s="257"/>
      <c r="Q578" s="256"/>
      <c r="R578" s="295"/>
      <c r="Z578" s="296"/>
      <c r="AA578" s="295"/>
      <c r="AB578" s="297"/>
      <c r="AC578" s="297"/>
      <c r="AD578" s="297"/>
      <c r="AE578" s="297"/>
      <c r="AF578" s="297"/>
      <c r="AG578" s="297"/>
      <c r="AH578" s="297"/>
      <c r="AI578" s="297"/>
      <c r="AJ578" s="298"/>
      <c r="AK578" s="298"/>
      <c r="AL578" s="298"/>
      <c r="AM578" s="299"/>
      <c r="AN578" s="300"/>
      <c r="AP578" s="300"/>
      <c r="AQ578" s="302"/>
      <c r="AR578" s="300"/>
      <c r="AS578" s="302"/>
      <c r="AT578" s="303"/>
      <c r="AU578" s="300"/>
      <c r="AV578" s="302"/>
      <c r="AW578" s="300"/>
      <c r="AX578" s="302"/>
      <c r="AY578" s="300"/>
      <c r="AZ578" s="302"/>
    </row>
    <row r="579" spans="7:52">
      <c r="G579" s="256"/>
      <c r="I579" s="256"/>
      <c r="J579" s="256"/>
      <c r="K579" s="256"/>
      <c r="L579" s="256"/>
      <c r="M579" s="273"/>
      <c r="N579" s="273"/>
      <c r="O579" s="274"/>
      <c r="P579" s="257"/>
      <c r="Q579" s="256"/>
      <c r="R579" s="295"/>
      <c r="Z579" s="296"/>
      <c r="AA579" s="295"/>
      <c r="AB579" s="297"/>
      <c r="AC579" s="297"/>
      <c r="AD579" s="297"/>
      <c r="AE579" s="297"/>
      <c r="AF579" s="297"/>
      <c r="AG579" s="297"/>
      <c r="AH579" s="297"/>
      <c r="AI579" s="297"/>
      <c r="AJ579" s="298"/>
      <c r="AK579" s="298"/>
      <c r="AL579" s="298"/>
      <c r="AM579" s="299"/>
      <c r="AN579" s="300"/>
      <c r="AP579" s="300"/>
      <c r="AQ579" s="302"/>
      <c r="AR579" s="300"/>
      <c r="AS579" s="302"/>
      <c r="AT579" s="303"/>
      <c r="AU579" s="300"/>
      <c r="AV579" s="302"/>
      <c r="AW579" s="300"/>
      <c r="AX579" s="302"/>
      <c r="AY579" s="300"/>
      <c r="AZ579" s="302"/>
    </row>
    <row r="580" spans="7:52">
      <c r="G580" s="256"/>
      <c r="I580" s="256"/>
      <c r="J580" s="256"/>
      <c r="K580" s="256"/>
      <c r="L580" s="256"/>
      <c r="M580" s="273"/>
      <c r="N580" s="273"/>
      <c r="O580" s="274"/>
      <c r="P580" s="257"/>
      <c r="Q580" s="256"/>
      <c r="R580" s="295"/>
      <c r="Z580" s="296"/>
      <c r="AA580" s="295"/>
      <c r="AB580" s="297"/>
      <c r="AC580" s="297"/>
      <c r="AD580" s="297"/>
      <c r="AE580" s="297"/>
      <c r="AF580" s="297"/>
      <c r="AG580" s="297"/>
      <c r="AH580" s="297"/>
      <c r="AI580" s="297"/>
      <c r="AJ580" s="298"/>
      <c r="AK580" s="298"/>
      <c r="AL580" s="298"/>
      <c r="AM580" s="299"/>
      <c r="AN580" s="300"/>
      <c r="AP580" s="300"/>
      <c r="AQ580" s="302"/>
      <c r="AR580" s="300"/>
      <c r="AS580" s="302"/>
      <c r="AT580" s="303"/>
      <c r="AU580" s="300"/>
      <c r="AV580" s="302"/>
      <c r="AW580" s="300"/>
      <c r="AX580" s="302"/>
      <c r="AY580" s="300"/>
      <c r="AZ580" s="302"/>
    </row>
    <row r="581" spans="7:52">
      <c r="G581" s="256"/>
      <c r="I581" s="256"/>
      <c r="J581" s="256"/>
      <c r="K581" s="256"/>
      <c r="L581" s="256"/>
      <c r="M581" s="273"/>
      <c r="N581" s="273"/>
      <c r="O581" s="274"/>
      <c r="P581" s="257"/>
      <c r="Q581" s="256"/>
      <c r="R581" s="295"/>
      <c r="Z581" s="296"/>
      <c r="AA581" s="295"/>
      <c r="AB581" s="297"/>
      <c r="AC581" s="297"/>
      <c r="AD581" s="297"/>
      <c r="AE581" s="297"/>
      <c r="AF581" s="297"/>
      <c r="AG581" s="297"/>
      <c r="AH581" s="297"/>
      <c r="AI581" s="297"/>
      <c r="AJ581" s="298"/>
      <c r="AK581" s="298"/>
      <c r="AL581" s="298"/>
      <c r="AM581" s="299"/>
      <c r="AN581" s="300"/>
      <c r="AP581" s="300"/>
      <c r="AQ581" s="302"/>
      <c r="AR581" s="300"/>
      <c r="AS581" s="302"/>
      <c r="AT581" s="303"/>
      <c r="AU581" s="300"/>
      <c r="AV581" s="302"/>
      <c r="AW581" s="300"/>
      <c r="AX581" s="302"/>
      <c r="AY581" s="300"/>
      <c r="AZ581" s="302"/>
    </row>
    <row r="582" spans="7:52">
      <c r="G582" s="256"/>
      <c r="I582" s="256"/>
      <c r="J582" s="256"/>
      <c r="K582" s="256"/>
      <c r="L582" s="256"/>
      <c r="M582" s="273"/>
      <c r="N582" s="273"/>
      <c r="O582" s="274"/>
      <c r="P582" s="257"/>
      <c r="Q582" s="256"/>
      <c r="R582" s="295"/>
      <c r="Z582" s="296"/>
      <c r="AA582" s="295"/>
      <c r="AB582" s="297"/>
      <c r="AC582" s="297"/>
      <c r="AD582" s="297"/>
      <c r="AE582" s="297"/>
      <c r="AF582" s="297"/>
      <c r="AG582" s="297"/>
      <c r="AH582" s="297"/>
      <c r="AI582" s="297"/>
      <c r="AJ582" s="298"/>
      <c r="AK582" s="298"/>
      <c r="AL582" s="298"/>
      <c r="AM582" s="299"/>
      <c r="AN582" s="300"/>
      <c r="AP582" s="300"/>
      <c r="AQ582" s="302"/>
      <c r="AR582" s="300"/>
      <c r="AS582" s="302"/>
      <c r="AT582" s="303"/>
      <c r="AU582" s="300"/>
      <c r="AV582" s="302"/>
      <c r="AW582" s="300"/>
      <c r="AX582" s="302"/>
      <c r="AY582" s="300"/>
      <c r="AZ582" s="302"/>
    </row>
    <row r="583" spans="7:52">
      <c r="G583" s="256"/>
      <c r="I583" s="256"/>
      <c r="J583" s="256"/>
      <c r="K583" s="256"/>
      <c r="L583" s="256"/>
      <c r="M583" s="273"/>
      <c r="N583" s="273"/>
      <c r="O583" s="274"/>
      <c r="P583" s="257"/>
      <c r="Q583" s="256"/>
      <c r="R583" s="295"/>
      <c r="Z583" s="296"/>
      <c r="AA583" s="295"/>
      <c r="AB583" s="297"/>
      <c r="AC583" s="297"/>
      <c r="AD583" s="297"/>
      <c r="AE583" s="297"/>
      <c r="AF583" s="297"/>
      <c r="AG583" s="297"/>
      <c r="AH583" s="297"/>
      <c r="AI583" s="297"/>
      <c r="AJ583" s="298"/>
      <c r="AK583" s="298"/>
      <c r="AL583" s="298"/>
      <c r="AM583" s="299"/>
      <c r="AN583" s="300"/>
      <c r="AP583" s="300"/>
      <c r="AQ583" s="302"/>
      <c r="AR583" s="300"/>
      <c r="AS583" s="302"/>
      <c r="AT583" s="303"/>
      <c r="AU583" s="300"/>
      <c r="AV583" s="302"/>
      <c r="AW583" s="300"/>
      <c r="AX583" s="302"/>
      <c r="AY583" s="300"/>
      <c r="AZ583" s="302"/>
    </row>
    <row r="584" spans="7:52">
      <c r="G584" s="256"/>
      <c r="I584" s="256"/>
      <c r="J584" s="256"/>
      <c r="K584" s="256"/>
      <c r="L584" s="256"/>
      <c r="M584" s="273"/>
      <c r="N584" s="273"/>
      <c r="O584" s="274"/>
      <c r="P584" s="257"/>
      <c r="Q584" s="256"/>
      <c r="R584" s="295"/>
      <c r="Z584" s="296"/>
      <c r="AA584" s="295"/>
      <c r="AB584" s="297"/>
      <c r="AC584" s="297"/>
      <c r="AD584" s="297"/>
      <c r="AE584" s="297"/>
      <c r="AF584" s="297"/>
      <c r="AG584" s="297"/>
      <c r="AH584" s="297"/>
      <c r="AI584" s="297"/>
      <c r="AJ584" s="298"/>
      <c r="AK584" s="298"/>
      <c r="AL584" s="298"/>
      <c r="AM584" s="299"/>
      <c r="AN584" s="300"/>
      <c r="AP584" s="300"/>
      <c r="AQ584" s="302"/>
      <c r="AR584" s="300"/>
      <c r="AS584" s="302"/>
      <c r="AT584" s="303"/>
      <c r="AU584" s="300"/>
      <c r="AV584" s="302"/>
      <c r="AW584" s="300"/>
      <c r="AX584" s="302"/>
      <c r="AY584" s="300"/>
      <c r="AZ584" s="302"/>
    </row>
    <row r="585" spans="7:52">
      <c r="G585" s="256"/>
      <c r="I585" s="256"/>
      <c r="J585" s="256"/>
      <c r="K585" s="256"/>
      <c r="L585" s="256"/>
      <c r="M585" s="273"/>
      <c r="N585" s="273"/>
      <c r="O585" s="274"/>
      <c r="P585" s="257"/>
      <c r="Q585" s="256"/>
      <c r="R585" s="295"/>
      <c r="Z585" s="296"/>
      <c r="AA585" s="295"/>
      <c r="AB585" s="297"/>
      <c r="AC585" s="297"/>
      <c r="AD585" s="297"/>
      <c r="AE585" s="297"/>
      <c r="AF585" s="297"/>
      <c r="AG585" s="297"/>
      <c r="AH585" s="297"/>
      <c r="AI585" s="297"/>
      <c r="AJ585" s="298"/>
      <c r="AK585" s="298"/>
      <c r="AL585" s="298"/>
      <c r="AM585" s="299"/>
      <c r="AN585" s="300"/>
      <c r="AP585" s="300"/>
      <c r="AQ585" s="302"/>
      <c r="AR585" s="300"/>
      <c r="AS585" s="302"/>
      <c r="AT585" s="303"/>
      <c r="AU585" s="300"/>
      <c r="AV585" s="302"/>
      <c r="AW585" s="300"/>
      <c r="AX585" s="302"/>
      <c r="AY585" s="300"/>
      <c r="AZ585" s="302"/>
    </row>
    <row r="586" spans="7:52">
      <c r="G586" s="256"/>
      <c r="I586" s="256"/>
      <c r="J586" s="256"/>
      <c r="K586" s="256"/>
      <c r="L586" s="256"/>
      <c r="M586" s="273"/>
      <c r="N586" s="273"/>
      <c r="O586" s="274"/>
      <c r="P586" s="257"/>
      <c r="Q586" s="256"/>
      <c r="R586" s="295"/>
      <c r="Z586" s="296"/>
      <c r="AA586" s="295"/>
      <c r="AB586" s="297"/>
      <c r="AC586" s="297"/>
      <c r="AD586" s="297"/>
      <c r="AE586" s="297"/>
      <c r="AF586" s="297"/>
      <c r="AG586" s="297"/>
      <c r="AH586" s="297"/>
      <c r="AI586" s="297"/>
      <c r="AJ586" s="298"/>
      <c r="AK586" s="298"/>
      <c r="AL586" s="298"/>
      <c r="AM586" s="299"/>
      <c r="AN586" s="300"/>
      <c r="AP586" s="300"/>
      <c r="AQ586" s="302"/>
      <c r="AR586" s="300"/>
      <c r="AS586" s="302"/>
      <c r="AT586" s="303"/>
      <c r="AU586" s="300"/>
      <c r="AV586" s="302"/>
      <c r="AW586" s="300"/>
      <c r="AX586" s="302"/>
      <c r="AY586" s="300"/>
      <c r="AZ586" s="302"/>
    </row>
    <row r="587" spans="7:52">
      <c r="G587" s="256"/>
      <c r="I587" s="256"/>
      <c r="J587" s="256"/>
      <c r="K587" s="256"/>
      <c r="L587" s="256"/>
      <c r="M587" s="273"/>
      <c r="N587" s="273"/>
      <c r="O587" s="274"/>
      <c r="P587" s="257"/>
      <c r="Q587" s="256"/>
      <c r="R587" s="295"/>
      <c r="Z587" s="296"/>
      <c r="AA587" s="295"/>
      <c r="AB587" s="297"/>
      <c r="AC587" s="297"/>
      <c r="AD587" s="297"/>
      <c r="AE587" s="297"/>
      <c r="AF587" s="297"/>
      <c r="AG587" s="297"/>
      <c r="AH587" s="297"/>
      <c r="AI587" s="297"/>
      <c r="AJ587" s="298"/>
      <c r="AK587" s="298"/>
      <c r="AL587" s="298"/>
      <c r="AM587" s="299"/>
      <c r="AN587" s="300"/>
      <c r="AP587" s="300"/>
      <c r="AQ587" s="302"/>
      <c r="AR587" s="300"/>
      <c r="AS587" s="302"/>
      <c r="AT587" s="303"/>
      <c r="AU587" s="300"/>
      <c r="AV587" s="302"/>
      <c r="AW587" s="300"/>
      <c r="AX587" s="302"/>
      <c r="AY587" s="300"/>
      <c r="AZ587" s="302"/>
    </row>
    <row r="588" spans="7:52">
      <c r="G588" s="256"/>
      <c r="I588" s="256"/>
      <c r="J588" s="256"/>
      <c r="K588" s="256"/>
      <c r="L588" s="256"/>
      <c r="M588" s="273"/>
      <c r="N588" s="273"/>
      <c r="O588" s="274"/>
      <c r="P588" s="257"/>
      <c r="Q588" s="256"/>
      <c r="R588" s="295"/>
      <c r="Z588" s="296"/>
      <c r="AA588" s="295"/>
      <c r="AB588" s="297"/>
      <c r="AC588" s="297"/>
      <c r="AD588" s="297"/>
      <c r="AE588" s="297"/>
      <c r="AF588" s="297"/>
      <c r="AG588" s="297"/>
      <c r="AH588" s="297"/>
      <c r="AI588" s="297"/>
      <c r="AJ588" s="298"/>
      <c r="AK588" s="298"/>
      <c r="AL588" s="298"/>
      <c r="AM588" s="299"/>
      <c r="AN588" s="300"/>
      <c r="AP588" s="300"/>
      <c r="AQ588" s="302"/>
      <c r="AR588" s="300"/>
      <c r="AS588" s="302"/>
      <c r="AT588" s="303"/>
      <c r="AU588" s="300"/>
      <c r="AV588" s="302"/>
      <c r="AW588" s="300"/>
      <c r="AX588" s="302"/>
      <c r="AY588" s="300"/>
      <c r="AZ588" s="302"/>
    </row>
    <row r="589" spans="7:52">
      <c r="G589" s="256"/>
      <c r="I589" s="256"/>
      <c r="J589" s="256"/>
      <c r="K589" s="256"/>
      <c r="L589" s="256"/>
      <c r="M589" s="273"/>
      <c r="N589" s="273"/>
      <c r="O589" s="274"/>
      <c r="P589" s="257"/>
      <c r="Q589" s="256"/>
      <c r="R589" s="295"/>
      <c r="Z589" s="296"/>
      <c r="AA589" s="295"/>
      <c r="AB589" s="297"/>
      <c r="AC589" s="297"/>
      <c r="AD589" s="297"/>
      <c r="AE589" s="297"/>
      <c r="AF589" s="297"/>
      <c r="AG589" s="297"/>
      <c r="AH589" s="297"/>
      <c r="AI589" s="297"/>
      <c r="AJ589" s="298"/>
      <c r="AK589" s="298"/>
      <c r="AL589" s="298"/>
      <c r="AM589" s="299"/>
      <c r="AN589" s="300"/>
      <c r="AP589" s="300"/>
      <c r="AQ589" s="302"/>
      <c r="AR589" s="300"/>
      <c r="AS589" s="302"/>
      <c r="AT589" s="303"/>
      <c r="AU589" s="300"/>
      <c r="AV589" s="302"/>
      <c r="AW589" s="300"/>
      <c r="AX589" s="302"/>
      <c r="AY589" s="300"/>
      <c r="AZ589" s="302"/>
    </row>
    <row r="590" spans="7:52">
      <c r="G590" s="256"/>
      <c r="I590" s="256"/>
      <c r="J590" s="256"/>
      <c r="K590" s="256"/>
      <c r="L590" s="256"/>
      <c r="M590" s="273"/>
      <c r="N590" s="273"/>
      <c r="O590" s="274"/>
      <c r="P590" s="257"/>
      <c r="Q590" s="256"/>
      <c r="R590" s="295"/>
      <c r="Z590" s="296"/>
      <c r="AA590" s="295"/>
      <c r="AB590" s="297"/>
      <c r="AC590" s="297"/>
      <c r="AD590" s="297"/>
      <c r="AE590" s="297"/>
      <c r="AF590" s="297"/>
      <c r="AG590" s="297"/>
      <c r="AH590" s="297"/>
      <c r="AI590" s="297"/>
      <c r="AJ590" s="298"/>
      <c r="AK590" s="298"/>
      <c r="AL590" s="298"/>
      <c r="AM590" s="299"/>
      <c r="AN590" s="300"/>
      <c r="AP590" s="300"/>
      <c r="AQ590" s="302"/>
      <c r="AR590" s="300"/>
      <c r="AS590" s="302"/>
      <c r="AT590" s="303"/>
      <c r="AU590" s="300"/>
      <c r="AV590" s="302"/>
      <c r="AW590" s="300"/>
      <c r="AX590" s="302"/>
      <c r="AY590" s="300"/>
      <c r="AZ590" s="302"/>
    </row>
    <row r="591" spans="7:52">
      <c r="G591" s="256"/>
      <c r="I591" s="256"/>
      <c r="J591" s="256"/>
      <c r="K591" s="256"/>
      <c r="L591" s="256"/>
      <c r="M591" s="273"/>
      <c r="N591" s="273"/>
      <c r="O591" s="274"/>
      <c r="P591" s="257"/>
      <c r="Q591" s="256"/>
      <c r="R591" s="295"/>
      <c r="Z591" s="296"/>
      <c r="AA591" s="295"/>
      <c r="AB591" s="297"/>
      <c r="AC591" s="297"/>
      <c r="AD591" s="297"/>
      <c r="AE591" s="297"/>
      <c r="AF591" s="297"/>
      <c r="AG591" s="297"/>
      <c r="AH591" s="297"/>
      <c r="AI591" s="297"/>
      <c r="AJ591" s="298"/>
      <c r="AK591" s="298"/>
      <c r="AL591" s="298"/>
      <c r="AM591" s="299"/>
      <c r="AN591" s="300"/>
      <c r="AP591" s="300"/>
      <c r="AQ591" s="302"/>
      <c r="AR591" s="300"/>
      <c r="AS591" s="302"/>
      <c r="AT591" s="303"/>
      <c r="AU591" s="300"/>
      <c r="AV591" s="302"/>
      <c r="AW591" s="300"/>
      <c r="AX591" s="302"/>
      <c r="AY591" s="300"/>
      <c r="AZ591" s="302"/>
    </row>
    <row r="592" spans="7:52">
      <c r="G592" s="256"/>
      <c r="I592" s="256"/>
      <c r="J592" s="256"/>
      <c r="K592" s="256"/>
      <c r="L592" s="256"/>
      <c r="M592" s="273"/>
      <c r="N592" s="273"/>
      <c r="O592" s="274"/>
      <c r="P592" s="257"/>
      <c r="Q592" s="256"/>
      <c r="R592" s="295"/>
      <c r="Z592" s="296"/>
      <c r="AA592" s="295"/>
      <c r="AB592" s="297"/>
      <c r="AC592" s="297"/>
      <c r="AD592" s="297"/>
      <c r="AE592" s="297"/>
      <c r="AF592" s="297"/>
      <c r="AG592" s="297"/>
      <c r="AH592" s="297"/>
      <c r="AI592" s="297"/>
      <c r="AJ592" s="298"/>
      <c r="AK592" s="298"/>
      <c r="AL592" s="298"/>
      <c r="AM592" s="299"/>
      <c r="AN592" s="300"/>
      <c r="AP592" s="300"/>
      <c r="AQ592" s="302"/>
      <c r="AR592" s="300"/>
      <c r="AS592" s="302"/>
      <c r="AT592" s="303"/>
      <c r="AU592" s="300"/>
      <c r="AV592" s="302"/>
      <c r="AW592" s="300"/>
      <c r="AX592" s="302"/>
      <c r="AY592" s="300"/>
      <c r="AZ592" s="302"/>
    </row>
    <row r="593" spans="7:52">
      <c r="G593" s="256"/>
      <c r="I593" s="256"/>
      <c r="J593" s="256"/>
      <c r="K593" s="256"/>
      <c r="L593" s="256"/>
      <c r="M593" s="273"/>
      <c r="N593" s="273"/>
      <c r="O593" s="274"/>
      <c r="P593" s="257"/>
      <c r="Q593" s="256"/>
      <c r="R593" s="295"/>
      <c r="Z593" s="296"/>
      <c r="AA593" s="295"/>
      <c r="AB593" s="297"/>
      <c r="AC593" s="297"/>
      <c r="AD593" s="297"/>
      <c r="AE593" s="297"/>
      <c r="AF593" s="297"/>
      <c r="AG593" s="297"/>
      <c r="AH593" s="297"/>
      <c r="AI593" s="297"/>
      <c r="AJ593" s="298"/>
      <c r="AK593" s="298"/>
      <c r="AL593" s="298"/>
      <c r="AM593" s="299"/>
      <c r="AN593" s="300"/>
      <c r="AP593" s="300"/>
      <c r="AQ593" s="302"/>
      <c r="AR593" s="300"/>
      <c r="AS593" s="302"/>
      <c r="AT593" s="303"/>
      <c r="AU593" s="300"/>
      <c r="AV593" s="302"/>
      <c r="AW593" s="300"/>
      <c r="AX593" s="302"/>
      <c r="AY593" s="300"/>
      <c r="AZ593" s="302"/>
    </row>
    <row r="594" spans="7:52">
      <c r="G594" s="256"/>
      <c r="I594" s="256"/>
      <c r="J594" s="256"/>
      <c r="K594" s="256"/>
      <c r="L594" s="256"/>
      <c r="M594" s="273"/>
      <c r="N594" s="273"/>
      <c r="O594" s="274"/>
      <c r="P594" s="257"/>
      <c r="Q594" s="256"/>
      <c r="R594" s="295"/>
      <c r="Z594" s="296"/>
      <c r="AA594" s="295"/>
      <c r="AB594" s="297"/>
      <c r="AC594" s="297"/>
      <c r="AD594" s="297"/>
      <c r="AE594" s="297"/>
      <c r="AF594" s="297"/>
      <c r="AG594" s="297"/>
      <c r="AH594" s="297"/>
      <c r="AI594" s="297"/>
      <c r="AJ594" s="298"/>
      <c r="AK594" s="298"/>
      <c r="AL594" s="298"/>
      <c r="AM594" s="299"/>
      <c r="AN594" s="300"/>
      <c r="AP594" s="300"/>
      <c r="AQ594" s="302"/>
      <c r="AR594" s="300"/>
      <c r="AS594" s="302"/>
      <c r="AT594" s="303"/>
      <c r="AU594" s="300"/>
      <c r="AV594" s="302"/>
      <c r="AW594" s="300"/>
      <c r="AX594" s="302"/>
      <c r="AY594" s="300"/>
      <c r="AZ594" s="302"/>
    </row>
    <row r="595" spans="7:52">
      <c r="G595" s="256"/>
      <c r="I595" s="256"/>
      <c r="J595" s="256"/>
      <c r="K595" s="256"/>
      <c r="L595" s="256"/>
      <c r="M595" s="273"/>
      <c r="N595" s="273"/>
      <c r="O595" s="274"/>
      <c r="P595" s="257"/>
      <c r="Q595" s="256"/>
      <c r="R595" s="295"/>
      <c r="Z595" s="296"/>
      <c r="AA595" s="295"/>
      <c r="AB595" s="297"/>
      <c r="AC595" s="297"/>
      <c r="AD595" s="297"/>
      <c r="AE595" s="297"/>
      <c r="AF595" s="297"/>
      <c r="AG595" s="297"/>
      <c r="AH595" s="297"/>
      <c r="AI595" s="297"/>
      <c r="AJ595" s="298"/>
      <c r="AK595" s="298"/>
      <c r="AL595" s="298"/>
      <c r="AM595" s="299"/>
      <c r="AN595" s="300"/>
      <c r="AP595" s="300"/>
      <c r="AQ595" s="302"/>
      <c r="AR595" s="300"/>
      <c r="AS595" s="302"/>
      <c r="AT595" s="303"/>
      <c r="AU595" s="300"/>
      <c r="AV595" s="302"/>
      <c r="AW595" s="300"/>
      <c r="AX595" s="302"/>
      <c r="AY595" s="300"/>
      <c r="AZ595" s="302"/>
    </row>
    <row r="596" spans="7:52">
      <c r="G596" s="256"/>
      <c r="I596" s="256"/>
      <c r="J596" s="256"/>
      <c r="K596" s="256"/>
      <c r="L596" s="256"/>
      <c r="M596" s="273"/>
      <c r="N596" s="273"/>
      <c r="O596" s="274"/>
      <c r="P596" s="257"/>
      <c r="Q596" s="256"/>
      <c r="R596" s="295"/>
      <c r="Z596" s="296"/>
      <c r="AA596" s="295"/>
      <c r="AB596" s="297"/>
      <c r="AC596" s="297"/>
      <c r="AD596" s="297"/>
      <c r="AE596" s="297"/>
      <c r="AF596" s="297"/>
      <c r="AG596" s="297"/>
      <c r="AH596" s="297"/>
      <c r="AI596" s="297"/>
      <c r="AJ596" s="298"/>
      <c r="AK596" s="298"/>
      <c r="AL596" s="298"/>
      <c r="AM596" s="299"/>
      <c r="AN596" s="300"/>
      <c r="AP596" s="300"/>
      <c r="AQ596" s="302"/>
      <c r="AR596" s="300"/>
      <c r="AS596" s="302"/>
      <c r="AT596" s="303"/>
      <c r="AU596" s="300"/>
      <c r="AV596" s="302"/>
      <c r="AW596" s="300"/>
      <c r="AX596" s="302"/>
      <c r="AY596" s="300"/>
      <c r="AZ596" s="302"/>
    </row>
    <row r="597" spans="7:52">
      <c r="G597" s="256"/>
      <c r="I597" s="256"/>
      <c r="J597" s="256"/>
      <c r="K597" s="256"/>
      <c r="L597" s="256"/>
      <c r="M597" s="273"/>
      <c r="N597" s="273"/>
      <c r="O597" s="274"/>
      <c r="P597" s="257"/>
      <c r="Q597" s="256"/>
      <c r="R597" s="295"/>
      <c r="Z597" s="296"/>
      <c r="AA597" s="295"/>
      <c r="AB597" s="297"/>
      <c r="AC597" s="297"/>
      <c r="AD597" s="297"/>
      <c r="AE597" s="297"/>
      <c r="AF597" s="297"/>
      <c r="AG597" s="297"/>
      <c r="AH597" s="297"/>
      <c r="AI597" s="297"/>
      <c r="AJ597" s="298"/>
      <c r="AK597" s="298"/>
      <c r="AL597" s="298"/>
      <c r="AM597" s="299"/>
      <c r="AN597" s="300"/>
      <c r="AP597" s="300"/>
      <c r="AQ597" s="302"/>
      <c r="AR597" s="300"/>
      <c r="AS597" s="302"/>
      <c r="AT597" s="303"/>
      <c r="AU597" s="300"/>
      <c r="AV597" s="302"/>
      <c r="AW597" s="300"/>
      <c r="AX597" s="302"/>
      <c r="AY597" s="300"/>
      <c r="AZ597" s="302"/>
    </row>
    <row r="598" spans="7:52">
      <c r="G598" s="256"/>
      <c r="I598" s="256"/>
      <c r="J598" s="256"/>
      <c r="K598" s="256"/>
      <c r="L598" s="256"/>
      <c r="M598" s="273"/>
      <c r="N598" s="273"/>
      <c r="O598" s="274"/>
      <c r="P598" s="257"/>
      <c r="Q598" s="256"/>
      <c r="R598" s="295"/>
      <c r="Z598" s="296"/>
      <c r="AA598" s="295"/>
      <c r="AB598" s="297"/>
      <c r="AC598" s="297"/>
      <c r="AD598" s="297"/>
      <c r="AE598" s="297"/>
      <c r="AF598" s="297"/>
      <c r="AG598" s="297"/>
      <c r="AH598" s="297"/>
      <c r="AI598" s="297"/>
      <c r="AJ598" s="298"/>
      <c r="AK598" s="298"/>
      <c r="AL598" s="298"/>
      <c r="AM598" s="299"/>
      <c r="AN598" s="300"/>
      <c r="AP598" s="300"/>
      <c r="AQ598" s="302"/>
      <c r="AR598" s="300"/>
      <c r="AS598" s="302"/>
      <c r="AT598" s="303"/>
      <c r="AU598" s="300"/>
      <c r="AV598" s="302"/>
      <c r="AW598" s="300"/>
      <c r="AX598" s="302"/>
      <c r="AY598" s="300"/>
      <c r="AZ598" s="302"/>
    </row>
    <row r="599" spans="7:52">
      <c r="G599" s="256"/>
      <c r="I599" s="256"/>
      <c r="J599" s="256"/>
      <c r="K599" s="256"/>
      <c r="L599" s="256"/>
      <c r="M599" s="273"/>
      <c r="N599" s="273"/>
      <c r="O599" s="274"/>
      <c r="P599" s="257"/>
      <c r="Q599" s="256"/>
      <c r="R599" s="295"/>
      <c r="Z599" s="296"/>
      <c r="AA599" s="295"/>
      <c r="AB599" s="297"/>
      <c r="AC599" s="297"/>
      <c r="AD599" s="297"/>
      <c r="AE599" s="297"/>
      <c r="AF599" s="297"/>
      <c r="AG599" s="297"/>
      <c r="AH599" s="297"/>
      <c r="AI599" s="297"/>
      <c r="AJ599" s="298"/>
      <c r="AK599" s="298"/>
      <c r="AL599" s="298"/>
      <c r="AM599" s="299"/>
      <c r="AN599" s="300"/>
      <c r="AP599" s="300"/>
      <c r="AQ599" s="302"/>
      <c r="AR599" s="300"/>
      <c r="AS599" s="302"/>
      <c r="AT599" s="303"/>
      <c r="AU599" s="300"/>
      <c r="AV599" s="302"/>
      <c r="AW599" s="300"/>
      <c r="AX599" s="302"/>
      <c r="AY599" s="300"/>
      <c r="AZ599" s="302"/>
    </row>
    <row r="600" spans="7:52">
      <c r="G600" s="256"/>
      <c r="I600" s="256"/>
      <c r="J600" s="256"/>
      <c r="K600" s="256"/>
      <c r="L600" s="256"/>
      <c r="M600" s="273"/>
      <c r="N600" s="273"/>
      <c r="O600" s="274"/>
      <c r="P600" s="257"/>
      <c r="Q600" s="256"/>
      <c r="R600" s="295"/>
      <c r="Z600" s="296"/>
      <c r="AA600" s="295"/>
      <c r="AB600" s="297"/>
      <c r="AC600" s="297"/>
      <c r="AD600" s="297"/>
      <c r="AE600" s="297"/>
      <c r="AF600" s="297"/>
      <c r="AG600" s="297"/>
      <c r="AH600" s="297"/>
      <c r="AI600" s="297"/>
      <c r="AJ600" s="298"/>
      <c r="AK600" s="298"/>
      <c r="AL600" s="298"/>
      <c r="AM600" s="299"/>
      <c r="AN600" s="300"/>
      <c r="AP600" s="300"/>
      <c r="AQ600" s="302"/>
      <c r="AR600" s="300"/>
      <c r="AS600" s="302"/>
      <c r="AT600" s="303"/>
      <c r="AU600" s="300"/>
      <c r="AV600" s="302"/>
      <c r="AW600" s="300"/>
      <c r="AX600" s="302"/>
      <c r="AY600" s="300"/>
      <c r="AZ600" s="302"/>
    </row>
    <row r="601" spans="7:52">
      <c r="G601" s="256"/>
      <c r="I601" s="256"/>
      <c r="J601" s="256"/>
      <c r="K601" s="256"/>
      <c r="L601" s="256"/>
      <c r="M601" s="273"/>
      <c r="N601" s="273"/>
      <c r="O601" s="274"/>
      <c r="P601" s="257"/>
      <c r="Q601" s="256"/>
      <c r="R601" s="295"/>
      <c r="Z601" s="296"/>
      <c r="AA601" s="295"/>
      <c r="AB601" s="297"/>
      <c r="AC601" s="297"/>
      <c r="AD601" s="297"/>
      <c r="AE601" s="297"/>
      <c r="AF601" s="297"/>
      <c r="AG601" s="297"/>
      <c r="AH601" s="297"/>
      <c r="AI601" s="297"/>
      <c r="AJ601" s="298"/>
      <c r="AK601" s="298"/>
      <c r="AL601" s="298"/>
      <c r="AM601" s="299"/>
      <c r="AN601" s="300"/>
      <c r="AP601" s="300"/>
      <c r="AQ601" s="302"/>
      <c r="AR601" s="300"/>
      <c r="AS601" s="302"/>
      <c r="AT601" s="303"/>
      <c r="AU601" s="300"/>
      <c r="AV601" s="302"/>
      <c r="AW601" s="300"/>
      <c r="AX601" s="302"/>
      <c r="AY601" s="300"/>
      <c r="AZ601" s="302"/>
    </row>
    <row r="602" spans="7:52">
      <c r="G602" s="256"/>
      <c r="I602" s="256"/>
      <c r="J602" s="256"/>
      <c r="K602" s="256"/>
      <c r="L602" s="256"/>
      <c r="M602" s="273"/>
      <c r="N602" s="273"/>
      <c r="O602" s="274"/>
      <c r="P602" s="257"/>
      <c r="Q602" s="256"/>
      <c r="R602" s="295"/>
      <c r="Z602" s="296"/>
      <c r="AA602" s="295"/>
      <c r="AB602" s="297"/>
      <c r="AC602" s="297"/>
      <c r="AD602" s="297"/>
      <c r="AE602" s="297"/>
      <c r="AF602" s="297"/>
      <c r="AG602" s="297"/>
      <c r="AH602" s="297"/>
      <c r="AI602" s="297"/>
      <c r="AJ602" s="298"/>
      <c r="AK602" s="298"/>
      <c r="AL602" s="298"/>
      <c r="AM602" s="299"/>
      <c r="AN602" s="300"/>
      <c r="AP602" s="300"/>
      <c r="AQ602" s="302"/>
      <c r="AR602" s="300"/>
      <c r="AS602" s="302"/>
      <c r="AT602" s="303"/>
      <c r="AU602" s="300"/>
      <c r="AV602" s="302"/>
      <c r="AW602" s="300"/>
      <c r="AX602" s="302"/>
      <c r="AY602" s="300"/>
      <c r="AZ602" s="302"/>
    </row>
    <row r="603" spans="7:52">
      <c r="G603" s="256"/>
      <c r="I603" s="256"/>
      <c r="J603" s="256"/>
      <c r="K603" s="256"/>
      <c r="L603" s="256"/>
      <c r="M603" s="273"/>
      <c r="N603" s="273"/>
      <c r="O603" s="274"/>
      <c r="P603" s="257"/>
      <c r="Q603" s="256"/>
      <c r="R603" s="295"/>
      <c r="Z603" s="296"/>
      <c r="AA603" s="295"/>
      <c r="AB603" s="297"/>
      <c r="AC603" s="297"/>
      <c r="AD603" s="297"/>
      <c r="AE603" s="297"/>
      <c r="AF603" s="297"/>
      <c r="AG603" s="297"/>
      <c r="AH603" s="297"/>
      <c r="AI603" s="297"/>
      <c r="AJ603" s="298"/>
      <c r="AK603" s="298"/>
      <c r="AL603" s="298"/>
      <c r="AM603" s="299"/>
      <c r="AN603" s="300"/>
      <c r="AP603" s="300"/>
      <c r="AQ603" s="302"/>
      <c r="AR603" s="300"/>
      <c r="AS603" s="302"/>
      <c r="AT603" s="303"/>
      <c r="AU603" s="300"/>
      <c r="AV603" s="302"/>
      <c r="AW603" s="300"/>
      <c r="AX603" s="302"/>
      <c r="AY603" s="300"/>
      <c r="AZ603" s="302"/>
    </row>
    <row r="604" spans="7:52">
      <c r="G604" s="256"/>
      <c r="I604" s="256"/>
      <c r="J604" s="256"/>
      <c r="K604" s="256"/>
      <c r="L604" s="256"/>
      <c r="M604" s="273"/>
      <c r="N604" s="273"/>
      <c r="O604" s="274"/>
      <c r="P604" s="257"/>
      <c r="Q604" s="256"/>
      <c r="R604" s="295"/>
      <c r="Z604" s="296"/>
      <c r="AA604" s="295"/>
      <c r="AB604" s="297"/>
      <c r="AC604" s="297"/>
      <c r="AD604" s="297"/>
      <c r="AE604" s="297"/>
      <c r="AF604" s="297"/>
      <c r="AG604" s="297"/>
      <c r="AH604" s="297"/>
      <c r="AI604" s="297"/>
      <c r="AJ604" s="298"/>
      <c r="AK604" s="298"/>
      <c r="AL604" s="298"/>
      <c r="AM604" s="299"/>
      <c r="AN604" s="300"/>
      <c r="AP604" s="300"/>
      <c r="AQ604" s="302"/>
      <c r="AR604" s="300"/>
      <c r="AS604" s="302"/>
      <c r="AT604" s="303"/>
      <c r="AU604" s="300"/>
      <c r="AV604" s="302"/>
      <c r="AW604" s="300"/>
      <c r="AX604" s="302"/>
      <c r="AY604" s="300"/>
      <c r="AZ604" s="302"/>
    </row>
    <row r="605" spans="7:52">
      <c r="G605" s="256"/>
      <c r="I605" s="256"/>
      <c r="J605" s="256"/>
      <c r="K605" s="256"/>
      <c r="L605" s="256"/>
      <c r="M605" s="273"/>
      <c r="N605" s="273"/>
      <c r="O605" s="274"/>
      <c r="P605" s="257"/>
      <c r="Q605" s="256"/>
      <c r="R605" s="295"/>
      <c r="Z605" s="296"/>
      <c r="AA605" s="295"/>
      <c r="AB605" s="297"/>
      <c r="AC605" s="297"/>
      <c r="AD605" s="297"/>
      <c r="AE605" s="297"/>
      <c r="AF605" s="297"/>
      <c r="AG605" s="297"/>
      <c r="AH605" s="297"/>
      <c r="AI605" s="297"/>
      <c r="AJ605" s="298"/>
      <c r="AK605" s="298"/>
      <c r="AL605" s="298"/>
      <c r="AM605" s="299"/>
      <c r="AN605" s="300"/>
      <c r="AP605" s="300"/>
      <c r="AQ605" s="302"/>
      <c r="AR605" s="300"/>
      <c r="AS605" s="302"/>
      <c r="AT605" s="303"/>
      <c r="AU605" s="300"/>
      <c r="AV605" s="302"/>
      <c r="AW605" s="300"/>
      <c r="AX605" s="302"/>
      <c r="AY605" s="300"/>
      <c r="AZ605" s="302"/>
    </row>
    <row r="606" spans="7:52">
      <c r="G606" s="256"/>
      <c r="I606" s="256"/>
      <c r="J606" s="256"/>
      <c r="K606" s="256"/>
      <c r="L606" s="256"/>
      <c r="M606" s="273"/>
      <c r="N606" s="273"/>
      <c r="O606" s="274"/>
      <c r="P606" s="257"/>
      <c r="Q606" s="256"/>
      <c r="R606" s="295"/>
      <c r="Z606" s="296"/>
      <c r="AA606" s="295"/>
      <c r="AB606" s="297"/>
      <c r="AC606" s="297"/>
      <c r="AD606" s="297"/>
      <c r="AE606" s="297"/>
      <c r="AF606" s="297"/>
      <c r="AG606" s="297"/>
      <c r="AH606" s="297"/>
      <c r="AI606" s="297"/>
      <c r="AJ606" s="298"/>
      <c r="AK606" s="298"/>
      <c r="AL606" s="298"/>
      <c r="AM606" s="299"/>
      <c r="AN606" s="300"/>
      <c r="AP606" s="300"/>
      <c r="AQ606" s="302"/>
      <c r="AR606" s="300"/>
      <c r="AS606" s="302"/>
      <c r="AT606" s="303"/>
      <c r="AU606" s="300"/>
      <c r="AV606" s="302"/>
      <c r="AW606" s="300"/>
      <c r="AX606" s="302"/>
      <c r="AY606" s="300"/>
      <c r="AZ606" s="302"/>
    </row>
    <row r="607" spans="7:52">
      <c r="G607" s="256"/>
      <c r="I607" s="256"/>
      <c r="J607" s="256"/>
      <c r="K607" s="256"/>
      <c r="L607" s="256"/>
      <c r="M607" s="273"/>
      <c r="N607" s="273"/>
      <c r="O607" s="274"/>
      <c r="P607" s="257"/>
      <c r="Q607" s="256"/>
      <c r="R607" s="295"/>
      <c r="Z607" s="296"/>
      <c r="AA607" s="295"/>
      <c r="AB607" s="297"/>
      <c r="AC607" s="297"/>
      <c r="AD607" s="297"/>
      <c r="AE607" s="297"/>
      <c r="AF607" s="297"/>
      <c r="AG607" s="297"/>
      <c r="AH607" s="297"/>
      <c r="AI607" s="297"/>
      <c r="AJ607" s="298"/>
      <c r="AK607" s="298"/>
      <c r="AL607" s="298"/>
      <c r="AM607" s="299"/>
      <c r="AN607" s="300"/>
      <c r="AP607" s="300"/>
      <c r="AQ607" s="302"/>
      <c r="AR607" s="300"/>
      <c r="AS607" s="302"/>
      <c r="AT607" s="303"/>
      <c r="AU607" s="300"/>
      <c r="AV607" s="302"/>
      <c r="AW607" s="300"/>
      <c r="AX607" s="302"/>
      <c r="AY607" s="300"/>
      <c r="AZ607" s="302"/>
    </row>
    <row r="608" spans="7:52">
      <c r="G608" s="256"/>
      <c r="I608" s="256"/>
      <c r="J608" s="256"/>
      <c r="K608" s="256"/>
      <c r="L608" s="256"/>
      <c r="M608" s="273"/>
      <c r="N608" s="273"/>
      <c r="O608" s="274"/>
      <c r="P608" s="257"/>
      <c r="Q608" s="256"/>
      <c r="R608" s="295"/>
      <c r="Z608" s="296"/>
      <c r="AA608" s="295"/>
      <c r="AB608" s="297"/>
      <c r="AC608" s="297"/>
      <c r="AD608" s="297"/>
      <c r="AE608" s="297"/>
      <c r="AF608" s="297"/>
      <c r="AG608" s="297"/>
      <c r="AH608" s="297"/>
      <c r="AI608" s="297"/>
      <c r="AJ608" s="298"/>
      <c r="AK608" s="298"/>
      <c r="AL608" s="298"/>
      <c r="AM608" s="299"/>
      <c r="AN608" s="300"/>
      <c r="AP608" s="300"/>
      <c r="AQ608" s="302"/>
      <c r="AR608" s="300"/>
      <c r="AS608" s="302"/>
      <c r="AT608" s="303"/>
      <c r="AU608" s="300"/>
      <c r="AV608" s="302"/>
      <c r="AW608" s="300"/>
      <c r="AX608" s="302"/>
      <c r="AY608" s="300"/>
      <c r="AZ608" s="302"/>
    </row>
    <row r="609" spans="7:52">
      <c r="G609" s="256"/>
      <c r="I609" s="256"/>
      <c r="J609" s="256"/>
      <c r="K609" s="256"/>
      <c r="L609" s="256"/>
      <c r="M609" s="273"/>
      <c r="N609" s="273"/>
      <c r="O609" s="274"/>
      <c r="P609" s="257"/>
      <c r="Q609" s="256"/>
      <c r="R609" s="295"/>
      <c r="Z609" s="296"/>
      <c r="AA609" s="295"/>
      <c r="AB609" s="297"/>
      <c r="AC609" s="297"/>
      <c r="AD609" s="297"/>
      <c r="AE609" s="297"/>
      <c r="AF609" s="297"/>
      <c r="AG609" s="297"/>
      <c r="AH609" s="297"/>
      <c r="AI609" s="297"/>
      <c r="AJ609" s="298"/>
      <c r="AK609" s="298"/>
      <c r="AL609" s="298"/>
      <c r="AM609" s="299"/>
      <c r="AN609" s="300"/>
      <c r="AP609" s="300"/>
      <c r="AQ609" s="302"/>
      <c r="AR609" s="300"/>
      <c r="AS609" s="302"/>
      <c r="AT609" s="303"/>
      <c r="AU609" s="300"/>
      <c r="AV609" s="302"/>
      <c r="AW609" s="300"/>
      <c r="AX609" s="302"/>
      <c r="AY609" s="300"/>
      <c r="AZ609" s="302"/>
    </row>
    <row r="610" spans="7:52">
      <c r="G610" s="256"/>
      <c r="I610" s="256"/>
      <c r="J610" s="256"/>
      <c r="K610" s="256"/>
      <c r="L610" s="256"/>
      <c r="M610" s="273"/>
      <c r="N610" s="273"/>
      <c r="O610" s="274"/>
      <c r="P610" s="257"/>
      <c r="Q610" s="256"/>
      <c r="R610" s="295"/>
      <c r="Z610" s="296"/>
      <c r="AA610" s="295"/>
      <c r="AB610" s="297"/>
      <c r="AC610" s="297"/>
      <c r="AD610" s="297"/>
      <c r="AE610" s="297"/>
      <c r="AF610" s="297"/>
      <c r="AG610" s="297"/>
      <c r="AH610" s="297"/>
      <c r="AI610" s="297"/>
      <c r="AJ610" s="298"/>
      <c r="AK610" s="298"/>
      <c r="AL610" s="298"/>
      <c r="AM610" s="299"/>
      <c r="AN610" s="300"/>
      <c r="AP610" s="300"/>
      <c r="AQ610" s="302"/>
      <c r="AR610" s="300"/>
      <c r="AS610" s="302"/>
      <c r="AT610" s="303"/>
      <c r="AU610" s="300"/>
      <c r="AV610" s="302"/>
      <c r="AW610" s="300"/>
      <c r="AX610" s="302"/>
      <c r="AY610" s="300"/>
      <c r="AZ610" s="302"/>
    </row>
    <row r="611" spans="7:52">
      <c r="G611" s="256"/>
      <c r="I611" s="256"/>
      <c r="J611" s="256"/>
      <c r="K611" s="256"/>
      <c r="L611" s="256"/>
      <c r="M611" s="273"/>
      <c r="N611" s="273"/>
      <c r="O611" s="274"/>
      <c r="P611" s="257"/>
      <c r="Q611" s="256"/>
      <c r="R611" s="295"/>
      <c r="Z611" s="296"/>
      <c r="AA611" s="295"/>
      <c r="AB611" s="297"/>
      <c r="AC611" s="297"/>
      <c r="AD611" s="297"/>
      <c r="AE611" s="297"/>
      <c r="AF611" s="297"/>
      <c r="AG611" s="297"/>
      <c r="AH611" s="297"/>
      <c r="AI611" s="297"/>
      <c r="AJ611" s="298"/>
      <c r="AK611" s="298"/>
      <c r="AL611" s="298"/>
      <c r="AM611" s="299"/>
      <c r="AN611" s="300"/>
      <c r="AP611" s="300"/>
      <c r="AQ611" s="302"/>
      <c r="AR611" s="300"/>
      <c r="AS611" s="302"/>
      <c r="AT611" s="303"/>
      <c r="AU611" s="300"/>
      <c r="AV611" s="302"/>
      <c r="AW611" s="300"/>
      <c r="AX611" s="302"/>
      <c r="AY611" s="300"/>
      <c r="AZ611" s="302"/>
    </row>
    <row r="612" spans="7:52">
      <c r="G612" s="256"/>
      <c r="I612" s="256"/>
      <c r="J612" s="256"/>
      <c r="K612" s="256"/>
      <c r="L612" s="256"/>
      <c r="M612" s="273"/>
      <c r="N612" s="273"/>
      <c r="O612" s="274"/>
      <c r="P612" s="257"/>
      <c r="Q612" s="256"/>
      <c r="R612" s="295"/>
      <c r="Z612" s="296"/>
      <c r="AA612" s="295"/>
      <c r="AB612" s="297"/>
      <c r="AC612" s="297"/>
      <c r="AD612" s="297"/>
      <c r="AE612" s="297"/>
      <c r="AF612" s="297"/>
      <c r="AG612" s="297"/>
      <c r="AH612" s="297"/>
      <c r="AI612" s="297"/>
      <c r="AJ612" s="298"/>
      <c r="AK612" s="298"/>
      <c r="AL612" s="298"/>
      <c r="AM612" s="299"/>
      <c r="AN612" s="300"/>
      <c r="AP612" s="300"/>
      <c r="AQ612" s="302"/>
      <c r="AR612" s="300"/>
      <c r="AS612" s="302"/>
      <c r="AT612" s="303"/>
      <c r="AU612" s="300"/>
      <c r="AV612" s="302"/>
      <c r="AW612" s="300"/>
      <c r="AX612" s="302"/>
      <c r="AY612" s="300"/>
      <c r="AZ612" s="302"/>
    </row>
    <row r="613" spans="7:52">
      <c r="G613" s="256"/>
      <c r="I613" s="256"/>
      <c r="J613" s="256"/>
      <c r="K613" s="256"/>
      <c r="L613" s="256"/>
      <c r="M613" s="273"/>
      <c r="N613" s="273"/>
      <c r="O613" s="274"/>
      <c r="P613" s="257"/>
      <c r="Q613" s="256"/>
      <c r="R613" s="295"/>
      <c r="Z613" s="296"/>
      <c r="AA613" s="295"/>
      <c r="AB613" s="297"/>
      <c r="AC613" s="297"/>
      <c r="AD613" s="297"/>
      <c r="AE613" s="297"/>
      <c r="AF613" s="297"/>
      <c r="AG613" s="297"/>
      <c r="AH613" s="297"/>
      <c r="AI613" s="297"/>
      <c r="AJ613" s="298"/>
      <c r="AK613" s="298"/>
      <c r="AL613" s="298"/>
      <c r="AM613" s="299"/>
      <c r="AN613" s="300"/>
      <c r="AP613" s="300"/>
      <c r="AQ613" s="302"/>
      <c r="AR613" s="300"/>
      <c r="AS613" s="302"/>
      <c r="AT613" s="303"/>
      <c r="AU613" s="300"/>
      <c r="AV613" s="302"/>
      <c r="AW613" s="300"/>
      <c r="AX613" s="302"/>
      <c r="AY613" s="300"/>
      <c r="AZ613" s="302"/>
    </row>
    <row r="614" spans="7:52">
      <c r="G614" s="256"/>
      <c r="I614" s="256"/>
      <c r="J614" s="256"/>
      <c r="K614" s="256"/>
      <c r="L614" s="256"/>
      <c r="M614" s="273"/>
      <c r="N614" s="273"/>
      <c r="O614" s="274"/>
      <c r="P614" s="257"/>
      <c r="Q614" s="256"/>
      <c r="R614" s="295"/>
      <c r="Z614" s="296"/>
      <c r="AA614" s="295"/>
      <c r="AB614" s="297"/>
      <c r="AC614" s="297"/>
      <c r="AD614" s="297"/>
      <c r="AE614" s="297"/>
      <c r="AF614" s="297"/>
      <c r="AG614" s="297"/>
      <c r="AH614" s="297"/>
      <c r="AI614" s="297"/>
      <c r="AJ614" s="298"/>
      <c r="AK614" s="298"/>
      <c r="AL614" s="298"/>
      <c r="AM614" s="299"/>
      <c r="AN614" s="300"/>
      <c r="AP614" s="300"/>
      <c r="AQ614" s="302"/>
      <c r="AR614" s="300"/>
      <c r="AS614" s="302"/>
      <c r="AT614" s="303"/>
      <c r="AU614" s="300"/>
      <c r="AV614" s="302"/>
      <c r="AW614" s="300"/>
      <c r="AX614" s="302"/>
      <c r="AY614" s="300"/>
      <c r="AZ614" s="302"/>
    </row>
    <row r="615" spans="7:52">
      <c r="G615" s="256"/>
      <c r="I615" s="256"/>
      <c r="J615" s="256"/>
      <c r="K615" s="256"/>
      <c r="L615" s="256"/>
      <c r="M615" s="273"/>
      <c r="N615" s="273"/>
      <c r="O615" s="274"/>
      <c r="P615" s="257"/>
      <c r="Q615" s="256"/>
      <c r="R615" s="295"/>
      <c r="Z615" s="296"/>
      <c r="AA615" s="295"/>
      <c r="AB615" s="297"/>
      <c r="AC615" s="297"/>
      <c r="AD615" s="297"/>
      <c r="AE615" s="297"/>
      <c r="AF615" s="297"/>
      <c r="AG615" s="297"/>
      <c r="AH615" s="297"/>
      <c r="AI615" s="297"/>
      <c r="AJ615" s="298"/>
      <c r="AK615" s="298"/>
      <c r="AL615" s="298"/>
      <c r="AM615" s="299"/>
      <c r="AN615" s="300"/>
      <c r="AP615" s="300"/>
      <c r="AQ615" s="302"/>
      <c r="AR615" s="300"/>
      <c r="AS615" s="302"/>
      <c r="AT615" s="303"/>
      <c r="AU615" s="300"/>
      <c r="AV615" s="302"/>
      <c r="AW615" s="300"/>
      <c r="AX615" s="302"/>
      <c r="AY615" s="300"/>
      <c r="AZ615" s="302"/>
    </row>
    <row r="616" spans="7:52">
      <c r="G616" s="256"/>
      <c r="I616" s="256"/>
      <c r="J616" s="256"/>
      <c r="K616" s="256"/>
      <c r="L616" s="256"/>
      <c r="M616" s="273"/>
      <c r="N616" s="273"/>
      <c r="O616" s="274"/>
      <c r="P616" s="257"/>
      <c r="Q616" s="256"/>
      <c r="R616" s="295"/>
      <c r="Z616" s="296"/>
      <c r="AA616" s="295"/>
      <c r="AB616" s="297"/>
      <c r="AC616" s="297"/>
      <c r="AD616" s="297"/>
      <c r="AE616" s="297"/>
      <c r="AF616" s="297"/>
      <c r="AG616" s="297"/>
      <c r="AH616" s="297"/>
      <c r="AI616" s="297"/>
      <c r="AJ616" s="298"/>
      <c r="AK616" s="298"/>
      <c r="AL616" s="298"/>
      <c r="AM616" s="299"/>
      <c r="AN616" s="300"/>
      <c r="AP616" s="300"/>
      <c r="AQ616" s="302"/>
      <c r="AR616" s="300"/>
      <c r="AS616" s="302"/>
      <c r="AT616" s="303"/>
      <c r="AU616" s="300"/>
      <c r="AV616" s="302"/>
      <c r="AW616" s="300"/>
      <c r="AX616" s="302"/>
      <c r="AY616" s="300"/>
      <c r="AZ616" s="302"/>
    </row>
    <row r="617" spans="7:52">
      <c r="G617" s="256"/>
      <c r="I617" s="256"/>
      <c r="J617" s="256"/>
      <c r="K617" s="256"/>
      <c r="L617" s="256"/>
      <c r="M617" s="273"/>
      <c r="N617" s="273"/>
      <c r="O617" s="274"/>
      <c r="P617" s="257"/>
      <c r="Q617" s="256"/>
      <c r="R617" s="295"/>
      <c r="Z617" s="296"/>
      <c r="AA617" s="295"/>
      <c r="AB617" s="297"/>
      <c r="AC617" s="297"/>
      <c r="AD617" s="297"/>
      <c r="AE617" s="297"/>
      <c r="AF617" s="297"/>
      <c r="AG617" s="297"/>
      <c r="AH617" s="297"/>
      <c r="AI617" s="297"/>
      <c r="AJ617" s="298"/>
      <c r="AK617" s="298"/>
      <c r="AL617" s="298"/>
      <c r="AM617" s="299"/>
      <c r="AN617" s="300"/>
      <c r="AP617" s="300"/>
      <c r="AQ617" s="302"/>
      <c r="AR617" s="300"/>
      <c r="AS617" s="302"/>
      <c r="AT617" s="303"/>
      <c r="AU617" s="300"/>
      <c r="AV617" s="302"/>
      <c r="AW617" s="300"/>
      <c r="AX617" s="302"/>
      <c r="AY617" s="300"/>
      <c r="AZ617" s="302"/>
    </row>
    <row r="618" spans="7:52">
      <c r="G618" s="256"/>
      <c r="I618" s="256"/>
      <c r="J618" s="256"/>
      <c r="K618" s="256"/>
      <c r="L618" s="256"/>
      <c r="M618" s="273"/>
      <c r="N618" s="273"/>
      <c r="O618" s="274"/>
      <c r="P618" s="257"/>
      <c r="Q618" s="256"/>
      <c r="R618" s="295"/>
      <c r="Z618" s="296"/>
      <c r="AA618" s="295"/>
      <c r="AB618" s="297"/>
      <c r="AC618" s="297"/>
      <c r="AD618" s="297"/>
      <c r="AE618" s="297"/>
      <c r="AF618" s="297"/>
      <c r="AG618" s="297"/>
      <c r="AH618" s="297"/>
      <c r="AI618" s="297"/>
      <c r="AJ618" s="298"/>
      <c r="AK618" s="298"/>
      <c r="AL618" s="298"/>
      <c r="AM618" s="299"/>
      <c r="AN618" s="300"/>
      <c r="AP618" s="300"/>
      <c r="AQ618" s="302"/>
      <c r="AR618" s="300"/>
      <c r="AS618" s="302"/>
      <c r="AT618" s="303"/>
      <c r="AU618" s="300"/>
      <c r="AV618" s="302"/>
      <c r="AW618" s="300"/>
      <c r="AX618" s="302"/>
      <c r="AY618" s="300"/>
      <c r="AZ618" s="302"/>
    </row>
    <row r="619" spans="7:52">
      <c r="G619" s="256"/>
      <c r="I619" s="256"/>
      <c r="J619" s="256"/>
      <c r="K619" s="256"/>
      <c r="L619" s="256"/>
      <c r="M619" s="273"/>
      <c r="N619" s="273"/>
      <c r="O619" s="274"/>
      <c r="P619" s="257"/>
      <c r="Q619" s="256"/>
      <c r="R619" s="295"/>
      <c r="Z619" s="296"/>
      <c r="AA619" s="295"/>
      <c r="AB619" s="297"/>
      <c r="AC619" s="297"/>
      <c r="AD619" s="297"/>
      <c r="AE619" s="297"/>
      <c r="AF619" s="297"/>
      <c r="AG619" s="297"/>
      <c r="AH619" s="297"/>
      <c r="AI619" s="297"/>
      <c r="AJ619" s="298"/>
      <c r="AK619" s="298"/>
      <c r="AL619" s="298"/>
      <c r="AM619" s="299"/>
      <c r="AN619" s="300"/>
      <c r="AP619" s="300"/>
      <c r="AQ619" s="302"/>
      <c r="AR619" s="300"/>
      <c r="AS619" s="302"/>
      <c r="AT619" s="303"/>
      <c r="AU619" s="300"/>
      <c r="AV619" s="302"/>
      <c r="AW619" s="300"/>
      <c r="AX619" s="302"/>
      <c r="AY619" s="300"/>
      <c r="AZ619" s="302"/>
    </row>
    <row r="620" spans="7:52">
      <c r="G620" s="256"/>
      <c r="I620" s="256"/>
      <c r="J620" s="256"/>
      <c r="K620" s="256"/>
      <c r="L620" s="256"/>
      <c r="M620" s="273"/>
      <c r="N620" s="273"/>
      <c r="O620" s="274"/>
      <c r="P620" s="257"/>
      <c r="Q620" s="256"/>
      <c r="R620" s="295"/>
      <c r="Z620" s="296"/>
      <c r="AA620" s="295"/>
      <c r="AB620" s="297"/>
      <c r="AC620" s="297"/>
      <c r="AD620" s="297"/>
      <c r="AE620" s="297"/>
      <c r="AF620" s="297"/>
      <c r="AG620" s="297"/>
      <c r="AH620" s="297"/>
      <c r="AI620" s="297"/>
      <c r="AJ620" s="298"/>
      <c r="AK620" s="298"/>
      <c r="AL620" s="298"/>
      <c r="AM620" s="299"/>
      <c r="AN620" s="300"/>
      <c r="AP620" s="300"/>
      <c r="AQ620" s="302"/>
      <c r="AR620" s="300"/>
      <c r="AS620" s="302"/>
      <c r="AT620" s="303"/>
      <c r="AU620" s="300"/>
      <c r="AV620" s="302"/>
      <c r="AW620" s="300"/>
      <c r="AX620" s="302"/>
      <c r="AY620" s="300"/>
      <c r="AZ620" s="302"/>
    </row>
    <row r="621" spans="7:52">
      <c r="G621" s="256"/>
      <c r="I621" s="256"/>
      <c r="J621" s="256"/>
      <c r="K621" s="256"/>
      <c r="L621" s="256"/>
      <c r="M621" s="273"/>
      <c r="N621" s="273"/>
      <c r="O621" s="274"/>
      <c r="P621" s="257"/>
      <c r="Q621" s="256"/>
      <c r="R621" s="295"/>
      <c r="Z621" s="296"/>
      <c r="AA621" s="295"/>
      <c r="AB621" s="297"/>
      <c r="AC621" s="297"/>
      <c r="AD621" s="297"/>
      <c r="AE621" s="297"/>
      <c r="AF621" s="297"/>
      <c r="AG621" s="297"/>
      <c r="AH621" s="297"/>
      <c r="AI621" s="297"/>
      <c r="AJ621" s="298"/>
      <c r="AK621" s="298"/>
      <c r="AL621" s="298"/>
      <c r="AM621" s="299"/>
      <c r="AN621" s="300"/>
      <c r="AP621" s="300"/>
      <c r="AQ621" s="302"/>
      <c r="AR621" s="300"/>
      <c r="AS621" s="302"/>
      <c r="AT621" s="303"/>
      <c r="AU621" s="300"/>
      <c r="AV621" s="302"/>
      <c r="AW621" s="300"/>
      <c r="AX621" s="302"/>
      <c r="AY621" s="300"/>
      <c r="AZ621" s="302"/>
    </row>
    <row r="622" spans="7:52">
      <c r="G622" s="256"/>
      <c r="I622" s="256"/>
      <c r="J622" s="256"/>
      <c r="K622" s="256"/>
      <c r="L622" s="256"/>
      <c r="M622" s="273"/>
      <c r="N622" s="273"/>
      <c r="O622" s="274"/>
      <c r="P622" s="257"/>
      <c r="Q622" s="256"/>
      <c r="R622" s="295"/>
      <c r="Z622" s="296"/>
      <c r="AA622" s="295"/>
      <c r="AB622" s="297"/>
      <c r="AC622" s="297"/>
      <c r="AD622" s="297"/>
      <c r="AE622" s="297"/>
      <c r="AF622" s="297"/>
      <c r="AG622" s="297"/>
      <c r="AH622" s="297"/>
      <c r="AI622" s="297"/>
      <c r="AJ622" s="298"/>
      <c r="AK622" s="298"/>
      <c r="AL622" s="298"/>
      <c r="AM622" s="299"/>
      <c r="AN622" s="300"/>
      <c r="AP622" s="300"/>
      <c r="AQ622" s="302"/>
      <c r="AR622" s="300"/>
      <c r="AS622" s="302"/>
      <c r="AT622" s="303"/>
      <c r="AU622" s="300"/>
      <c r="AV622" s="302"/>
      <c r="AW622" s="300"/>
      <c r="AX622" s="302"/>
      <c r="AY622" s="300"/>
      <c r="AZ622" s="302"/>
    </row>
    <row r="623" spans="7:52">
      <c r="G623" s="256"/>
      <c r="I623" s="256"/>
      <c r="J623" s="256"/>
      <c r="K623" s="256"/>
      <c r="L623" s="256"/>
      <c r="M623" s="273"/>
      <c r="N623" s="273"/>
      <c r="O623" s="274"/>
      <c r="P623" s="257"/>
      <c r="Q623" s="256"/>
      <c r="R623" s="295"/>
      <c r="Z623" s="296"/>
      <c r="AA623" s="295"/>
      <c r="AB623" s="297"/>
      <c r="AC623" s="297"/>
      <c r="AD623" s="297"/>
      <c r="AE623" s="297"/>
      <c r="AF623" s="297"/>
      <c r="AG623" s="297"/>
      <c r="AH623" s="297"/>
      <c r="AI623" s="297"/>
      <c r="AJ623" s="298"/>
      <c r="AK623" s="298"/>
      <c r="AL623" s="298"/>
      <c r="AM623" s="299"/>
      <c r="AN623" s="300"/>
      <c r="AP623" s="300"/>
      <c r="AQ623" s="302"/>
      <c r="AR623" s="300"/>
      <c r="AS623" s="302"/>
      <c r="AT623" s="303"/>
      <c r="AU623" s="300"/>
      <c r="AV623" s="302"/>
      <c r="AW623" s="300"/>
      <c r="AX623" s="302"/>
      <c r="AY623" s="300"/>
      <c r="AZ623" s="302"/>
    </row>
    <row r="624" spans="7:52">
      <c r="G624" s="256"/>
      <c r="I624" s="256"/>
      <c r="J624" s="256"/>
      <c r="K624" s="256"/>
      <c r="L624" s="256"/>
      <c r="M624" s="273"/>
      <c r="N624" s="273"/>
      <c r="O624" s="274"/>
      <c r="P624" s="257"/>
      <c r="Q624" s="256"/>
      <c r="R624" s="295"/>
      <c r="Z624" s="296"/>
      <c r="AA624" s="295"/>
      <c r="AB624" s="297"/>
      <c r="AC624" s="297"/>
      <c r="AD624" s="297"/>
      <c r="AE624" s="297"/>
      <c r="AF624" s="297"/>
      <c r="AG624" s="297"/>
      <c r="AH624" s="297"/>
      <c r="AI624" s="297"/>
      <c r="AJ624" s="298"/>
      <c r="AK624" s="298"/>
      <c r="AL624" s="298"/>
      <c r="AM624" s="299"/>
      <c r="AN624" s="300"/>
      <c r="AP624" s="300"/>
      <c r="AQ624" s="302"/>
      <c r="AR624" s="300"/>
      <c r="AS624" s="302"/>
      <c r="AT624" s="303"/>
      <c r="AU624" s="300"/>
      <c r="AV624" s="302"/>
      <c r="AW624" s="300"/>
      <c r="AX624" s="302"/>
      <c r="AY624" s="300"/>
      <c r="AZ624" s="302"/>
    </row>
    <row r="625" spans="7:52">
      <c r="G625" s="256"/>
      <c r="I625" s="256"/>
      <c r="J625" s="256"/>
      <c r="K625" s="256"/>
      <c r="L625" s="256"/>
      <c r="M625" s="273"/>
      <c r="N625" s="273"/>
      <c r="O625" s="274"/>
      <c r="P625" s="257"/>
      <c r="Q625" s="256"/>
      <c r="R625" s="295"/>
      <c r="Z625" s="296"/>
      <c r="AA625" s="295"/>
      <c r="AB625" s="297"/>
      <c r="AC625" s="297"/>
      <c r="AD625" s="297"/>
      <c r="AE625" s="297"/>
      <c r="AF625" s="297"/>
      <c r="AG625" s="297"/>
      <c r="AH625" s="297"/>
      <c r="AI625" s="297"/>
      <c r="AJ625" s="298"/>
      <c r="AK625" s="298"/>
      <c r="AL625" s="298"/>
      <c r="AM625" s="299"/>
      <c r="AN625" s="300"/>
      <c r="AP625" s="300"/>
      <c r="AQ625" s="302"/>
      <c r="AR625" s="300"/>
      <c r="AS625" s="302"/>
      <c r="AT625" s="303"/>
      <c r="AU625" s="300"/>
      <c r="AV625" s="302"/>
      <c r="AW625" s="300"/>
      <c r="AX625" s="302"/>
      <c r="AY625" s="300"/>
      <c r="AZ625" s="302"/>
    </row>
    <row r="626" spans="7:52">
      <c r="G626" s="256"/>
      <c r="I626" s="256"/>
      <c r="J626" s="256"/>
      <c r="K626" s="256"/>
      <c r="L626" s="256"/>
      <c r="M626" s="273"/>
      <c r="N626" s="273"/>
      <c r="O626" s="274"/>
      <c r="P626" s="257"/>
      <c r="Q626" s="256"/>
      <c r="R626" s="295"/>
      <c r="Z626" s="296"/>
      <c r="AA626" s="295"/>
      <c r="AB626" s="297"/>
      <c r="AC626" s="297"/>
      <c r="AD626" s="297"/>
      <c r="AE626" s="297"/>
      <c r="AF626" s="297"/>
      <c r="AG626" s="297"/>
      <c r="AH626" s="297"/>
      <c r="AI626" s="297"/>
      <c r="AJ626" s="298"/>
      <c r="AK626" s="298"/>
      <c r="AL626" s="298"/>
      <c r="AM626" s="299"/>
      <c r="AN626" s="300"/>
      <c r="AP626" s="300"/>
      <c r="AQ626" s="302"/>
      <c r="AR626" s="300"/>
      <c r="AS626" s="302"/>
      <c r="AT626" s="303"/>
      <c r="AU626" s="300"/>
      <c r="AV626" s="302"/>
      <c r="AW626" s="300"/>
      <c r="AX626" s="302"/>
      <c r="AY626" s="300"/>
      <c r="AZ626" s="302"/>
    </row>
    <row r="627" spans="7:52">
      <c r="G627" s="256"/>
      <c r="I627" s="256"/>
      <c r="J627" s="256"/>
      <c r="K627" s="256"/>
      <c r="L627" s="256"/>
      <c r="M627" s="273"/>
      <c r="N627" s="273"/>
      <c r="O627" s="274"/>
      <c r="P627" s="257"/>
      <c r="Q627" s="256"/>
      <c r="R627" s="295"/>
      <c r="Z627" s="296"/>
      <c r="AA627" s="295"/>
      <c r="AB627" s="297"/>
      <c r="AC627" s="297"/>
      <c r="AD627" s="297"/>
      <c r="AE627" s="297"/>
      <c r="AF627" s="297"/>
      <c r="AG627" s="297"/>
      <c r="AH627" s="297"/>
      <c r="AI627" s="297"/>
      <c r="AJ627" s="298"/>
      <c r="AK627" s="298"/>
      <c r="AL627" s="298"/>
      <c r="AM627" s="299"/>
      <c r="AN627" s="300"/>
      <c r="AP627" s="300"/>
      <c r="AQ627" s="302"/>
      <c r="AR627" s="300"/>
      <c r="AS627" s="302"/>
      <c r="AT627" s="303"/>
      <c r="AU627" s="300"/>
      <c r="AV627" s="302"/>
      <c r="AW627" s="300"/>
      <c r="AX627" s="302"/>
      <c r="AY627" s="300"/>
      <c r="AZ627" s="302"/>
    </row>
    <row r="628" spans="7:52">
      <c r="G628" s="256"/>
      <c r="I628" s="256"/>
      <c r="J628" s="256"/>
      <c r="K628" s="256"/>
      <c r="L628" s="256"/>
      <c r="M628" s="273"/>
      <c r="N628" s="273"/>
      <c r="O628" s="274"/>
      <c r="P628" s="257"/>
      <c r="Q628" s="256"/>
      <c r="R628" s="295"/>
      <c r="Z628" s="296"/>
      <c r="AA628" s="295"/>
      <c r="AB628" s="297"/>
      <c r="AC628" s="297"/>
      <c r="AD628" s="297"/>
      <c r="AE628" s="297"/>
      <c r="AF628" s="297"/>
      <c r="AG628" s="297"/>
      <c r="AH628" s="297"/>
      <c r="AI628" s="297"/>
      <c r="AJ628" s="298"/>
      <c r="AK628" s="298"/>
      <c r="AL628" s="298"/>
      <c r="AM628" s="299"/>
      <c r="AN628" s="300"/>
      <c r="AP628" s="300"/>
      <c r="AQ628" s="302"/>
      <c r="AR628" s="300"/>
      <c r="AS628" s="302"/>
      <c r="AT628" s="303"/>
      <c r="AU628" s="300"/>
      <c r="AV628" s="302"/>
      <c r="AW628" s="300"/>
      <c r="AX628" s="302"/>
      <c r="AY628" s="300"/>
      <c r="AZ628" s="302"/>
    </row>
    <row r="629" spans="7:52">
      <c r="G629" s="256"/>
      <c r="I629" s="256"/>
      <c r="J629" s="256"/>
      <c r="K629" s="256"/>
      <c r="L629" s="256"/>
      <c r="M629" s="273"/>
      <c r="N629" s="273"/>
      <c r="O629" s="274"/>
      <c r="P629" s="257"/>
      <c r="Q629" s="256"/>
      <c r="R629" s="295"/>
      <c r="Z629" s="296"/>
      <c r="AA629" s="295"/>
      <c r="AB629" s="297"/>
      <c r="AC629" s="297"/>
      <c r="AD629" s="297"/>
      <c r="AE629" s="297"/>
      <c r="AF629" s="297"/>
      <c r="AG629" s="297"/>
      <c r="AH629" s="297"/>
      <c r="AI629" s="297"/>
      <c r="AJ629" s="298"/>
      <c r="AK629" s="298"/>
      <c r="AL629" s="298"/>
      <c r="AM629" s="299"/>
      <c r="AN629" s="300"/>
      <c r="AP629" s="300"/>
      <c r="AQ629" s="302"/>
      <c r="AR629" s="300"/>
      <c r="AS629" s="302"/>
      <c r="AT629" s="303"/>
      <c r="AU629" s="300"/>
      <c r="AV629" s="302"/>
      <c r="AW629" s="300"/>
      <c r="AX629" s="302"/>
      <c r="AY629" s="300"/>
      <c r="AZ629" s="302"/>
    </row>
    <row r="630" spans="7:52">
      <c r="G630" s="256"/>
      <c r="I630" s="256"/>
      <c r="J630" s="256"/>
      <c r="K630" s="256"/>
      <c r="L630" s="256"/>
      <c r="M630" s="273"/>
      <c r="N630" s="273"/>
      <c r="O630" s="274"/>
      <c r="P630" s="257"/>
      <c r="Q630" s="256"/>
      <c r="R630" s="295"/>
      <c r="Z630" s="296"/>
      <c r="AA630" s="295"/>
      <c r="AB630" s="297"/>
      <c r="AC630" s="297"/>
      <c r="AD630" s="297"/>
      <c r="AE630" s="297"/>
      <c r="AF630" s="297"/>
      <c r="AG630" s="297"/>
      <c r="AH630" s="297"/>
      <c r="AI630" s="297"/>
      <c r="AJ630" s="298"/>
      <c r="AK630" s="298"/>
      <c r="AL630" s="298"/>
      <c r="AM630" s="299"/>
      <c r="AN630" s="300"/>
      <c r="AP630" s="300"/>
      <c r="AQ630" s="302"/>
      <c r="AR630" s="300"/>
      <c r="AS630" s="302"/>
      <c r="AT630" s="303"/>
      <c r="AU630" s="300"/>
      <c r="AV630" s="302"/>
      <c r="AW630" s="300"/>
      <c r="AX630" s="302"/>
      <c r="AY630" s="300"/>
      <c r="AZ630" s="302"/>
    </row>
    <row r="631" spans="7:52">
      <c r="G631" s="256"/>
      <c r="I631" s="256"/>
      <c r="J631" s="256"/>
      <c r="K631" s="256"/>
      <c r="L631" s="256"/>
      <c r="M631" s="273"/>
      <c r="N631" s="273"/>
      <c r="O631" s="274"/>
      <c r="P631" s="257"/>
      <c r="Q631" s="256"/>
      <c r="R631" s="295"/>
      <c r="Z631" s="296"/>
      <c r="AA631" s="295"/>
      <c r="AB631" s="297"/>
      <c r="AC631" s="297"/>
      <c r="AD631" s="297"/>
      <c r="AE631" s="297"/>
      <c r="AF631" s="297"/>
      <c r="AG631" s="297"/>
      <c r="AH631" s="297"/>
      <c r="AI631" s="297"/>
      <c r="AJ631" s="298"/>
      <c r="AK631" s="298"/>
      <c r="AL631" s="298"/>
      <c r="AM631" s="299"/>
      <c r="AN631" s="300"/>
      <c r="AP631" s="300"/>
      <c r="AQ631" s="302"/>
      <c r="AR631" s="300"/>
      <c r="AS631" s="302"/>
      <c r="AT631" s="303"/>
      <c r="AU631" s="300"/>
      <c r="AV631" s="302"/>
      <c r="AW631" s="300"/>
      <c r="AX631" s="302"/>
      <c r="AY631" s="300"/>
      <c r="AZ631" s="302"/>
    </row>
    <row r="632" spans="7:52">
      <c r="G632" s="256"/>
      <c r="I632" s="256"/>
      <c r="J632" s="256"/>
      <c r="K632" s="256"/>
      <c r="L632" s="256"/>
      <c r="M632" s="273"/>
      <c r="N632" s="273"/>
      <c r="O632" s="274"/>
      <c r="P632" s="257"/>
      <c r="Q632" s="256"/>
      <c r="R632" s="295"/>
      <c r="Z632" s="296"/>
      <c r="AA632" s="295"/>
      <c r="AB632" s="297"/>
      <c r="AC632" s="297"/>
      <c r="AD632" s="297"/>
      <c r="AE632" s="297"/>
      <c r="AF632" s="297"/>
      <c r="AG632" s="297"/>
      <c r="AH632" s="297"/>
      <c r="AI632" s="297"/>
      <c r="AJ632" s="298"/>
      <c r="AK632" s="298"/>
      <c r="AL632" s="298"/>
      <c r="AM632" s="299"/>
      <c r="AN632" s="300"/>
      <c r="AP632" s="300"/>
      <c r="AQ632" s="302"/>
      <c r="AR632" s="300"/>
      <c r="AS632" s="302"/>
      <c r="AT632" s="303"/>
      <c r="AU632" s="300"/>
      <c r="AV632" s="302"/>
      <c r="AW632" s="300"/>
      <c r="AX632" s="302"/>
      <c r="AY632" s="300"/>
      <c r="AZ632" s="302"/>
    </row>
    <row r="633" spans="7:52">
      <c r="G633" s="256"/>
      <c r="I633" s="256"/>
      <c r="J633" s="256"/>
      <c r="K633" s="256"/>
      <c r="L633" s="256"/>
      <c r="M633" s="273"/>
      <c r="N633" s="273"/>
      <c r="O633" s="274"/>
      <c r="P633" s="257"/>
      <c r="Q633" s="256"/>
      <c r="R633" s="295"/>
      <c r="Z633" s="296"/>
      <c r="AA633" s="295"/>
      <c r="AB633" s="297"/>
      <c r="AC633" s="297"/>
      <c r="AD633" s="297"/>
      <c r="AE633" s="297"/>
      <c r="AF633" s="297"/>
      <c r="AG633" s="297"/>
      <c r="AH633" s="297"/>
      <c r="AI633" s="297"/>
      <c r="AJ633" s="298"/>
      <c r="AK633" s="298"/>
      <c r="AL633" s="298"/>
      <c r="AM633" s="299"/>
      <c r="AN633" s="300"/>
      <c r="AP633" s="300"/>
      <c r="AQ633" s="302"/>
      <c r="AR633" s="300"/>
      <c r="AS633" s="302"/>
      <c r="AT633" s="303"/>
      <c r="AU633" s="300"/>
      <c r="AV633" s="302"/>
      <c r="AW633" s="300"/>
      <c r="AX633" s="302"/>
      <c r="AY633" s="300"/>
      <c r="AZ633" s="302"/>
    </row>
    <row r="634" spans="7:52">
      <c r="G634" s="256"/>
      <c r="I634" s="256"/>
      <c r="J634" s="256"/>
      <c r="K634" s="256"/>
      <c r="L634" s="256"/>
      <c r="M634" s="273"/>
      <c r="N634" s="273"/>
      <c r="O634" s="274"/>
      <c r="P634" s="257"/>
      <c r="Q634" s="256"/>
      <c r="R634" s="295"/>
      <c r="Z634" s="296"/>
      <c r="AA634" s="295"/>
      <c r="AB634" s="297"/>
      <c r="AC634" s="297"/>
      <c r="AD634" s="297"/>
      <c r="AE634" s="297"/>
      <c r="AF634" s="297"/>
      <c r="AG634" s="297"/>
      <c r="AH634" s="297"/>
      <c r="AI634" s="297"/>
      <c r="AJ634" s="298"/>
      <c r="AK634" s="298"/>
      <c r="AL634" s="298"/>
      <c r="AM634" s="299"/>
      <c r="AN634" s="300"/>
      <c r="AP634" s="300"/>
      <c r="AQ634" s="302"/>
      <c r="AR634" s="300"/>
      <c r="AS634" s="302"/>
      <c r="AT634" s="303"/>
      <c r="AU634" s="300"/>
      <c r="AV634" s="302"/>
      <c r="AW634" s="300"/>
      <c r="AX634" s="302"/>
      <c r="AY634" s="300"/>
      <c r="AZ634" s="302"/>
    </row>
    <row r="635" spans="7:52">
      <c r="G635" s="256"/>
      <c r="I635" s="256"/>
      <c r="J635" s="256"/>
      <c r="K635" s="256"/>
      <c r="L635" s="256"/>
      <c r="M635" s="273"/>
      <c r="N635" s="273"/>
      <c r="O635" s="274"/>
      <c r="P635" s="257"/>
      <c r="Q635" s="256"/>
      <c r="R635" s="295"/>
      <c r="Z635" s="296"/>
      <c r="AA635" s="295"/>
      <c r="AB635" s="297"/>
      <c r="AC635" s="297"/>
      <c r="AD635" s="297"/>
      <c r="AE635" s="297"/>
      <c r="AF635" s="297"/>
      <c r="AG635" s="297"/>
      <c r="AH635" s="297"/>
      <c r="AI635" s="297"/>
      <c r="AJ635" s="298"/>
      <c r="AK635" s="298"/>
      <c r="AL635" s="298"/>
      <c r="AM635" s="299"/>
      <c r="AN635" s="300"/>
      <c r="AP635" s="300"/>
      <c r="AQ635" s="302"/>
      <c r="AR635" s="300"/>
      <c r="AS635" s="302"/>
      <c r="AT635" s="303"/>
      <c r="AU635" s="300"/>
      <c r="AV635" s="302"/>
      <c r="AW635" s="300"/>
      <c r="AX635" s="302"/>
      <c r="AY635" s="300"/>
      <c r="AZ635" s="302"/>
    </row>
    <row r="636" spans="7:52">
      <c r="G636" s="256"/>
      <c r="I636" s="256"/>
      <c r="J636" s="256"/>
      <c r="K636" s="256"/>
      <c r="L636" s="256"/>
      <c r="M636" s="273"/>
      <c r="N636" s="273"/>
      <c r="O636" s="274"/>
      <c r="P636" s="257"/>
      <c r="Q636" s="256"/>
      <c r="R636" s="295"/>
      <c r="Z636" s="296"/>
      <c r="AA636" s="295"/>
      <c r="AB636" s="297"/>
      <c r="AC636" s="297"/>
      <c r="AD636" s="297"/>
      <c r="AE636" s="297"/>
      <c r="AF636" s="297"/>
      <c r="AG636" s="297"/>
      <c r="AH636" s="297"/>
      <c r="AI636" s="297"/>
      <c r="AJ636" s="298"/>
      <c r="AK636" s="298"/>
      <c r="AL636" s="298"/>
      <c r="AM636" s="299"/>
      <c r="AN636" s="300"/>
      <c r="AP636" s="300"/>
      <c r="AQ636" s="302"/>
      <c r="AR636" s="300"/>
      <c r="AS636" s="302"/>
      <c r="AT636" s="303"/>
      <c r="AU636" s="300"/>
      <c r="AV636" s="302"/>
      <c r="AW636" s="300"/>
      <c r="AX636" s="302"/>
      <c r="AY636" s="300"/>
      <c r="AZ636" s="302"/>
    </row>
    <row r="637" spans="7:52">
      <c r="G637" s="256"/>
      <c r="I637" s="256"/>
      <c r="J637" s="256"/>
      <c r="K637" s="256"/>
      <c r="L637" s="256"/>
      <c r="M637" s="273"/>
      <c r="N637" s="273"/>
      <c r="O637" s="274"/>
      <c r="P637" s="257"/>
      <c r="Q637" s="256"/>
      <c r="R637" s="295"/>
      <c r="Z637" s="296"/>
      <c r="AA637" s="295"/>
      <c r="AB637" s="297"/>
      <c r="AC637" s="297"/>
      <c r="AD637" s="297"/>
      <c r="AE637" s="297"/>
      <c r="AF637" s="297"/>
      <c r="AG637" s="297"/>
      <c r="AH637" s="297"/>
      <c r="AI637" s="297"/>
      <c r="AJ637" s="298"/>
      <c r="AK637" s="298"/>
      <c r="AL637" s="298"/>
      <c r="AM637" s="299"/>
      <c r="AN637" s="300"/>
      <c r="AP637" s="300"/>
      <c r="AQ637" s="302"/>
      <c r="AR637" s="300"/>
      <c r="AS637" s="302"/>
      <c r="AT637" s="303"/>
      <c r="AU637" s="300"/>
      <c r="AV637" s="302"/>
      <c r="AW637" s="300"/>
      <c r="AX637" s="302"/>
      <c r="AY637" s="300"/>
      <c r="AZ637" s="302"/>
    </row>
    <row r="638" spans="7:52">
      <c r="G638" s="256"/>
      <c r="I638" s="256"/>
      <c r="J638" s="256"/>
      <c r="K638" s="256"/>
      <c r="L638" s="256"/>
      <c r="M638" s="273"/>
      <c r="N638" s="273"/>
      <c r="O638" s="274"/>
      <c r="P638" s="257"/>
      <c r="Q638" s="256"/>
      <c r="R638" s="295"/>
      <c r="Z638" s="296"/>
      <c r="AA638" s="295"/>
      <c r="AB638" s="297"/>
      <c r="AC638" s="297"/>
      <c r="AD638" s="297"/>
      <c r="AE638" s="297"/>
      <c r="AF638" s="297"/>
      <c r="AG638" s="297"/>
      <c r="AH638" s="297"/>
      <c r="AI638" s="297"/>
      <c r="AJ638" s="298"/>
      <c r="AK638" s="298"/>
      <c r="AL638" s="298"/>
      <c r="AM638" s="299"/>
      <c r="AN638" s="300"/>
      <c r="AP638" s="300"/>
      <c r="AQ638" s="302"/>
      <c r="AR638" s="300"/>
      <c r="AS638" s="302"/>
      <c r="AT638" s="303"/>
      <c r="AU638" s="300"/>
      <c r="AV638" s="302"/>
      <c r="AW638" s="300"/>
      <c r="AX638" s="302"/>
      <c r="AY638" s="300"/>
      <c r="AZ638" s="302"/>
    </row>
    <row r="639" spans="7:52">
      <c r="G639" s="256"/>
      <c r="I639" s="256"/>
      <c r="J639" s="256"/>
      <c r="K639" s="256"/>
      <c r="L639" s="256"/>
      <c r="M639" s="273"/>
      <c r="N639" s="273"/>
      <c r="O639" s="274"/>
      <c r="P639" s="257"/>
      <c r="Q639" s="256"/>
      <c r="R639" s="295"/>
      <c r="Z639" s="296"/>
      <c r="AA639" s="295"/>
      <c r="AB639" s="297"/>
      <c r="AC639" s="297"/>
      <c r="AD639" s="297"/>
      <c r="AE639" s="297"/>
      <c r="AF639" s="297"/>
      <c r="AG639" s="297"/>
      <c r="AH639" s="297"/>
      <c r="AI639" s="297"/>
      <c r="AJ639" s="298"/>
      <c r="AK639" s="298"/>
      <c r="AL639" s="298"/>
      <c r="AM639" s="299"/>
      <c r="AN639" s="300"/>
      <c r="AP639" s="300"/>
      <c r="AQ639" s="302"/>
      <c r="AR639" s="300"/>
      <c r="AS639" s="302"/>
      <c r="AT639" s="303"/>
      <c r="AU639" s="300"/>
      <c r="AV639" s="302"/>
      <c r="AW639" s="300"/>
      <c r="AX639" s="302"/>
      <c r="AY639" s="300"/>
      <c r="AZ639" s="302"/>
    </row>
    <row r="640" spans="7:52">
      <c r="G640" s="256"/>
      <c r="I640" s="256"/>
      <c r="J640" s="256"/>
      <c r="K640" s="256"/>
      <c r="L640" s="256"/>
      <c r="M640" s="273"/>
      <c r="N640" s="273"/>
      <c r="O640" s="274"/>
      <c r="P640" s="257"/>
      <c r="Q640" s="256"/>
      <c r="R640" s="295"/>
      <c r="Z640" s="296"/>
      <c r="AA640" s="295"/>
      <c r="AB640" s="297"/>
      <c r="AC640" s="297"/>
      <c r="AD640" s="297"/>
      <c r="AE640" s="297"/>
      <c r="AF640" s="297"/>
      <c r="AG640" s="297"/>
      <c r="AH640" s="297"/>
      <c r="AI640" s="297"/>
      <c r="AJ640" s="298"/>
      <c r="AK640" s="298"/>
      <c r="AL640" s="298"/>
      <c r="AM640" s="299"/>
      <c r="AN640" s="300"/>
      <c r="AP640" s="300"/>
      <c r="AQ640" s="302"/>
      <c r="AR640" s="300"/>
      <c r="AS640" s="302"/>
      <c r="AT640" s="303"/>
      <c r="AU640" s="300"/>
      <c r="AV640" s="302"/>
      <c r="AW640" s="300"/>
      <c r="AX640" s="302"/>
      <c r="AY640" s="300"/>
      <c r="AZ640" s="302"/>
    </row>
    <row r="641" spans="7:52">
      <c r="G641" s="256"/>
      <c r="I641" s="256"/>
      <c r="J641" s="256"/>
      <c r="K641" s="256"/>
      <c r="L641" s="256"/>
      <c r="M641" s="273"/>
      <c r="N641" s="273"/>
      <c r="O641" s="274"/>
      <c r="P641" s="257"/>
      <c r="Q641" s="256"/>
      <c r="R641" s="295"/>
      <c r="Z641" s="296"/>
      <c r="AA641" s="295"/>
      <c r="AB641" s="297"/>
      <c r="AC641" s="297"/>
      <c r="AD641" s="297"/>
      <c r="AE641" s="297"/>
      <c r="AF641" s="297"/>
      <c r="AG641" s="297"/>
      <c r="AH641" s="297"/>
      <c r="AI641" s="297"/>
      <c r="AJ641" s="298"/>
      <c r="AK641" s="298"/>
      <c r="AL641" s="298"/>
      <c r="AM641" s="299"/>
      <c r="AN641" s="300"/>
      <c r="AP641" s="300"/>
      <c r="AQ641" s="302"/>
      <c r="AR641" s="300"/>
      <c r="AS641" s="302"/>
      <c r="AT641" s="303"/>
      <c r="AU641" s="300"/>
      <c r="AV641" s="302"/>
      <c r="AW641" s="300"/>
      <c r="AX641" s="302"/>
      <c r="AY641" s="300"/>
      <c r="AZ641" s="302"/>
    </row>
    <row r="642" spans="7:52">
      <c r="G642" s="256"/>
      <c r="I642" s="256"/>
      <c r="J642" s="256"/>
      <c r="K642" s="256"/>
      <c r="L642" s="256"/>
      <c r="M642" s="273"/>
      <c r="N642" s="273"/>
      <c r="O642" s="274"/>
      <c r="P642" s="257"/>
      <c r="Q642" s="256"/>
      <c r="R642" s="295"/>
      <c r="Z642" s="296"/>
      <c r="AA642" s="295"/>
      <c r="AB642" s="297"/>
      <c r="AC642" s="297"/>
      <c r="AD642" s="297"/>
      <c r="AE642" s="297"/>
      <c r="AF642" s="297"/>
      <c r="AG642" s="297"/>
      <c r="AH642" s="297"/>
      <c r="AI642" s="297"/>
      <c r="AJ642" s="298"/>
      <c r="AK642" s="298"/>
      <c r="AL642" s="298"/>
      <c r="AM642" s="299"/>
      <c r="AN642" s="300"/>
      <c r="AP642" s="300"/>
      <c r="AQ642" s="302"/>
      <c r="AR642" s="300"/>
      <c r="AS642" s="302"/>
      <c r="AT642" s="303"/>
      <c r="AU642" s="300"/>
      <c r="AV642" s="302"/>
      <c r="AW642" s="300"/>
      <c r="AX642" s="302"/>
      <c r="AY642" s="300"/>
      <c r="AZ642" s="302"/>
    </row>
    <row r="643" spans="7:52">
      <c r="G643" s="256"/>
      <c r="I643" s="256"/>
      <c r="J643" s="256"/>
      <c r="K643" s="256"/>
      <c r="L643" s="256"/>
      <c r="M643" s="273"/>
      <c r="N643" s="273"/>
      <c r="O643" s="274"/>
      <c r="P643" s="257"/>
      <c r="Q643" s="256"/>
      <c r="R643" s="295"/>
      <c r="Z643" s="296"/>
      <c r="AA643" s="295"/>
      <c r="AB643" s="297"/>
      <c r="AC643" s="297"/>
      <c r="AD643" s="297"/>
      <c r="AE643" s="297"/>
      <c r="AF643" s="297"/>
      <c r="AG643" s="297"/>
      <c r="AH643" s="297"/>
      <c r="AI643" s="297"/>
      <c r="AJ643" s="298"/>
      <c r="AK643" s="298"/>
      <c r="AL643" s="298"/>
      <c r="AM643" s="299"/>
      <c r="AN643" s="300"/>
      <c r="AP643" s="300"/>
      <c r="AQ643" s="302"/>
      <c r="AR643" s="300"/>
      <c r="AS643" s="302"/>
      <c r="AT643" s="303"/>
      <c r="AU643" s="300"/>
      <c r="AV643" s="302"/>
      <c r="AW643" s="300"/>
      <c r="AX643" s="302"/>
      <c r="AY643" s="300"/>
      <c r="AZ643" s="302"/>
    </row>
    <row r="644" spans="7:52">
      <c r="G644" s="256"/>
      <c r="I644" s="256"/>
      <c r="J644" s="256"/>
      <c r="K644" s="256"/>
      <c r="L644" s="256"/>
      <c r="M644" s="273"/>
      <c r="N644" s="273"/>
      <c r="O644" s="274"/>
      <c r="P644" s="257"/>
      <c r="Q644" s="256"/>
      <c r="R644" s="295"/>
      <c r="Z644" s="296"/>
      <c r="AA644" s="295"/>
      <c r="AB644" s="297"/>
      <c r="AC644" s="297"/>
      <c r="AD644" s="297"/>
      <c r="AE644" s="297"/>
      <c r="AF644" s="297"/>
      <c r="AG644" s="297"/>
      <c r="AH644" s="297"/>
      <c r="AI644" s="297"/>
      <c r="AJ644" s="298"/>
      <c r="AK644" s="298"/>
      <c r="AL644" s="298"/>
      <c r="AM644" s="299"/>
      <c r="AN644" s="300"/>
      <c r="AP644" s="300"/>
      <c r="AQ644" s="302"/>
      <c r="AR644" s="300"/>
      <c r="AS644" s="302"/>
      <c r="AT644" s="303"/>
      <c r="AU644" s="300"/>
      <c r="AV644" s="302"/>
      <c r="AW644" s="300"/>
      <c r="AX644" s="302"/>
      <c r="AY644" s="300"/>
      <c r="AZ644" s="302"/>
    </row>
    <row r="645" spans="7:52">
      <c r="G645" s="256"/>
      <c r="I645" s="256"/>
      <c r="J645" s="256"/>
      <c r="K645" s="256"/>
      <c r="L645" s="256"/>
      <c r="M645" s="273"/>
      <c r="N645" s="273"/>
      <c r="O645" s="274"/>
      <c r="P645" s="257"/>
      <c r="Q645" s="256"/>
      <c r="R645" s="295"/>
      <c r="Z645" s="296"/>
      <c r="AA645" s="295"/>
      <c r="AB645" s="297"/>
      <c r="AC645" s="297"/>
      <c r="AD645" s="297"/>
      <c r="AE645" s="297"/>
      <c r="AF645" s="297"/>
      <c r="AG645" s="297"/>
      <c r="AH645" s="297"/>
      <c r="AI645" s="297"/>
      <c r="AJ645" s="298"/>
      <c r="AK645" s="298"/>
      <c r="AL645" s="298"/>
      <c r="AM645" s="299"/>
      <c r="AN645" s="300"/>
      <c r="AP645" s="300"/>
      <c r="AQ645" s="302"/>
      <c r="AR645" s="300"/>
      <c r="AS645" s="302"/>
      <c r="AT645" s="303"/>
      <c r="AU645" s="300"/>
      <c r="AV645" s="302"/>
      <c r="AW645" s="300"/>
      <c r="AX645" s="302"/>
      <c r="AY645" s="300"/>
      <c r="AZ645" s="302"/>
    </row>
    <row r="646" spans="7:52">
      <c r="G646" s="256"/>
      <c r="I646" s="256"/>
      <c r="J646" s="256"/>
      <c r="K646" s="256"/>
      <c r="L646" s="256"/>
      <c r="M646" s="273"/>
      <c r="N646" s="273"/>
      <c r="O646" s="274"/>
      <c r="P646" s="257"/>
      <c r="Q646" s="256"/>
      <c r="R646" s="295"/>
      <c r="Z646" s="296"/>
      <c r="AA646" s="295"/>
      <c r="AB646" s="297"/>
      <c r="AC646" s="297"/>
      <c r="AD646" s="297"/>
      <c r="AE646" s="297"/>
      <c r="AF646" s="297"/>
      <c r="AG646" s="297"/>
      <c r="AH646" s="297"/>
      <c r="AI646" s="297"/>
      <c r="AJ646" s="298"/>
      <c r="AK646" s="298"/>
      <c r="AL646" s="298"/>
      <c r="AM646" s="299"/>
      <c r="AN646" s="300"/>
      <c r="AP646" s="300"/>
      <c r="AQ646" s="302"/>
      <c r="AR646" s="300"/>
      <c r="AS646" s="302"/>
      <c r="AT646" s="303"/>
      <c r="AU646" s="300"/>
      <c r="AV646" s="302"/>
      <c r="AW646" s="300"/>
      <c r="AX646" s="302"/>
      <c r="AY646" s="300"/>
      <c r="AZ646" s="302"/>
    </row>
    <row r="647" spans="7:52">
      <c r="G647" s="256"/>
      <c r="I647" s="256"/>
      <c r="J647" s="256"/>
      <c r="K647" s="256"/>
      <c r="L647" s="256"/>
      <c r="M647" s="273"/>
      <c r="N647" s="273"/>
      <c r="O647" s="274"/>
      <c r="P647" s="257"/>
      <c r="Q647" s="256"/>
      <c r="R647" s="295"/>
      <c r="Z647" s="296"/>
      <c r="AA647" s="295"/>
      <c r="AB647" s="297"/>
      <c r="AC647" s="297"/>
      <c r="AD647" s="297"/>
      <c r="AE647" s="297"/>
      <c r="AF647" s="297"/>
      <c r="AG647" s="297"/>
      <c r="AH647" s="297"/>
      <c r="AI647" s="297"/>
      <c r="AJ647" s="298"/>
      <c r="AK647" s="298"/>
      <c r="AL647" s="298"/>
      <c r="AM647" s="299"/>
      <c r="AN647" s="300"/>
      <c r="AP647" s="300"/>
      <c r="AQ647" s="302"/>
      <c r="AR647" s="300"/>
      <c r="AS647" s="302"/>
      <c r="AT647" s="303"/>
      <c r="AU647" s="300"/>
      <c r="AV647" s="302"/>
      <c r="AW647" s="300"/>
      <c r="AX647" s="302"/>
      <c r="AY647" s="300"/>
      <c r="AZ647" s="302"/>
    </row>
    <row r="648" spans="7:52">
      <c r="G648" s="256"/>
      <c r="I648" s="256"/>
      <c r="J648" s="256"/>
      <c r="K648" s="256"/>
      <c r="L648" s="256"/>
      <c r="M648" s="273"/>
      <c r="N648" s="273"/>
      <c r="O648" s="274"/>
      <c r="P648" s="257"/>
      <c r="Q648" s="256"/>
      <c r="R648" s="295"/>
      <c r="Z648" s="296"/>
      <c r="AA648" s="295"/>
      <c r="AB648" s="297"/>
      <c r="AC648" s="297"/>
      <c r="AD648" s="297"/>
      <c r="AE648" s="297"/>
      <c r="AF648" s="297"/>
      <c r="AG648" s="297"/>
      <c r="AH648" s="297"/>
      <c r="AI648" s="297"/>
      <c r="AJ648" s="298"/>
      <c r="AK648" s="298"/>
      <c r="AL648" s="298"/>
      <c r="AM648" s="299"/>
      <c r="AN648" s="300"/>
      <c r="AP648" s="300"/>
      <c r="AQ648" s="302"/>
      <c r="AR648" s="300"/>
      <c r="AS648" s="302"/>
      <c r="AT648" s="303"/>
      <c r="AU648" s="300"/>
      <c r="AV648" s="302"/>
      <c r="AW648" s="300"/>
      <c r="AX648" s="302"/>
      <c r="AY648" s="300"/>
      <c r="AZ648" s="302"/>
    </row>
    <row r="649" spans="7:52">
      <c r="G649" s="256"/>
      <c r="I649" s="256"/>
      <c r="J649" s="256"/>
      <c r="K649" s="256"/>
      <c r="L649" s="256"/>
      <c r="M649" s="273"/>
      <c r="N649" s="273"/>
      <c r="O649" s="274"/>
      <c r="P649" s="257"/>
      <c r="Q649" s="256"/>
      <c r="R649" s="295"/>
      <c r="Z649" s="296"/>
      <c r="AA649" s="295"/>
      <c r="AB649" s="297"/>
      <c r="AC649" s="297"/>
      <c r="AD649" s="297"/>
      <c r="AE649" s="297"/>
      <c r="AF649" s="297"/>
      <c r="AG649" s="297"/>
      <c r="AH649" s="297"/>
      <c r="AI649" s="297"/>
      <c r="AJ649" s="298"/>
      <c r="AK649" s="298"/>
      <c r="AL649" s="298"/>
      <c r="AM649" s="299"/>
      <c r="AN649" s="300"/>
      <c r="AP649" s="300"/>
      <c r="AQ649" s="302"/>
      <c r="AR649" s="300"/>
      <c r="AS649" s="302"/>
      <c r="AT649" s="303"/>
      <c r="AU649" s="300"/>
      <c r="AV649" s="302"/>
      <c r="AW649" s="300"/>
      <c r="AX649" s="302"/>
      <c r="AY649" s="300"/>
      <c r="AZ649" s="302"/>
    </row>
    <row r="650" spans="7:52">
      <c r="G650" s="256"/>
      <c r="I650" s="256"/>
      <c r="J650" s="256"/>
      <c r="K650" s="256"/>
      <c r="L650" s="256"/>
      <c r="M650" s="273"/>
      <c r="N650" s="273"/>
      <c r="O650" s="274"/>
      <c r="P650" s="257"/>
      <c r="Q650" s="256"/>
      <c r="R650" s="295"/>
      <c r="Z650" s="296"/>
      <c r="AA650" s="295"/>
      <c r="AB650" s="297"/>
      <c r="AC650" s="297"/>
      <c r="AD650" s="297"/>
      <c r="AE650" s="297"/>
      <c r="AF650" s="297"/>
      <c r="AG650" s="297"/>
      <c r="AH650" s="297"/>
      <c r="AI650" s="297"/>
      <c r="AJ650" s="298"/>
      <c r="AK650" s="298"/>
      <c r="AL650" s="298"/>
      <c r="AM650" s="299"/>
      <c r="AN650" s="300"/>
      <c r="AP650" s="300"/>
      <c r="AQ650" s="302"/>
      <c r="AR650" s="300"/>
      <c r="AS650" s="302"/>
      <c r="AT650" s="303"/>
      <c r="AU650" s="300"/>
      <c r="AV650" s="302"/>
      <c r="AW650" s="300"/>
      <c r="AX650" s="302"/>
      <c r="AY650" s="300"/>
      <c r="AZ650" s="302"/>
    </row>
    <row r="651" spans="7:52">
      <c r="G651" s="256"/>
      <c r="I651" s="256"/>
      <c r="J651" s="256"/>
      <c r="K651" s="256"/>
      <c r="L651" s="256"/>
      <c r="M651" s="273"/>
      <c r="N651" s="273"/>
      <c r="O651" s="274"/>
      <c r="P651" s="257"/>
      <c r="Q651" s="256"/>
      <c r="R651" s="295"/>
      <c r="Z651" s="296"/>
      <c r="AA651" s="295"/>
      <c r="AB651" s="297"/>
      <c r="AC651" s="297"/>
      <c r="AD651" s="297"/>
      <c r="AE651" s="297"/>
      <c r="AF651" s="297"/>
      <c r="AG651" s="297"/>
      <c r="AH651" s="297"/>
      <c r="AI651" s="297"/>
      <c r="AJ651" s="298"/>
      <c r="AK651" s="298"/>
      <c r="AL651" s="298"/>
      <c r="AM651" s="299"/>
      <c r="AN651" s="300"/>
      <c r="AP651" s="300"/>
      <c r="AQ651" s="302"/>
      <c r="AR651" s="300"/>
      <c r="AS651" s="302"/>
      <c r="AT651" s="303"/>
      <c r="AU651" s="300"/>
      <c r="AV651" s="302"/>
      <c r="AW651" s="300"/>
      <c r="AX651" s="302"/>
      <c r="AY651" s="300"/>
      <c r="AZ651" s="302"/>
    </row>
    <row r="652" spans="7:52">
      <c r="G652" s="256"/>
      <c r="I652" s="256"/>
      <c r="J652" s="256"/>
      <c r="K652" s="256"/>
      <c r="L652" s="256"/>
      <c r="M652" s="273"/>
      <c r="N652" s="273"/>
      <c r="O652" s="274"/>
      <c r="P652" s="257"/>
      <c r="Q652" s="256"/>
      <c r="R652" s="295"/>
      <c r="Z652" s="296"/>
      <c r="AA652" s="295"/>
      <c r="AB652" s="297"/>
      <c r="AC652" s="297"/>
      <c r="AD652" s="297"/>
      <c r="AE652" s="297"/>
      <c r="AF652" s="297"/>
      <c r="AG652" s="297"/>
      <c r="AH652" s="297"/>
      <c r="AI652" s="297"/>
      <c r="AJ652" s="298"/>
      <c r="AK652" s="298"/>
      <c r="AL652" s="298"/>
      <c r="AM652" s="299"/>
      <c r="AN652" s="300"/>
      <c r="AP652" s="300"/>
      <c r="AQ652" s="302"/>
      <c r="AR652" s="300"/>
      <c r="AS652" s="302"/>
      <c r="AT652" s="303"/>
      <c r="AU652" s="300"/>
      <c r="AV652" s="302"/>
      <c r="AW652" s="300"/>
      <c r="AX652" s="302"/>
      <c r="AY652" s="300"/>
      <c r="AZ652" s="302"/>
    </row>
    <row r="653" spans="7:52">
      <c r="G653" s="256"/>
      <c r="I653" s="256"/>
      <c r="J653" s="256"/>
      <c r="K653" s="256"/>
      <c r="L653" s="256"/>
      <c r="M653" s="273"/>
      <c r="N653" s="273"/>
      <c r="O653" s="274"/>
      <c r="P653" s="257"/>
      <c r="Q653" s="256"/>
      <c r="R653" s="295"/>
      <c r="Z653" s="296"/>
      <c r="AA653" s="295"/>
      <c r="AB653" s="297"/>
      <c r="AC653" s="297"/>
      <c r="AD653" s="297"/>
      <c r="AE653" s="297"/>
      <c r="AF653" s="297"/>
      <c r="AG653" s="297"/>
      <c r="AH653" s="297"/>
      <c r="AI653" s="297"/>
      <c r="AJ653" s="298"/>
      <c r="AK653" s="298"/>
      <c r="AL653" s="298"/>
      <c r="AM653" s="299"/>
      <c r="AN653" s="300"/>
      <c r="AP653" s="300"/>
      <c r="AQ653" s="302"/>
      <c r="AR653" s="300"/>
      <c r="AS653" s="302"/>
      <c r="AT653" s="303"/>
      <c r="AU653" s="300"/>
      <c r="AV653" s="302"/>
      <c r="AW653" s="300"/>
      <c r="AX653" s="302"/>
      <c r="AY653" s="300"/>
      <c r="AZ653" s="302"/>
    </row>
    <row r="654" spans="7:52">
      <c r="G654" s="256"/>
      <c r="I654" s="256"/>
      <c r="J654" s="256"/>
      <c r="K654" s="256"/>
      <c r="L654" s="256"/>
      <c r="M654" s="273"/>
      <c r="N654" s="273"/>
      <c r="O654" s="274"/>
      <c r="P654" s="257"/>
      <c r="Q654" s="256"/>
      <c r="R654" s="295"/>
      <c r="Z654" s="296"/>
      <c r="AA654" s="295"/>
      <c r="AB654" s="297"/>
      <c r="AC654" s="297"/>
      <c r="AD654" s="297"/>
      <c r="AE654" s="297"/>
      <c r="AF654" s="297"/>
      <c r="AG654" s="297"/>
      <c r="AH654" s="297"/>
      <c r="AI654" s="297"/>
      <c r="AJ654" s="298"/>
      <c r="AK654" s="298"/>
      <c r="AL654" s="298"/>
      <c r="AM654" s="299"/>
      <c r="AN654" s="300"/>
      <c r="AP654" s="300"/>
      <c r="AQ654" s="302"/>
      <c r="AR654" s="300"/>
      <c r="AS654" s="302"/>
      <c r="AT654" s="303"/>
      <c r="AU654" s="300"/>
      <c r="AV654" s="302"/>
      <c r="AW654" s="300"/>
      <c r="AX654" s="302"/>
      <c r="AY654" s="300"/>
      <c r="AZ654" s="302"/>
    </row>
    <row r="655" spans="7:52">
      <c r="G655" s="256"/>
      <c r="I655" s="256"/>
      <c r="J655" s="256"/>
      <c r="K655" s="256"/>
      <c r="L655" s="256"/>
      <c r="M655" s="273"/>
      <c r="N655" s="273"/>
      <c r="O655" s="274"/>
      <c r="P655" s="257"/>
      <c r="Q655" s="256"/>
      <c r="R655" s="295"/>
      <c r="Z655" s="296"/>
      <c r="AA655" s="295"/>
      <c r="AB655" s="297"/>
      <c r="AC655" s="297"/>
      <c r="AD655" s="297"/>
      <c r="AE655" s="297"/>
      <c r="AF655" s="297"/>
      <c r="AG655" s="297"/>
      <c r="AH655" s="297"/>
      <c r="AI655" s="297"/>
      <c r="AJ655" s="298"/>
      <c r="AK655" s="298"/>
      <c r="AL655" s="298"/>
      <c r="AM655" s="299"/>
      <c r="AN655" s="300"/>
      <c r="AP655" s="300"/>
      <c r="AQ655" s="302"/>
      <c r="AR655" s="300"/>
      <c r="AS655" s="302"/>
      <c r="AT655" s="303"/>
      <c r="AU655" s="300"/>
      <c r="AV655" s="302"/>
      <c r="AW655" s="300"/>
      <c r="AX655" s="302"/>
      <c r="AY655" s="300"/>
      <c r="AZ655" s="302"/>
    </row>
    <row r="656" spans="7:52">
      <c r="G656" s="256"/>
      <c r="I656" s="256"/>
      <c r="J656" s="256"/>
      <c r="K656" s="256"/>
      <c r="L656" s="256"/>
      <c r="M656" s="273"/>
      <c r="N656" s="273"/>
      <c r="O656" s="274"/>
      <c r="P656" s="257"/>
      <c r="Q656" s="256"/>
      <c r="R656" s="295"/>
      <c r="Z656" s="296"/>
      <c r="AA656" s="295"/>
      <c r="AB656" s="297"/>
      <c r="AC656" s="297"/>
      <c r="AD656" s="297"/>
      <c r="AE656" s="297"/>
      <c r="AF656" s="297"/>
      <c r="AG656" s="297"/>
      <c r="AH656" s="297"/>
      <c r="AI656" s="297"/>
      <c r="AJ656" s="298"/>
      <c r="AK656" s="298"/>
      <c r="AL656" s="298"/>
      <c r="AM656" s="299"/>
      <c r="AN656" s="300"/>
      <c r="AP656" s="300"/>
      <c r="AQ656" s="302"/>
      <c r="AR656" s="300"/>
      <c r="AS656" s="302"/>
      <c r="AT656" s="303"/>
      <c r="AU656" s="300"/>
      <c r="AV656" s="302"/>
      <c r="AW656" s="300"/>
      <c r="AX656" s="302"/>
      <c r="AY656" s="300"/>
      <c r="AZ656" s="302"/>
    </row>
    <row r="657" spans="7:52">
      <c r="G657" s="256"/>
      <c r="I657" s="256"/>
      <c r="J657" s="256"/>
      <c r="K657" s="256"/>
      <c r="L657" s="256"/>
      <c r="M657" s="273"/>
      <c r="N657" s="273"/>
      <c r="O657" s="274"/>
      <c r="P657" s="257"/>
      <c r="Q657" s="256"/>
      <c r="R657" s="295"/>
      <c r="Z657" s="296"/>
      <c r="AA657" s="295"/>
      <c r="AB657" s="297"/>
      <c r="AC657" s="297"/>
      <c r="AD657" s="297"/>
      <c r="AE657" s="297"/>
      <c r="AF657" s="297"/>
      <c r="AG657" s="297"/>
      <c r="AH657" s="297"/>
      <c r="AI657" s="297"/>
      <c r="AJ657" s="298"/>
      <c r="AK657" s="298"/>
      <c r="AL657" s="298"/>
      <c r="AM657" s="299"/>
      <c r="AN657" s="300"/>
      <c r="AP657" s="300"/>
      <c r="AQ657" s="302"/>
      <c r="AR657" s="300"/>
      <c r="AS657" s="302"/>
      <c r="AT657" s="303"/>
      <c r="AU657" s="300"/>
      <c r="AV657" s="302"/>
      <c r="AW657" s="300"/>
      <c r="AX657" s="302"/>
      <c r="AY657" s="300"/>
      <c r="AZ657" s="302"/>
    </row>
    <row r="658" spans="7:52">
      <c r="G658" s="256"/>
      <c r="I658" s="256"/>
      <c r="J658" s="256"/>
      <c r="K658" s="256"/>
      <c r="L658" s="256"/>
      <c r="M658" s="273"/>
      <c r="N658" s="273"/>
      <c r="O658" s="274"/>
      <c r="P658" s="257"/>
      <c r="Q658" s="256"/>
      <c r="R658" s="295"/>
      <c r="Z658" s="296"/>
      <c r="AA658" s="295"/>
      <c r="AB658" s="297"/>
      <c r="AC658" s="297"/>
      <c r="AD658" s="297"/>
      <c r="AE658" s="297"/>
      <c r="AF658" s="297"/>
      <c r="AG658" s="297"/>
      <c r="AH658" s="297"/>
      <c r="AI658" s="297"/>
      <c r="AJ658" s="298"/>
      <c r="AK658" s="298"/>
      <c r="AL658" s="298"/>
      <c r="AM658" s="299"/>
      <c r="AN658" s="300"/>
      <c r="AP658" s="300"/>
      <c r="AQ658" s="302"/>
      <c r="AR658" s="300"/>
      <c r="AS658" s="302"/>
      <c r="AT658" s="303"/>
      <c r="AU658" s="300"/>
      <c r="AV658" s="302"/>
      <c r="AW658" s="300"/>
      <c r="AX658" s="302"/>
      <c r="AY658" s="300"/>
      <c r="AZ658" s="302"/>
    </row>
    <row r="659" spans="7:52">
      <c r="G659" s="256"/>
      <c r="I659" s="256"/>
      <c r="J659" s="256"/>
      <c r="K659" s="256"/>
      <c r="L659" s="256"/>
      <c r="M659" s="273"/>
      <c r="N659" s="273"/>
      <c r="O659" s="274"/>
      <c r="P659" s="257"/>
      <c r="Q659" s="256"/>
      <c r="R659" s="295"/>
      <c r="Z659" s="296"/>
      <c r="AA659" s="295"/>
      <c r="AB659" s="297"/>
      <c r="AC659" s="297"/>
      <c r="AD659" s="297"/>
      <c r="AE659" s="297"/>
      <c r="AF659" s="297"/>
      <c r="AG659" s="297"/>
      <c r="AH659" s="297"/>
      <c r="AI659" s="297"/>
      <c r="AJ659" s="298"/>
      <c r="AK659" s="298"/>
      <c r="AL659" s="298"/>
      <c r="AM659" s="299"/>
      <c r="AN659" s="300"/>
      <c r="AP659" s="300"/>
      <c r="AQ659" s="302"/>
      <c r="AR659" s="300"/>
      <c r="AS659" s="302"/>
      <c r="AT659" s="303"/>
      <c r="AU659" s="300"/>
      <c r="AV659" s="302"/>
      <c r="AW659" s="300"/>
      <c r="AX659" s="302"/>
      <c r="AY659" s="300"/>
      <c r="AZ659" s="302"/>
    </row>
    <row r="660" spans="7:52">
      <c r="G660" s="256"/>
      <c r="I660" s="256"/>
      <c r="J660" s="256"/>
      <c r="K660" s="256"/>
      <c r="L660" s="256"/>
      <c r="M660" s="273"/>
      <c r="N660" s="273"/>
      <c r="O660" s="274"/>
      <c r="P660" s="257"/>
      <c r="Q660" s="256"/>
      <c r="R660" s="295"/>
      <c r="Z660" s="296"/>
      <c r="AA660" s="295"/>
      <c r="AB660" s="297"/>
      <c r="AC660" s="297"/>
      <c r="AD660" s="297"/>
      <c r="AE660" s="297"/>
      <c r="AF660" s="297"/>
      <c r="AG660" s="297"/>
      <c r="AH660" s="297"/>
      <c r="AI660" s="297"/>
      <c r="AJ660" s="298"/>
      <c r="AK660" s="298"/>
      <c r="AL660" s="298"/>
      <c r="AM660" s="299"/>
      <c r="AN660" s="300"/>
      <c r="AP660" s="300"/>
      <c r="AQ660" s="302"/>
      <c r="AR660" s="300"/>
      <c r="AS660" s="302"/>
      <c r="AT660" s="303"/>
      <c r="AU660" s="300"/>
      <c r="AV660" s="302"/>
      <c r="AW660" s="300"/>
      <c r="AX660" s="302"/>
      <c r="AY660" s="300"/>
      <c r="AZ660" s="302"/>
    </row>
    <row r="661" spans="7:52">
      <c r="G661" s="256"/>
      <c r="I661" s="256"/>
      <c r="J661" s="256"/>
      <c r="K661" s="256"/>
      <c r="L661" s="256"/>
      <c r="M661" s="273"/>
      <c r="N661" s="273"/>
      <c r="O661" s="274"/>
      <c r="P661" s="257"/>
      <c r="Q661" s="256"/>
      <c r="R661" s="295"/>
      <c r="Z661" s="296"/>
      <c r="AA661" s="295"/>
      <c r="AB661" s="297"/>
      <c r="AC661" s="297"/>
      <c r="AD661" s="297"/>
      <c r="AE661" s="297"/>
      <c r="AF661" s="297"/>
      <c r="AG661" s="297"/>
      <c r="AH661" s="297"/>
      <c r="AI661" s="297"/>
      <c r="AJ661" s="298"/>
      <c r="AK661" s="298"/>
      <c r="AL661" s="298"/>
      <c r="AM661" s="299"/>
      <c r="AN661" s="300"/>
      <c r="AP661" s="300"/>
      <c r="AQ661" s="302"/>
      <c r="AR661" s="300"/>
      <c r="AS661" s="302"/>
      <c r="AT661" s="303"/>
      <c r="AU661" s="300"/>
      <c r="AV661" s="302"/>
      <c r="AW661" s="300"/>
      <c r="AX661" s="302"/>
      <c r="AY661" s="300"/>
      <c r="AZ661" s="302"/>
    </row>
    <row r="662" spans="7:52">
      <c r="G662" s="256"/>
      <c r="I662" s="256"/>
      <c r="J662" s="256"/>
      <c r="K662" s="256"/>
      <c r="L662" s="256"/>
      <c r="M662" s="273"/>
      <c r="N662" s="273"/>
      <c r="O662" s="274"/>
      <c r="P662" s="257"/>
      <c r="Q662" s="256"/>
      <c r="R662" s="295"/>
      <c r="Z662" s="296"/>
      <c r="AA662" s="295"/>
      <c r="AB662" s="297"/>
      <c r="AC662" s="297"/>
      <c r="AD662" s="297"/>
      <c r="AE662" s="297"/>
      <c r="AF662" s="297"/>
      <c r="AG662" s="297"/>
      <c r="AH662" s="297"/>
      <c r="AI662" s="297"/>
      <c r="AJ662" s="298"/>
      <c r="AK662" s="298"/>
      <c r="AL662" s="298"/>
      <c r="AM662" s="299"/>
      <c r="AN662" s="300"/>
      <c r="AP662" s="300"/>
      <c r="AQ662" s="302"/>
      <c r="AR662" s="300"/>
      <c r="AS662" s="302"/>
      <c r="AT662" s="303"/>
      <c r="AU662" s="300"/>
      <c r="AV662" s="302"/>
      <c r="AW662" s="300"/>
      <c r="AX662" s="302"/>
      <c r="AY662" s="300"/>
      <c r="AZ662" s="302"/>
    </row>
    <row r="663" spans="7:52">
      <c r="G663" s="256"/>
      <c r="I663" s="256"/>
      <c r="J663" s="256"/>
      <c r="K663" s="256"/>
      <c r="L663" s="256"/>
      <c r="M663" s="273"/>
      <c r="N663" s="273"/>
      <c r="O663" s="274"/>
      <c r="P663" s="257"/>
      <c r="Q663" s="256"/>
      <c r="R663" s="295"/>
      <c r="Z663" s="296"/>
      <c r="AA663" s="295"/>
      <c r="AB663" s="297"/>
      <c r="AC663" s="297"/>
      <c r="AD663" s="297"/>
      <c r="AE663" s="297"/>
      <c r="AF663" s="297"/>
      <c r="AG663" s="297"/>
      <c r="AH663" s="297"/>
      <c r="AI663" s="297"/>
      <c r="AJ663" s="298"/>
      <c r="AK663" s="298"/>
      <c r="AL663" s="298"/>
      <c r="AM663" s="299"/>
      <c r="AN663" s="300"/>
      <c r="AP663" s="300"/>
      <c r="AQ663" s="302"/>
      <c r="AR663" s="300"/>
      <c r="AS663" s="302"/>
      <c r="AT663" s="303"/>
      <c r="AU663" s="300"/>
      <c r="AV663" s="302"/>
      <c r="AW663" s="300"/>
      <c r="AX663" s="302"/>
      <c r="AY663" s="300"/>
      <c r="AZ663" s="302"/>
    </row>
    <row r="664" spans="7:52">
      <c r="G664" s="256"/>
      <c r="I664" s="256"/>
      <c r="J664" s="256"/>
      <c r="K664" s="256"/>
      <c r="L664" s="256"/>
      <c r="M664" s="273"/>
      <c r="N664" s="273"/>
      <c r="O664" s="274"/>
      <c r="P664" s="257"/>
      <c r="Q664" s="256"/>
      <c r="R664" s="295"/>
      <c r="Z664" s="296"/>
      <c r="AA664" s="295"/>
      <c r="AB664" s="297"/>
      <c r="AC664" s="297"/>
      <c r="AD664" s="297"/>
      <c r="AE664" s="297"/>
      <c r="AF664" s="297"/>
      <c r="AG664" s="297"/>
      <c r="AH664" s="297"/>
      <c r="AI664" s="297"/>
      <c r="AJ664" s="298"/>
      <c r="AK664" s="298"/>
      <c r="AL664" s="298"/>
      <c r="AM664" s="299"/>
      <c r="AN664" s="300"/>
      <c r="AP664" s="300"/>
      <c r="AQ664" s="302"/>
      <c r="AR664" s="300"/>
      <c r="AS664" s="302"/>
      <c r="AT664" s="303"/>
      <c r="AU664" s="300"/>
      <c r="AV664" s="302"/>
      <c r="AW664" s="300"/>
      <c r="AX664" s="302"/>
      <c r="AY664" s="300"/>
      <c r="AZ664" s="302"/>
    </row>
    <row r="665" spans="7:52">
      <c r="G665" s="256"/>
      <c r="I665" s="256"/>
      <c r="J665" s="256"/>
      <c r="K665" s="256"/>
      <c r="L665" s="256"/>
      <c r="M665" s="273"/>
      <c r="N665" s="273"/>
      <c r="O665" s="274"/>
      <c r="P665" s="257"/>
      <c r="Q665" s="256"/>
      <c r="R665" s="295"/>
      <c r="Z665" s="296"/>
      <c r="AA665" s="295"/>
      <c r="AB665" s="297"/>
      <c r="AC665" s="297"/>
      <c r="AD665" s="297"/>
      <c r="AE665" s="297"/>
      <c r="AF665" s="297"/>
      <c r="AG665" s="297"/>
      <c r="AH665" s="297"/>
      <c r="AI665" s="297"/>
      <c r="AJ665" s="298"/>
      <c r="AK665" s="298"/>
      <c r="AL665" s="298"/>
      <c r="AM665" s="299"/>
      <c r="AN665" s="300"/>
      <c r="AP665" s="300"/>
      <c r="AQ665" s="302"/>
      <c r="AR665" s="300"/>
      <c r="AS665" s="302"/>
      <c r="AT665" s="303"/>
      <c r="AU665" s="300"/>
      <c r="AV665" s="302"/>
      <c r="AW665" s="300"/>
      <c r="AX665" s="302"/>
      <c r="AY665" s="300"/>
      <c r="AZ665" s="302"/>
    </row>
    <row r="666" spans="7:52">
      <c r="G666" s="256"/>
      <c r="I666" s="256"/>
      <c r="J666" s="256"/>
      <c r="K666" s="256"/>
      <c r="L666" s="256"/>
      <c r="M666" s="273"/>
      <c r="N666" s="273"/>
      <c r="O666" s="274"/>
      <c r="P666" s="257"/>
      <c r="Q666" s="256"/>
      <c r="R666" s="295"/>
      <c r="Z666" s="296"/>
      <c r="AA666" s="295"/>
      <c r="AB666" s="297"/>
      <c r="AC666" s="297"/>
      <c r="AD666" s="297"/>
      <c r="AE666" s="297"/>
      <c r="AF666" s="297"/>
      <c r="AG666" s="297"/>
      <c r="AH666" s="297"/>
      <c r="AI666" s="297"/>
      <c r="AJ666" s="298"/>
      <c r="AK666" s="298"/>
      <c r="AL666" s="298"/>
      <c r="AM666" s="299"/>
      <c r="AN666" s="300"/>
      <c r="AP666" s="300"/>
      <c r="AQ666" s="302"/>
      <c r="AR666" s="300"/>
      <c r="AS666" s="302"/>
      <c r="AT666" s="303"/>
      <c r="AU666" s="300"/>
      <c r="AV666" s="302"/>
      <c r="AW666" s="300"/>
      <c r="AX666" s="302"/>
      <c r="AY666" s="300"/>
      <c r="AZ666" s="302"/>
    </row>
    <row r="667" spans="7:52">
      <c r="G667" s="256"/>
      <c r="I667" s="256"/>
      <c r="J667" s="256"/>
      <c r="K667" s="256"/>
      <c r="L667" s="256"/>
      <c r="M667" s="273"/>
      <c r="N667" s="273"/>
      <c r="O667" s="274"/>
      <c r="P667" s="257"/>
      <c r="Q667" s="256"/>
      <c r="R667" s="295"/>
      <c r="Z667" s="296"/>
      <c r="AA667" s="295"/>
      <c r="AB667" s="297"/>
      <c r="AC667" s="297"/>
      <c r="AD667" s="297"/>
      <c r="AE667" s="297"/>
      <c r="AF667" s="297"/>
      <c r="AG667" s="297"/>
      <c r="AH667" s="297"/>
      <c r="AI667" s="297"/>
      <c r="AJ667" s="298"/>
      <c r="AK667" s="298"/>
      <c r="AL667" s="298"/>
      <c r="AM667" s="299"/>
      <c r="AN667" s="300"/>
      <c r="AP667" s="300"/>
      <c r="AQ667" s="302"/>
      <c r="AR667" s="300"/>
      <c r="AS667" s="302"/>
      <c r="AT667" s="303"/>
      <c r="AU667" s="300"/>
      <c r="AV667" s="302"/>
      <c r="AW667" s="300"/>
      <c r="AX667" s="302"/>
      <c r="AY667" s="300"/>
      <c r="AZ667" s="302"/>
    </row>
    <row r="668" spans="7:52">
      <c r="G668" s="256"/>
      <c r="I668" s="256"/>
      <c r="J668" s="256"/>
      <c r="K668" s="256"/>
      <c r="L668" s="256"/>
      <c r="M668" s="273"/>
      <c r="N668" s="273"/>
      <c r="O668" s="274"/>
      <c r="P668" s="257"/>
      <c r="Q668" s="256"/>
      <c r="R668" s="295"/>
      <c r="Z668" s="296"/>
      <c r="AA668" s="295"/>
      <c r="AB668" s="297"/>
      <c r="AC668" s="297"/>
      <c r="AD668" s="297"/>
      <c r="AE668" s="297"/>
      <c r="AF668" s="297"/>
      <c r="AG668" s="297"/>
      <c r="AH668" s="297"/>
      <c r="AI668" s="297"/>
      <c r="AJ668" s="298"/>
      <c r="AK668" s="298"/>
      <c r="AL668" s="298"/>
      <c r="AM668" s="299"/>
      <c r="AN668" s="300"/>
      <c r="AP668" s="300"/>
      <c r="AQ668" s="302"/>
      <c r="AR668" s="300"/>
      <c r="AS668" s="302"/>
      <c r="AT668" s="303"/>
      <c r="AU668" s="300"/>
      <c r="AV668" s="302"/>
      <c r="AW668" s="300"/>
      <c r="AX668" s="302"/>
      <c r="AY668" s="300"/>
      <c r="AZ668" s="302"/>
    </row>
    <row r="669" spans="7:52">
      <c r="G669" s="256"/>
      <c r="I669" s="256"/>
      <c r="J669" s="256"/>
      <c r="K669" s="256"/>
      <c r="L669" s="256"/>
      <c r="M669" s="273"/>
      <c r="N669" s="273"/>
      <c r="O669" s="274"/>
      <c r="P669" s="257"/>
      <c r="Q669" s="256"/>
      <c r="R669" s="295"/>
      <c r="Z669" s="296"/>
      <c r="AA669" s="295"/>
      <c r="AB669" s="297"/>
      <c r="AC669" s="297"/>
      <c r="AD669" s="297"/>
      <c r="AE669" s="297"/>
      <c r="AF669" s="297"/>
      <c r="AG669" s="297"/>
      <c r="AH669" s="297"/>
      <c r="AI669" s="297"/>
      <c r="AJ669" s="298"/>
      <c r="AK669" s="298"/>
      <c r="AL669" s="298"/>
      <c r="AM669" s="299"/>
      <c r="AN669" s="300"/>
      <c r="AP669" s="300"/>
      <c r="AQ669" s="302"/>
      <c r="AR669" s="300"/>
      <c r="AS669" s="302"/>
      <c r="AT669" s="303"/>
      <c r="AU669" s="300"/>
      <c r="AV669" s="302"/>
      <c r="AW669" s="300"/>
      <c r="AX669" s="302"/>
      <c r="AY669" s="300"/>
      <c r="AZ669" s="302"/>
    </row>
    <row r="670" spans="7:52">
      <c r="G670" s="256"/>
      <c r="I670" s="256"/>
      <c r="J670" s="256"/>
      <c r="K670" s="256"/>
      <c r="L670" s="256"/>
      <c r="M670" s="273"/>
      <c r="N670" s="273"/>
      <c r="O670" s="274"/>
      <c r="P670" s="257"/>
      <c r="Q670" s="256"/>
      <c r="R670" s="295"/>
      <c r="Z670" s="296"/>
      <c r="AA670" s="295"/>
      <c r="AB670" s="297"/>
      <c r="AC670" s="297"/>
      <c r="AD670" s="297"/>
      <c r="AE670" s="297"/>
      <c r="AF670" s="297"/>
      <c r="AG670" s="297"/>
      <c r="AH670" s="297"/>
      <c r="AI670" s="297"/>
      <c r="AJ670" s="298"/>
      <c r="AK670" s="298"/>
      <c r="AL670" s="298"/>
      <c r="AM670" s="299"/>
      <c r="AN670" s="300"/>
      <c r="AP670" s="300"/>
      <c r="AQ670" s="302"/>
      <c r="AR670" s="300"/>
      <c r="AS670" s="302"/>
      <c r="AT670" s="303"/>
      <c r="AU670" s="300"/>
      <c r="AV670" s="302"/>
      <c r="AW670" s="300"/>
      <c r="AX670" s="302"/>
      <c r="AY670" s="300"/>
      <c r="AZ670" s="302"/>
    </row>
    <row r="671" spans="7:52">
      <c r="G671" s="256"/>
      <c r="I671" s="256"/>
      <c r="J671" s="256"/>
      <c r="K671" s="256"/>
      <c r="L671" s="256"/>
      <c r="M671" s="273"/>
      <c r="N671" s="273"/>
      <c r="O671" s="274"/>
      <c r="P671" s="257"/>
      <c r="Q671" s="256"/>
      <c r="R671" s="295"/>
      <c r="Z671" s="296"/>
      <c r="AA671" s="295"/>
      <c r="AB671" s="297"/>
      <c r="AC671" s="297"/>
      <c r="AD671" s="297"/>
      <c r="AE671" s="297"/>
      <c r="AF671" s="297"/>
      <c r="AG671" s="297"/>
      <c r="AH671" s="297"/>
      <c r="AI671" s="297"/>
      <c r="AJ671" s="298"/>
      <c r="AK671" s="298"/>
      <c r="AL671" s="298"/>
      <c r="AM671" s="299"/>
      <c r="AN671" s="300"/>
      <c r="AP671" s="300"/>
      <c r="AQ671" s="302"/>
      <c r="AR671" s="300"/>
      <c r="AS671" s="302"/>
      <c r="AT671" s="303"/>
      <c r="AU671" s="300"/>
      <c r="AV671" s="302"/>
      <c r="AW671" s="300"/>
      <c r="AX671" s="302"/>
      <c r="AY671" s="300"/>
      <c r="AZ671" s="302"/>
    </row>
    <row r="672" spans="7:52">
      <c r="G672" s="256"/>
      <c r="I672" s="256"/>
      <c r="J672" s="256"/>
      <c r="K672" s="256"/>
      <c r="L672" s="256"/>
      <c r="M672" s="273"/>
      <c r="N672" s="273"/>
      <c r="O672" s="274"/>
      <c r="P672" s="257"/>
      <c r="Q672" s="256"/>
      <c r="R672" s="295"/>
      <c r="Z672" s="296"/>
      <c r="AA672" s="295"/>
      <c r="AB672" s="297"/>
      <c r="AC672" s="297"/>
      <c r="AD672" s="297"/>
      <c r="AE672" s="297"/>
      <c r="AF672" s="297"/>
      <c r="AG672" s="297"/>
      <c r="AH672" s="297"/>
      <c r="AI672" s="297"/>
      <c r="AJ672" s="298"/>
      <c r="AK672" s="298"/>
      <c r="AL672" s="298"/>
      <c r="AM672" s="299"/>
      <c r="AN672" s="300"/>
      <c r="AP672" s="300"/>
      <c r="AQ672" s="302"/>
      <c r="AR672" s="300"/>
      <c r="AS672" s="302"/>
      <c r="AT672" s="303"/>
      <c r="AU672" s="300"/>
      <c r="AV672" s="302"/>
      <c r="AW672" s="300"/>
      <c r="AX672" s="302"/>
      <c r="AY672" s="300"/>
      <c r="AZ672" s="302"/>
    </row>
    <row r="673" spans="7:52">
      <c r="G673" s="256"/>
      <c r="I673" s="256"/>
      <c r="J673" s="256"/>
      <c r="K673" s="256"/>
      <c r="L673" s="256"/>
      <c r="M673" s="273"/>
      <c r="N673" s="273"/>
      <c r="O673" s="274"/>
      <c r="P673" s="257"/>
      <c r="Q673" s="256"/>
      <c r="R673" s="295"/>
      <c r="Z673" s="296"/>
      <c r="AA673" s="295"/>
      <c r="AB673" s="297"/>
      <c r="AC673" s="297"/>
      <c r="AD673" s="297"/>
      <c r="AE673" s="297"/>
      <c r="AF673" s="297"/>
      <c r="AG673" s="297"/>
      <c r="AH673" s="297"/>
      <c r="AI673" s="297"/>
      <c r="AJ673" s="298"/>
      <c r="AK673" s="298"/>
      <c r="AL673" s="298"/>
      <c r="AM673" s="299"/>
      <c r="AN673" s="300"/>
      <c r="AP673" s="300"/>
      <c r="AQ673" s="302"/>
      <c r="AR673" s="300"/>
      <c r="AS673" s="302"/>
      <c r="AT673" s="303"/>
      <c r="AU673" s="300"/>
      <c r="AV673" s="302"/>
      <c r="AW673" s="300"/>
      <c r="AX673" s="302"/>
      <c r="AY673" s="300"/>
      <c r="AZ673" s="302"/>
    </row>
    <row r="674" spans="7:52">
      <c r="G674" s="256"/>
      <c r="I674" s="256"/>
      <c r="J674" s="256"/>
      <c r="K674" s="256"/>
      <c r="L674" s="256"/>
      <c r="M674" s="273"/>
      <c r="N674" s="273"/>
      <c r="O674" s="274"/>
      <c r="P674" s="257"/>
      <c r="Q674" s="256"/>
      <c r="R674" s="295"/>
      <c r="Z674" s="296"/>
      <c r="AA674" s="295"/>
      <c r="AB674" s="297"/>
      <c r="AC674" s="297"/>
      <c r="AD674" s="297"/>
      <c r="AE674" s="297"/>
      <c r="AF674" s="297"/>
      <c r="AG674" s="297"/>
      <c r="AH674" s="297"/>
      <c r="AI674" s="297"/>
      <c r="AJ674" s="298"/>
      <c r="AK674" s="298"/>
      <c r="AL674" s="298"/>
      <c r="AM674" s="299"/>
      <c r="AN674" s="300"/>
      <c r="AP674" s="300"/>
      <c r="AQ674" s="302"/>
      <c r="AR674" s="300"/>
      <c r="AS674" s="302"/>
      <c r="AT674" s="303"/>
      <c r="AU674" s="300"/>
      <c r="AV674" s="302"/>
      <c r="AW674" s="300"/>
      <c r="AX674" s="302"/>
      <c r="AY674" s="300"/>
      <c r="AZ674" s="302"/>
    </row>
    <row r="675" spans="7:52">
      <c r="G675" s="256"/>
      <c r="I675" s="256"/>
      <c r="J675" s="256"/>
      <c r="K675" s="256"/>
      <c r="L675" s="256"/>
      <c r="M675" s="273"/>
      <c r="N675" s="273"/>
      <c r="O675" s="274"/>
      <c r="P675" s="257"/>
      <c r="Q675" s="256"/>
      <c r="R675" s="295"/>
      <c r="Z675" s="296"/>
      <c r="AA675" s="295"/>
      <c r="AB675" s="297"/>
      <c r="AC675" s="297"/>
      <c r="AD675" s="297"/>
      <c r="AE675" s="297"/>
      <c r="AF675" s="297"/>
      <c r="AG675" s="297"/>
      <c r="AH675" s="297"/>
      <c r="AI675" s="297"/>
      <c r="AJ675" s="298"/>
      <c r="AK675" s="298"/>
      <c r="AL675" s="298"/>
      <c r="AM675" s="299"/>
      <c r="AN675" s="300"/>
      <c r="AP675" s="300"/>
      <c r="AQ675" s="302"/>
      <c r="AR675" s="300"/>
      <c r="AS675" s="302"/>
      <c r="AT675" s="303"/>
      <c r="AU675" s="300"/>
      <c r="AV675" s="302"/>
      <c r="AW675" s="300"/>
      <c r="AX675" s="302"/>
      <c r="AY675" s="300"/>
      <c r="AZ675" s="302"/>
    </row>
    <row r="676" spans="7:52">
      <c r="G676" s="256"/>
      <c r="I676" s="256"/>
      <c r="J676" s="256"/>
      <c r="K676" s="256"/>
      <c r="L676" s="256"/>
      <c r="M676" s="273"/>
      <c r="N676" s="273"/>
      <c r="O676" s="274"/>
      <c r="P676" s="257"/>
      <c r="Q676" s="256"/>
      <c r="R676" s="295"/>
      <c r="Z676" s="296"/>
      <c r="AA676" s="295"/>
      <c r="AB676" s="297"/>
      <c r="AC676" s="297"/>
      <c r="AD676" s="297"/>
      <c r="AE676" s="297"/>
      <c r="AF676" s="297"/>
      <c r="AG676" s="297"/>
      <c r="AH676" s="297"/>
      <c r="AI676" s="297"/>
      <c r="AJ676" s="298"/>
      <c r="AK676" s="298"/>
      <c r="AL676" s="298"/>
      <c r="AM676" s="299"/>
      <c r="AN676" s="300"/>
      <c r="AP676" s="300"/>
      <c r="AQ676" s="302"/>
      <c r="AR676" s="300"/>
      <c r="AS676" s="302"/>
      <c r="AT676" s="303"/>
      <c r="AU676" s="300"/>
      <c r="AV676" s="302"/>
      <c r="AW676" s="300"/>
      <c r="AX676" s="302"/>
      <c r="AY676" s="300"/>
      <c r="AZ676" s="302"/>
    </row>
    <row r="677" spans="7:52">
      <c r="G677" s="256"/>
      <c r="I677" s="256"/>
      <c r="J677" s="256"/>
      <c r="K677" s="256"/>
      <c r="L677" s="256"/>
      <c r="M677" s="273"/>
      <c r="N677" s="273"/>
      <c r="O677" s="274"/>
      <c r="P677" s="257"/>
      <c r="Q677" s="256"/>
      <c r="R677" s="295"/>
      <c r="Z677" s="296"/>
      <c r="AA677" s="295"/>
      <c r="AB677" s="297"/>
      <c r="AC677" s="297"/>
      <c r="AD677" s="297"/>
      <c r="AE677" s="297"/>
      <c r="AF677" s="297"/>
      <c r="AG677" s="297"/>
      <c r="AH677" s="297"/>
      <c r="AI677" s="297"/>
      <c r="AJ677" s="298"/>
      <c r="AK677" s="298"/>
      <c r="AL677" s="298"/>
      <c r="AM677" s="299"/>
      <c r="AN677" s="300"/>
      <c r="AP677" s="300"/>
      <c r="AQ677" s="302"/>
      <c r="AR677" s="300"/>
      <c r="AS677" s="302"/>
      <c r="AT677" s="303"/>
      <c r="AU677" s="300"/>
      <c r="AV677" s="302"/>
      <c r="AW677" s="300"/>
      <c r="AX677" s="302"/>
      <c r="AY677" s="300"/>
      <c r="AZ677" s="302"/>
    </row>
    <row r="678" spans="7:52">
      <c r="G678" s="256"/>
      <c r="I678" s="256"/>
      <c r="J678" s="256"/>
      <c r="K678" s="256"/>
      <c r="L678" s="256"/>
      <c r="M678" s="273"/>
      <c r="N678" s="273"/>
      <c r="O678" s="274"/>
      <c r="P678" s="257"/>
      <c r="Q678" s="256"/>
      <c r="R678" s="295"/>
      <c r="Z678" s="296"/>
      <c r="AA678" s="295"/>
      <c r="AB678" s="297"/>
      <c r="AC678" s="297"/>
      <c r="AD678" s="297"/>
      <c r="AE678" s="297"/>
      <c r="AF678" s="297"/>
      <c r="AG678" s="297"/>
      <c r="AH678" s="297"/>
      <c r="AI678" s="297"/>
      <c r="AJ678" s="298"/>
      <c r="AK678" s="298"/>
      <c r="AL678" s="298"/>
      <c r="AM678" s="299"/>
      <c r="AN678" s="300"/>
      <c r="AP678" s="300"/>
      <c r="AQ678" s="302"/>
      <c r="AR678" s="300"/>
      <c r="AS678" s="302"/>
      <c r="AT678" s="303"/>
      <c r="AU678" s="300"/>
      <c r="AV678" s="302"/>
      <c r="AW678" s="300"/>
      <c r="AX678" s="302"/>
      <c r="AY678" s="300"/>
      <c r="AZ678" s="302"/>
    </row>
    <row r="679" spans="7:52">
      <c r="G679" s="256"/>
      <c r="I679" s="256"/>
      <c r="J679" s="256"/>
      <c r="K679" s="256"/>
      <c r="L679" s="256"/>
      <c r="M679" s="273"/>
      <c r="N679" s="273"/>
      <c r="O679" s="274"/>
      <c r="P679" s="257"/>
      <c r="Q679" s="256"/>
      <c r="R679" s="295"/>
      <c r="Z679" s="296"/>
      <c r="AA679" s="295"/>
      <c r="AB679" s="297"/>
      <c r="AC679" s="297"/>
      <c r="AD679" s="297"/>
      <c r="AE679" s="297"/>
      <c r="AF679" s="297"/>
      <c r="AG679" s="297"/>
      <c r="AH679" s="297"/>
      <c r="AI679" s="297"/>
      <c r="AJ679" s="298"/>
      <c r="AK679" s="298"/>
      <c r="AL679" s="298"/>
      <c r="AM679" s="299"/>
      <c r="AN679" s="300"/>
      <c r="AP679" s="300"/>
      <c r="AQ679" s="302"/>
      <c r="AR679" s="300"/>
      <c r="AS679" s="302"/>
      <c r="AT679" s="303"/>
      <c r="AU679" s="300"/>
      <c r="AV679" s="302"/>
      <c r="AW679" s="300"/>
      <c r="AX679" s="302"/>
      <c r="AY679" s="300"/>
      <c r="AZ679" s="302"/>
    </row>
    <row r="680" spans="7:52">
      <c r="G680" s="256"/>
      <c r="I680" s="256"/>
      <c r="J680" s="256"/>
      <c r="K680" s="256"/>
      <c r="L680" s="256"/>
      <c r="M680" s="273"/>
      <c r="N680" s="273"/>
      <c r="O680" s="274"/>
      <c r="P680" s="257"/>
      <c r="Q680" s="256"/>
      <c r="R680" s="295"/>
      <c r="Z680" s="296"/>
      <c r="AA680" s="295"/>
      <c r="AB680" s="297"/>
      <c r="AC680" s="297"/>
      <c r="AD680" s="297"/>
      <c r="AE680" s="297"/>
      <c r="AF680" s="297"/>
      <c r="AG680" s="297"/>
      <c r="AH680" s="297"/>
      <c r="AI680" s="297"/>
      <c r="AJ680" s="298"/>
      <c r="AK680" s="298"/>
      <c r="AL680" s="298"/>
      <c r="AM680" s="299"/>
      <c r="AN680" s="300"/>
      <c r="AP680" s="300"/>
      <c r="AQ680" s="302"/>
      <c r="AR680" s="300"/>
      <c r="AS680" s="302"/>
      <c r="AT680" s="303"/>
      <c r="AU680" s="300"/>
      <c r="AV680" s="302"/>
      <c r="AW680" s="300"/>
      <c r="AX680" s="302"/>
      <c r="AY680" s="300"/>
      <c r="AZ680" s="302"/>
    </row>
    <row r="681" spans="7:52">
      <c r="G681" s="256"/>
      <c r="I681" s="256"/>
      <c r="J681" s="256"/>
      <c r="K681" s="256"/>
      <c r="L681" s="256"/>
      <c r="M681" s="273"/>
      <c r="N681" s="273"/>
      <c r="O681" s="274"/>
      <c r="P681" s="257"/>
      <c r="Q681" s="256"/>
      <c r="R681" s="295"/>
      <c r="Z681" s="296"/>
      <c r="AA681" s="295"/>
      <c r="AB681" s="297"/>
      <c r="AC681" s="297"/>
      <c r="AD681" s="297"/>
      <c r="AE681" s="297"/>
      <c r="AF681" s="297"/>
      <c r="AG681" s="297"/>
      <c r="AH681" s="297"/>
      <c r="AI681" s="297"/>
      <c r="AJ681" s="298"/>
      <c r="AK681" s="298"/>
      <c r="AL681" s="298"/>
      <c r="AM681" s="299"/>
      <c r="AN681" s="300"/>
      <c r="AP681" s="300"/>
      <c r="AQ681" s="302"/>
      <c r="AR681" s="300"/>
      <c r="AS681" s="302"/>
      <c r="AT681" s="303"/>
      <c r="AU681" s="300"/>
      <c r="AV681" s="302"/>
      <c r="AW681" s="300"/>
      <c r="AX681" s="302"/>
      <c r="AY681" s="300"/>
      <c r="AZ681" s="302"/>
    </row>
    <row r="682" spans="7:52">
      <c r="G682" s="256"/>
      <c r="I682" s="256"/>
      <c r="J682" s="256"/>
      <c r="K682" s="256"/>
      <c r="L682" s="256"/>
      <c r="M682" s="273"/>
      <c r="N682" s="273"/>
      <c r="O682" s="274"/>
      <c r="P682" s="257"/>
      <c r="Q682" s="256"/>
      <c r="R682" s="295"/>
      <c r="Z682" s="296"/>
      <c r="AA682" s="295"/>
      <c r="AB682" s="297"/>
      <c r="AC682" s="297"/>
      <c r="AD682" s="297"/>
      <c r="AE682" s="297"/>
      <c r="AF682" s="297"/>
      <c r="AG682" s="297"/>
      <c r="AH682" s="297"/>
      <c r="AI682" s="297"/>
      <c r="AJ682" s="298"/>
      <c r="AK682" s="298"/>
      <c r="AL682" s="298"/>
      <c r="AM682" s="299"/>
      <c r="AN682" s="300"/>
      <c r="AP682" s="300"/>
      <c r="AQ682" s="302"/>
      <c r="AR682" s="300"/>
      <c r="AS682" s="302"/>
      <c r="AT682" s="303"/>
      <c r="AU682" s="300"/>
      <c r="AV682" s="302"/>
      <c r="AW682" s="300"/>
      <c r="AX682" s="302"/>
      <c r="AY682" s="300"/>
      <c r="AZ682" s="302"/>
    </row>
    <row r="683" spans="7:52">
      <c r="G683" s="256"/>
      <c r="I683" s="256"/>
      <c r="J683" s="256"/>
      <c r="K683" s="256"/>
      <c r="L683" s="256"/>
      <c r="M683" s="273"/>
      <c r="N683" s="273"/>
      <c r="O683" s="274"/>
      <c r="P683" s="257"/>
      <c r="Q683" s="256"/>
      <c r="R683" s="295"/>
      <c r="Z683" s="296"/>
      <c r="AA683" s="295"/>
      <c r="AB683" s="297"/>
      <c r="AC683" s="297"/>
      <c r="AD683" s="297"/>
      <c r="AE683" s="297"/>
      <c r="AF683" s="297"/>
      <c r="AG683" s="297"/>
      <c r="AH683" s="297"/>
      <c r="AI683" s="297"/>
      <c r="AJ683" s="298"/>
      <c r="AK683" s="298"/>
      <c r="AL683" s="298"/>
      <c r="AM683" s="299"/>
      <c r="AN683" s="300"/>
      <c r="AP683" s="300"/>
      <c r="AQ683" s="302"/>
      <c r="AR683" s="300"/>
      <c r="AS683" s="302"/>
      <c r="AT683" s="303"/>
      <c r="AU683" s="300"/>
      <c r="AV683" s="302"/>
      <c r="AW683" s="300"/>
      <c r="AX683" s="302"/>
      <c r="AY683" s="300"/>
      <c r="AZ683" s="302"/>
    </row>
    <row r="684" spans="7:52">
      <c r="G684" s="256"/>
      <c r="I684" s="256"/>
      <c r="J684" s="256"/>
      <c r="K684" s="256"/>
      <c r="L684" s="256"/>
      <c r="M684" s="273"/>
      <c r="N684" s="273"/>
      <c r="O684" s="274"/>
      <c r="P684" s="257"/>
      <c r="Q684" s="256"/>
      <c r="R684" s="295"/>
      <c r="Z684" s="296"/>
      <c r="AA684" s="295"/>
      <c r="AB684" s="297"/>
      <c r="AC684" s="297"/>
      <c r="AD684" s="297"/>
      <c r="AE684" s="297"/>
      <c r="AF684" s="297"/>
      <c r="AG684" s="297"/>
      <c r="AH684" s="297"/>
      <c r="AI684" s="297"/>
      <c r="AJ684" s="298"/>
      <c r="AK684" s="298"/>
      <c r="AL684" s="298"/>
      <c r="AM684" s="299"/>
      <c r="AN684" s="300"/>
      <c r="AP684" s="300"/>
      <c r="AQ684" s="302"/>
      <c r="AR684" s="300"/>
      <c r="AS684" s="302"/>
      <c r="AT684" s="303"/>
      <c r="AU684" s="300"/>
      <c r="AV684" s="302"/>
      <c r="AW684" s="300"/>
      <c r="AX684" s="302"/>
      <c r="AY684" s="300"/>
      <c r="AZ684" s="302"/>
    </row>
    <row r="685" spans="7:52">
      <c r="G685" s="256"/>
      <c r="I685" s="256"/>
      <c r="J685" s="256"/>
      <c r="K685" s="256"/>
      <c r="L685" s="256"/>
      <c r="M685" s="273"/>
      <c r="N685" s="273"/>
      <c r="O685" s="274"/>
      <c r="P685" s="257"/>
      <c r="Q685" s="256"/>
      <c r="R685" s="295"/>
      <c r="Z685" s="296"/>
      <c r="AA685" s="295"/>
      <c r="AB685" s="297"/>
      <c r="AC685" s="297"/>
      <c r="AD685" s="297"/>
      <c r="AE685" s="297"/>
      <c r="AF685" s="297"/>
      <c r="AG685" s="297"/>
      <c r="AH685" s="297"/>
      <c r="AI685" s="297"/>
      <c r="AJ685" s="298"/>
      <c r="AK685" s="298"/>
      <c r="AL685" s="298"/>
      <c r="AM685" s="299"/>
      <c r="AN685" s="300"/>
      <c r="AP685" s="300"/>
      <c r="AQ685" s="302"/>
      <c r="AR685" s="300"/>
      <c r="AS685" s="302"/>
      <c r="AT685" s="303"/>
      <c r="AU685" s="300"/>
      <c r="AV685" s="302"/>
      <c r="AW685" s="300"/>
      <c r="AX685" s="302"/>
      <c r="AY685" s="300"/>
      <c r="AZ685" s="302"/>
    </row>
    <row r="686" spans="7:52">
      <c r="G686" s="256"/>
      <c r="I686" s="256"/>
      <c r="J686" s="256"/>
      <c r="K686" s="256"/>
      <c r="L686" s="256"/>
      <c r="M686" s="273"/>
      <c r="N686" s="273"/>
      <c r="O686" s="274"/>
      <c r="P686" s="257"/>
      <c r="Q686" s="256"/>
      <c r="R686" s="295"/>
      <c r="Z686" s="296"/>
      <c r="AA686" s="295"/>
      <c r="AB686" s="297"/>
      <c r="AC686" s="297"/>
      <c r="AD686" s="297"/>
      <c r="AE686" s="297"/>
      <c r="AF686" s="297"/>
      <c r="AG686" s="297"/>
      <c r="AH686" s="297"/>
      <c r="AI686" s="297"/>
      <c r="AJ686" s="298"/>
      <c r="AK686" s="298"/>
      <c r="AL686" s="298"/>
      <c r="AM686" s="299"/>
      <c r="AN686" s="300"/>
      <c r="AP686" s="300"/>
      <c r="AQ686" s="302"/>
      <c r="AR686" s="300"/>
      <c r="AS686" s="302"/>
      <c r="AT686" s="303"/>
      <c r="AU686" s="300"/>
      <c r="AV686" s="302"/>
      <c r="AW686" s="300"/>
      <c r="AX686" s="302"/>
      <c r="AY686" s="300"/>
      <c r="AZ686" s="302"/>
    </row>
    <row r="687" spans="7:52">
      <c r="G687" s="256"/>
      <c r="I687" s="256"/>
      <c r="J687" s="256"/>
      <c r="K687" s="256"/>
      <c r="L687" s="256"/>
      <c r="M687" s="273"/>
      <c r="N687" s="273"/>
      <c r="O687" s="274"/>
      <c r="P687" s="257"/>
      <c r="Q687" s="256"/>
      <c r="R687" s="295"/>
      <c r="Z687" s="296"/>
      <c r="AA687" s="295"/>
      <c r="AB687" s="297"/>
      <c r="AC687" s="297"/>
      <c r="AD687" s="297"/>
      <c r="AE687" s="297"/>
      <c r="AF687" s="297"/>
      <c r="AG687" s="297"/>
      <c r="AH687" s="297"/>
      <c r="AI687" s="297"/>
      <c r="AJ687" s="298"/>
      <c r="AK687" s="298"/>
      <c r="AL687" s="298"/>
      <c r="AM687" s="299"/>
      <c r="AN687" s="300"/>
      <c r="AP687" s="300"/>
      <c r="AQ687" s="302"/>
      <c r="AR687" s="300"/>
      <c r="AS687" s="302"/>
      <c r="AT687" s="303"/>
      <c r="AU687" s="300"/>
      <c r="AV687" s="302"/>
      <c r="AW687" s="300"/>
      <c r="AX687" s="302"/>
      <c r="AY687" s="300"/>
      <c r="AZ687" s="302"/>
    </row>
    <row r="688" spans="7:52">
      <c r="G688" s="256"/>
      <c r="I688" s="256"/>
      <c r="J688" s="256"/>
      <c r="K688" s="256"/>
      <c r="L688" s="256"/>
      <c r="M688" s="273"/>
      <c r="N688" s="273"/>
      <c r="O688" s="274"/>
      <c r="P688" s="257"/>
      <c r="Q688" s="256"/>
      <c r="R688" s="295"/>
      <c r="Z688" s="296"/>
      <c r="AA688" s="295"/>
      <c r="AB688" s="297"/>
      <c r="AC688" s="297"/>
      <c r="AD688" s="297"/>
      <c r="AE688" s="297"/>
      <c r="AF688" s="297"/>
      <c r="AG688" s="297"/>
      <c r="AH688" s="297"/>
      <c r="AI688" s="297"/>
      <c r="AJ688" s="298"/>
      <c r="AK688" s="298"/>
      <c r="AL688" s="298"/>
      <c r="AM688" s="299"/>
      <c r="AN688" s="300"/>
      <c r="AP688" s="300"/>
      <c r="AQ688" s="302"/>
      <c r="AR688" s="300"/>
      <c r="AS688" s="302"/>
      <c r="AT688" s="303"/>
      <c r="AU688" s="300"/>
      <c r="AV688" s="302"/>
      <c r="AW688" s="300"/>
      <c r="AX688" s="302"/>
      <c r="AY688" s="300"/>
      <c r="AZ688" s="302"/>
    </row>
    <row r="689" spans="7:52">
      <c r="G689" s="256"/>
      <c r="I689" s="256"/>
      <c r="J689" s="256"/>
      <c r="K689" s="256"/>
      <c r="L689" s="256"/>
      <c r="M689" s="273"/>
      <c r="N689" s="273"/>
      <c r="O689" s="274"/>
      <c r="P689" s="257"/>
      <c r="Q689" s="256"/>
      <c r="R689" s="295"/>
      <c r="Z689" s="296"/>
      <c r="AA689" s="295"/>
      <c r="AB689" s="297"/>
      <c r="AC689" s="297"/>
      <c r="AD689" s="297"/>
      <c r="AE689" s="297"/>
      <c r="AF689" s="297"/>
      <c r="AG689" s="297"/>
      <c r="AH689" s="297"/>
      <c r="AI689" s="297"/>
      <c r="AJ689" s="298"/>
      <c r="AK689" s="298"/>
      <c r="AL689" s="298"/>
      <c r="AM689" s="299"/>
      <c r="AN689" s="300"/>
      <c r="AP689" s="300"/>
      <c r="AQ689" s="302"/>
      <c r="AR689" s="300"/>
      <c r="AS689" s="302"/>
      <c r="AT689" s="303"/>
      <c r="AU689" s="300"/>
      <c r="AV689" s="302"/>
      <c r="AW689" s="300"/>
      <c r="AX689" s="302"/>
      <c r="AY689" s="300"/>
      <c r="AZ689" s="302"/>
    </row>
    <row r="690" spans="7:52">
      <c r="G690" s="256"/>
      <c r="I690" s="256"/>
      <c r="J690" s="256"/>
      <c r="K690" s="256"/>
      <c r="L690" s="256"/>
      <c r="M690" s="273"/>
      <c r="N690" s="273"/>
      <c r="O690" s="274"/>
      <c r="P690" s="257"/>
      <c r="Q690" s="256"/>
      <c r="R690" s="295"/>
      <c r="Z690" s="296"/>
      <c r="AA690" s="295"/>
      <c r="AB690" s="297"/>
      <c r="AC690" s="297"/>
      <c r="AD690" s="297"/>
      <c r="AE690" s="297"/>
      <c r="AF690" s="297"/>
      <c r="AG690" s="297"/>
      <c r="AH690" s="297"/>
      <c r="AI690" s="297"/>
      <c r="AJ690" s="298"/>
      <c r="AK690" s="298"/>
      <c r="AL690" s="298"/>
      <c r="AM690" s="299"/>
      <c r="AN690" s="300"/>
      <c r="AP690" s="300"/>
      <c r="AQ690" s="302"/>
      <c r="AR690" s="300"/>
      <c r="AS690" s="302"/>
      <c r="AT690" s="303"/>
      <c r="AU690" s="300"/>
      <c r="AV690" s="302"/>
      <c r="AW690" s="300"/>
      <c r="AX690" s="302"/>
      <c r="AY690" s="300"/>
      <c r="AZ690" s="302"/>
    </row>
    <row r="691" spans="7:52">
      <c r="G691" s="256"/>
      <c r="I691" s="256"/>
      <c r="J691" s="256"/>
      <c r="K691" s="256"/>
      <c r="L691" s="256"/>
      <c r="M691" s="273"/>
      <c r="N691" s="273"/>
      <c r="O691" s="274"/>
      <c r="P691" s="257"/>
      <c r="Q691" s="256"/>
      <c r="R691" s="295"/>
      <c r="Z691" s="296"/>
      <c r="AA691" s="295"/>
      <c r="AB691" s="297"/>
      <c r="AC691" s="297"/>
      <c r="AD691" s="297"/>
      <c r="AE691" s="297"/>
      <c r="AF691" s="297"/>
      <c r="AG691" s="297"/>
      <c r="AH691" s="297"/>
      <c r="AI691" s="297"/>
      <c r="AJ691" s="298"/>
      <c r="AK691" s="298"/>
      <c r="AL691" s="298"/>
      <c r="AM691" s="299"/>
      <c r="AN691" s="300"/>
      <c r="AP691" s="300"/>
      <c r="AQ691" s="302"/>
      <c r="AR691" s="300"/>
      <c r="AS691" s="302"/>
      <c r="AT691" s="303"/>
      <c r="AU691" s="300"/>
      <c r="AV691" s="302"/>
      <c r="AW691" s="300"/>
      <c r="AX691" s="302"/>
      <c r="AY691" s="300"/>
      <c r="AZ691" s="302"/>
    </row>
    <row r="692" spans="7:52">
      <c r="G692" s="256"/>
      <c r="I692" s="256"/>
      <c r="J692" s="256"/>
      <c r="K692" s="256"/>
      <c r="L692" s="256"/>
      <c r="M692" s="273"/>
      <c r="N692" s="273"/>
      <c r="O692" s="274"/>
      <c r="P692" s="257"/>
      <c r="Q692" s="256"/>
      <c r="R692" s="295"/>
      <c r="Z692" s="296"/>
      <c r="AA692" s="295"/>
      <c r="AB692" s="297"/>
      <c r="AC692" s="297"/>
      <c r="AD692" s="297"/>
      <c r="AE692" s="297"/>
      <c r="AF692" s="297"/>
      <c r="AG692" s="297"/>
      <c r="AH692" s="297"/>
      <c r="AI692" s="297"/>
      <c r="AJ692" s="298"/>
      <c r="AK692" s="298"/>
      <c r="AL692" s="298"/>
      <c r="AM692" s="299"/>
      <c r="AN692" s="300"/>
      <c r="AP692" s="300"/>
      <c r="AQ692" s="302"/>
      <c r="AR692" s="300"/>
      <c r="AS692" s="302"/>
      <c r="AT692" s="303"/>
      <c r="AU692" s="300"/>
      <c r="AV692" s="302"/>
      <c r="AW692" s="300"/>
      <c r="AX692" s="302"/>
      <c r="AY692" s="300"/>
      <c r="AZ692" s="302"/>
    </row>
    <row r="693" spans="7:52">
      <c r="G693" s="256"/>
      <c r="I693" s="256"/>
      <c r="J693" s="256"/>
      <c r="K693" s="256"/>
      <c r="L693" s="256"/>
      <c r="M693" s="273"/>
      <c r="N693" s="273"/>
      <c r="O693" s="274"/>
      <c r="P693" s="257"/>
      <c r="Q693" s="256"/>
      <c r="R693" s="295"/>
      <c r="Z693" s="296"/>
      <c r="AA693" s="295"/>
      <c r="AB693" s="297"/>
      <c r="AC693" s="297"/>
      <c r="AD693" s="297"/>
      <c r="AE693" s="297"/>
      <c r="AF693" s="297"/>
      <c r="AG693" s="297"/>
      <c r="AH693" s="297"/>
      <c r="AI693" s="297"/>
      <c r="AJ693" s="298"/>
      <c r="AK693" s="298"/>
      <c r="AL693" s="298"/>
      <c r="AM693" s="299"/>
      <c r="AN693" s="300"/>
      <c r="AP693" s="300"/>
      <c r="AQ693" s="302"/>
      <c r="AR693" s="300"/>
      <c r="AS693" s="302"/>
      <c r="AT693" s="303"/>
      <c r="AU693" s="300"/>
      <c r="AV693" s="302"/>
      <c r="AW693" s="300"/>
      <c r="AX693" s="302"/>
      <c r="AY693" s="300"/>
      <c r="AZ693" s="302"/>
    </row>
    <row r="694" spans="7:52">
      <c r="G694" s="256"/>
      <c r="I694" s="256"/>
      <c r="J694" s="256"/>
      <c r="K694" s="256"/>
      <c r="L694" s="256"/>
      <c r="M694" s="273"/>
      <c r="N694" s="273"/>
      <c r="O694" s="274"/>
      <c r="P694" s="257"/>
      <c r="Q694" s="256"/>
      <c r="R694" s="295"/>
      <c r="Z694" s="296"/>
      <c r="AA694" s="295"/>
      <c r="AB694" s="297"/>
      <c r="AC694" s="297"/>
      <c r="AD694" s="297"/>
      <c r="AE694" s="297"/>
      <c r="AF694" s="297"/>
      <c r="AG694" s="297"/>
      <c r="AH694" s="297"/>
      <c r="AI694" s="297"/>
      <c r="AJ694" s="298"/>
      <c r="AK694" s="298"/>
      <c r="AL694" s="298"/>
      <c r="AM694" s="299"/>
      <c r="AN694" s="300"/>
      <c r="AP694" s="300"/>
      <c r="AQ694" s="302"/>
      <c r="AR694" s="300"/>
      <c r="AS694" s="302"/>
      <c r="AT694" s="303"/>
      <c r="AU694" s="300"/>
      <c r="AV694" s="302"/>
      <c r="AW694" s="300"/>
      <c r="AX694" s="302"/>
      <c r="AY694" s="300"/>
      <c r="AZ694" s="302"/>
    </row>
    <row r="695" spans="7:52">
      <c r="G695" s="256"/>
      <c r="I695" s="256"/>
      <c r="J695" s="256"/>
      <c r="K695" s="256"/>
      <c r="L695" s="256"/>
      <c r="M695" s="273"/>
      <c r="N695" s="273"/>
      <c r="O695" s="274"/>
      <c r="P695" s="257"/>
      <c r="Q695" s="256"/>
      <c r="R695" s="295"/>
      <c r="Z695" s="296"/>
      <c r="AA695" s="295"/>
      <c r="AB695" s="297"/>
      <c r="AC695" s="297"/>
      <c r="AD695" s="297"/>
      <c r="AE695" s="297"/>
      <c r="AF695" s="297"/>
      <c r="AG695" s="297"/>
      <c r="AH695" s="297"/>
      <c r="AI695" s="297"/>
      <c r="AJ695" s="298"/>
      <c r="AK695" s="298"/>
      <c r="AL695" s="298"/>
      <c r="AM695" s="299"/>
      <c r="AN695" s="300"/>
      <c r="AP695" s="300"/>
      <c r="AQ695" s="302"/>
      <c r="AR695" s="300"/>
      <c r="AS695" s="302"/>
      <c r="AT695" s="303"/>
      <c r="AU695" s="300"/>
      <c r="AV695" s="302"/>
      <c r="AW695" s="300"/>
      <c r="AX695" s="302"/>
      <c r="AY695" s="300"/>
      <c r="AZ695" s="302"/>
    </row>
    <row r="696" spans="7:52">
      <c r="G696" s="256"/>
      <c r="I696" s="256"/>
      <c r="J696" s="256"/>
      <c r="K696" s="256"/>
      <c r="L696" s="256"/>
      <c r="M696" s="273"/>
      <c r="N696" s="273"/>
      <c r="O696" s="274"/>
      <c r="P696" s="257"/>
      <c r="Q696" s="256"/>
      <c r="R696" s="295"/>
      <c r="Z696" s="296"/>
      <c r="AA696" s="295"/>
      <c r="AB696" s="297"/>
      <c r="AC696" s="297"/>
      <c r="AD696" s="297"/>
      <c r="AE696" s="297"/>
      <c r="AF696" s="297"/>
      <c r="AG696" s="297"/>
      <c r="AH696" s="297"/>
      <c r="AI696" s="297"/>
      <c r="AJ696" s="298"/>
      <c r="AK696" s="298"/>
      <c r="AL696" s="298"/>
      <c r="AM696" s="299"/>
      <c r="AN696" s="300"/>
      <c r="AP696" s="300"/>
      <c r="AQ696" s="302"/>
      <c r="AR696" s="300"/>
      <c r="AS696" s="302"/>
      <c r="AT696" s="303"/>
      <c r="AU696" s="300"/>
      <c r="AV696" s="302"/>
      <c r="AW696" s="300"/>
      <c r="AX696" s="302"/>
      <c r="AY696" s="300"/>
      <c r="AZ696" s="302"/>
    </row>
    <row r="697" spans="7:52">
      <c r="G697" s="256"/>
      <c r="I697" s="256"/>
      <c r="J697" s="256"/>
      <c r="K697" s="256"/>
      <c r="L697" s="256"/>
      <c r="M697" s="273"/>
      <c r="N697" s="273"/>
      <c r="O697" s="274"/>
      <c r="P697" s="257"/>
      <c r="Q697" s="256"/>
      <c r="R697" s="295"/>
      <c r="Z697" s="296"/>
      <c r="AA697" s="295"/>
      <c r="AB697" s="297"/>
      <c r="AC697" s="297"/>
      <c r="AD697" s="297"/>
      <c r="AE697" s="297"/>
      <c r="AF697" s="297"/>
      <c r="AG697" s="297"/>
      <c r="AH697" s="297"/>
      <c r="AI697" s="297"/>
      <c r="AJ697" s="298"/>
      <c r="AK697" s="298"/>
      <c r="AL697" s="298"/>
      <c r="AM697" s="299"/>
      <c r="AN697" s="300"/>
      <c r="AP697" s="300"/>
      <c r="AQ697" s="302"/>
      <c r="AR697" s="300"/>
      <c r="AS697" s="302"/>
      <c r="AT697" s="303"/>
      <c r="AU697" s="300"/>
      <c r="AV697" s="302"/>
      <c r="AW697" s="300"/>
      <c r="AX697" s="302"/>
      <c r="AY697" s="300"/>
      <c r="AZ697" s="302"/>
    </row>
    <row r="698" spans="7:52">
      <c r="G698" s="256"/>
      <c r="I698" s="256"/>
      <c r="J698" s="256"/>
      <c r="K698" s="256"/>
      <c r="L698" s="256"/>
      <c r="M698" s="273"/>
      <c r="N698" s="273"/>
      <c r="O698" s="274"/>
      <c r="P698" s="257"/>
      <c r="Q698" s="256"/>
      <c r="R698" s="295"/>
      <c r="Z698" s="296"/>
      <c r="AA698" s="295"/>
      <c r="AB698" s="297"/>
      <c r="AC698" s="297"/>
      <c r="AD698" s="297"/>
      <c r="AE698" s="297"/>
      <c r="AF698" s="297"/>
      <c r="AG698" s="297"/>
      <c r="AH698" s="297"/>
      <c r="AI698" s="297"/>
      <c r="AJ698" s="298"/>
      <c r="AK698" s="298"/>
      <c r="AL698" s="298"/>
      <c r="AM698" s="299"/>
      <c r="AN698" s="300"/>
      <c r="AP698" s="300"/>
      <c r="AQ698" s="302"/>
      <c r="AR698" s="300"/>
      <c r="AS698" s="302"/>
      <c r="AT698" s="303"/>
      <c r="AU698" s="300"/>
      <c r="AV698" s="302"/>
      <c r="AW698" s="300"/>
      <c r="AX698" s="302"/>
      <c r="AY698" s="300"/>
      <c r="AZ698" s="302"/>
    </row>
    <row r="699" spans="7:52">
      <c r="G699" s="256"/>
      <c r="I699" s="256"/>
      <c r="J699" s="256"/>
      <c r="K699" s="256"/>
      <c r="L699" s="256"/>
      <c r="M699" s="273"/>
      <c r="N699" s="273"/>
      <c r="O699" s="274"/>
      <c r="P699" s="257"/>
      <c r="Q699" s="256"/>
      <c r="R699" s="295"/>
      <c r="Z699" s="296"/>
      <c r="AA699" s="295"/>
      <c r="AB699" s="297"/>
      <c r="AC699" s="297"/>
      <c r="AD699" s="297"/>
      <c r="AE699" s="297"/>
      <c r="AF699" s="297"/>
      <c r="AG699" s="297"/>
      <c r="AH699" s="297"/>
      <c r="AI699" s="297"/>
      <c r="AJ699" s="298"/>
      <c r="AK699" s="298"/>
      <c r="AL699" s="298"/>
      <c r="AM699" s="299"/>
      <c r="AN699" s="300"/>
      <c r="AP699" s="300"/>
      <c r="AQ699" s="302"/>
      <c r="AR699" s="300"/>
      <c r="AS699" s="302"/>
      <c r="AT699" s="303"/>
      <c r="AU699" s="300"/>
      <c r="AV699" s="302"/>
      <c r="AW699" s="300"/>
      <c r="AX699" s="302"/>
      <c r="AY699" s="300"/>
      <c r="AZ699" s="302"/>
    </row>
    <row r="700" spans="7:52">
      <c r="G700" s="256"/>
      <c r="I700" s="256"/>
      <c r="J700" s="256"/>
      <c r="K700" s="256"/>
      <c r="L700" s="256"/>
      <c r="M700" s="273"/>
      <c r="N700" s="273"/>
      <c r="O700" s="274"/>
      <c r="P700" s="257"/>
      <c r="Q700" s="256"/>
      <c r="R700" s="295"/>
      <c r="Z700" s="296"/>
      <c r="AA700" s="295"/>
      <c r="AB700" s="297"/>
      <c r="AC700" s="297"/>
      <c r="AD700" s="297"/>
      <c r="AE700" s="297"/>
      <c r="AF700" s="297"/>
      <c r="AG700" s="297"/>
      <c r="AH700" s="297"/>
      <c r="AI700" s="297"/>
      <c r="AJ700" s="298"/>
      <c r="AK700" s="298"/>
      <c r="AL700" s="298"/>
      <c r="AM700" s="299"/>
      <c r="AN700" s="300"/>
      <c r="AP700" s="300"/>
      <c r="AQ700" s="302"/>
      <c r="AR700" s="300"/>
      <c r="AS700" s="302"/>
      <c r="AT700" s="303"/>
      <c r="AU700" s="300"/>
      <c r="AV700" s="302"/>
      <c r="AW700" s="300"/>
      <c r="AX700" s="302"/>
      <c r="AY700" s="300"/>
      <c r="AZ700" s="302"/>
    </row>
    <row r="701" spans="7:52">
      <c r="G701" s="256"/>
      <c r="I701" s="256"/>
      <c r="J701" s="256"/>
      <c r="K701" s="256"/>
      <c r="L701" s="256"/>
      <c r="M701" s="273"/>
      <c r="N701" s="273"/>
      <c r="O701" s="274"/>
      <c r="P701" s="257"/>
      <c r="Q701" s="256"/>
      <c r="R701" s="295"/>
      <c r="Z701" s="296"/>
      <c r="AA701" s="295"/>
      <c r="AB701" s="297"/>
      <c r="AC701" s="297"/>
      <c r="AD701" s="297"/>
      <c r="AE701" s="297"/>
      <c r="AF701" s="297"/>
      <c r="AG701" s="297"/>
      <c r="AH701" s="297"/>
      <c r="AI701" s="297"/>
      <c r="AJ701" s="298"/>
      <c r="AK701" s="298"/>
      <c r="AL701" s="298"/>
      <c r="AM701" s="299"/>
      <c r="AN701" s="300"/>
      <c r="AP701" s="300"/>
      <c r="AQ701" s="302"/>
      <c r="AR701" s="300"/>
      <c r="AS701" s="302"/>
      <c r="AT701" s="303"/>
      <c r="AU701" s="300"/>
      <c r="AV701" s="302"/>
      <c r="AW701" s="300"/>
      <c r="AX701" s="302"/>
      <c r="AY701" s="300"/>
      <c r="AZ701" s="302"/>
    </row>
    <row r="702" spans="7:52">
      <c r="G702" s="256"/>
      <c r="I702" s="256"/>
      <c r="J702" s="256"/>
      <c r="K702" s="256"/>
      <c r="L702" s="256"/>
      <c r="M702" s="273"/>
      <c r="N702" s="273"/>
      <c r="O702" s="274"/>
      <c r="P702" s="257"/>
      <c r="Q702" s="256"/>
      <c r="R702" s="295"/>
      <c r="Z702" s="296"/>
      <c r="AA702" s="295"/>
      <c r="AB702" s="297"/>
      <c r="AC702" s="297"/>
      <c r="AD702" s="297"/>
      <c r="AE702" s="297"/>
      <c r="AF702" s="297"/>
      <c r="AG702" s="297"/>
      <c r="AH702" s="297"/>
      <c r="AI702" s="297"/>
      <c r="AJ702" s="298"/>
      <c r="AK702" s="298"/>
      <c r="AL702" s="298"/>
      <c r="AM702" s="299"/>
      <c r="AN702" s="300"/>
      <c r="AP702" s="300"/>
      <c r="AQ702" s="302"/>
      <c r="AR702" s="300"/>
      <c r="AS702" s="302"/>
      <c r="AT702" s="303"/>
      <c r="AU702" s="300"/>
      <c r="AV702" s="302"/>
      <c r="AW702" s="300"/>
      <c r="AX702" s="302"/>
      <c r="AY702" s="300"/>
      <c r="AZ702" s="302"/>
    </row>
    <row r="703" spans="7:52">
      <c r="G703" s="256"/>
      <c r="I703" s="256"/>
      <c r="J703" s="256"/>
      <c r="K703" s="256"/>
      <c r="L703" s="256"/>
      <c r="M703" s="273"/>
      <c r="N703" s="273"/>
      <c r="O703" s="274"/>
      <c r="P703" s="257"/>
      <c r="Q703" s="256"/>
      <c r="R703" s="295"/>
      <c r="Z703" s="296"/>
      <c r="AA703" s="295"/>
      <c r="AB703" s="297"/>
      <c r="AC703" s="297"/>
      <c r="AD703" s="297"/>
      <c r="AE703" s="297"/>
      <c r="AF703" s="297"/>
      <c r="AG703" s="297"/>
      <c r="AH703" s="297"/>
      <c r="AI703" s="297"/>
      <c r="AJ703" s="298"/>
      <c r="AK703" s="298"/>
      <c r="AL703" s="298"/>
      <c r="AM703" s="299"/>
      <c r="AN703" s="300"/>
      <c r="AP703" s="300"/>
      <c r="AQ703" s="302"/>
      <c r="AR703" s="300"/>
      <c r="AS703" s="302"/>
      <c r="AT703" s="303"/>
      <c r="AU703" s="300"/>
      <c r="AV703" s="302"/>
      <c r="AW703" s="300"/>
      <c r="AX703" s="302"/>
      <c r="AY703" s="300"/>
      <c r="AZ703" s="302"/>
    </row>
    <row r="704" spans="7:52">
      <c r="G704" s="256"/>
      <c r="I704" s="256"/>
      <c r="J704" s="256"/>
      <c r="K704" s="256"/>
      <c r="L704" s="256"/>
      <c r="M704" s="273"/>
      <c r="N704" s="273"/>
      <c r="O704" s="274"/>
      <c r="P704" s="257"/>
      <c r="Q704" s="256"/>
      <c r="R704" s="295"/>
      <c r="Z704" s="296"/>
      <c r="AA704" s="295"/>
      <c r="AB704" s="297"/>
      <c r="AC704" s="297"/>
      <c r="AD704" s="297"/>
      <c r="AE704" s="297"/>
      <c r="AF704" s="297"/>
      <c r="AG704" s="297"/>
      <c r="AH704" s="297"/>
      <c r="AI704" s="297"/>
      <c r="AJ704" s="298"/>
      <c r="AK704" s="298"/>
      <c r="AL704" s="298"/>
      <c r="AM704" s="299"/>
      <c r="AN704" s="300"/>
      <c r="AP704" s="300"/>
      <c r="AQ704" s="302"/>
      <c r="AR704" s="300"/>
      <c r="AS704" s="302"/>
      <c r="AT704" s="303"/>
      <c r="AU704" s="300"/>
      <c r="AV704" s="302"/>
      <c r="AW704" s="300"/>
      <c r="AX704" s="302"/>
      <c r="AY704" s="300"/>
      <c r="AZ704" s="302"/>
    </row>
    <row r="705" spans="7:52">
      <c r="G705" s="256"/>
      <c r="I705" s="256"/>
      <c r="J705" s="256"/>
      <c r="K705" s="256"/>
      <c r="L705" s="256"/>
      <c r="M705" s="273"/>
      <c r="N705" s="273"/>
      <c r="O705" s="274"/>
      <c r="P705" s="257"/>
      <c r="Q705" s="256"/>
      <c r="R705" s="295"/>
      <c r="Z705" s="296"/>
      <c r="AA705" s="295"/>
      <c r="AB705" s="297"/>
      <c r="AC705" s="297"/>
      <c r="AD705" s="297"/>
      <c r="AE705" s="297"/>
      <c r="AF705" s="297"/>
      <c r="AG705" s="297"/>
      <c r="AH705" s="297"/>
      <c r="AI705" s="297"/>
      <c r="AJ705" s="298"/>
      <c r="AK705" s="298"/>
      <c r="AL705" s="298"/>
      <c r="AM705" s="299"/>
      <c r="AN705" s="300"/>
      <c r="AP705" s="300"/>
      <c r="AQ705" s="302"/>
      <c r="AR705" s="300"/>
      <c r="AS705" s="302"/>
      <c r="AT705" s="303"/>
      <c r="AU705" s="300"/>
      <c r="AV705" s="302"/>
      <c r="AW705" s="300"/>
      <c r="AX705" s="302"/>
      <c r="AY705" s="300"/>
      <c r="AZ705" s="302"/>
    </row>
    <row r="706" spans="7:52">
      <c r="G706" s="256"/>
      <c r="I706" s="256"/>
      <c r="J706" s="256"/>
      <c r="K706" s="256"/>
      <c r="L706" s="256"/>
      <c r="M706" s="273"/>
      <c r="N706" s="273"/>
      <c r="O706" s="274"/>
      <c r="P706" s="257"/>
      <c r="Q706" s="256"/>
      <c r="R706" s="295"/>
      <c r="Z706" s="296"/>
      <c r="AA706" s="295"/>
      <c r="AB706" s="297"/>
      <c r="AC706" s="297"/>
      <c r="AD706" s="297"/>
      <c r="AE706" s="297"/>
      <c r="AF706" s="297"/>
      <c r="AG706" s="297"/>
      <c r="AH706" s="297"/>
      <c r="AI706" s="297"/>
      <c r="AJ706" s="298"/>
      <c r="AK706" s="298"/>
      <c r="AL706" s="298"/>
      <c r="AM706" s="299"/>
      <c r="AN706" s="300"/>
      <c r="AP706" s="300"/>
      <c r="AQ706" s="302"/>
      <c r="AR706" s="300"/>
      <c r="AS706" s="302"/>
      <c r="AT706" s="303"/>
      <c r="AU706" s="300"/>
      <c r="AV706" s="302"/>
      <c r="AW706" s="300"/>
      <c r="AX706" s="302"/>
      <c r="AY706" s="300"/>
      <c r="AZ706" s="302"/>
    </row>
    <row r="707" spans="7:52">
      <c r="G707" s="256"/>
      <c r="I707" s="256"/>
      <c r="J707" s="256"/>
      <c r="K707" s="256"/>
      <c r="L707" s="256"/>
      <c r="M707" s="273"/>
      <c r="N707" s="273"/>
      <c r="O707" s="274"/>
      <c r="P707" s="257"/>
      <c r="Q707" s="256"/>
      <c r="R707" s="295"/>
      <c r="Z707" s="296"/>
      <c r="AA707" s="295"/>
      <c r="AB707" s="297"/>
      <c r="AC707" s="297"/>
      <c r="AD707" s="297"/>
      <c r="AE707" s="297"/>
      <c r="AF707" s="297"/>
      <c r="AG707" s="297"/>
      <c r="AH707" s="297"/>
      <c r="AI707" s="297"/>
      <c r="AJ707" s="298"/>
      <c r="AK707" s="298"/>
      <c r="AL707" s="298"/>
      <c r="AM707" s="299"/>
      <c r="AN707" s="300"/>
      <c r="AP707" s="300"/>
      <c r="AQ707" s="302"/>
      <c r="AR707" s="300"/>
      <c r="AS707" s="302"/>
      <c r="AT707" s="303"/>
      <c r="AU707" s="300"/>
      <c r="AV707" s="302"/>
      <c r="AW707" s="300"/>
      <c r="AX707" s="302"/>
      <c r="AY707" s="300"/>
      <c r="AZ707" s="302"/>
    </row>
    <row r="708" spans="7:52">
      <c r="G708" s="256"/>
      <c r="I708" s="256"/>
      <c r="J708" s="256"/>
      <c r="K708" s="256"/>
      <c r="L708" s="256"/>
      <c r="M708" s="273"/>
      <c r="N708" s="273"/>
      <c r="O708" s="274"/>
      <c r="P708" s="257"/>
      <c r="Q708" s="256"/>
      <c r="R708" s="295"/>
      <c r="Z708" s="296"/>
      <c r="AA708" s="295"/>
      <c r="AB708" s="297"/>
      <c r="AC708" s="297"/>
      <c r="AD708" s="297"/>
      <c r="AE708" s="297"/>
      <c r="AF708" s="297"/>
      <c r="AG708" s="297"/>
      <c r="AH708" s="297"/>
      <c r="AI708" s="297"/>
      <c r="AJ708" s="298"/>
      <c r="AK708" s="298"/>
      <c r="AL708" s="298"/>
      <c r="AM708" s="299"/>
      <c r="AN708" s="300"/>
      <c r="AP708" s="300"/>
      <c r="AQ708" s="302"/>
      <c r="AR708" s="300"/>
      <c r="AS708" s="302"/>
      <c r="AT708" s="303"/>
      <c r="AU708" s="300"/>
      <c r="AV708" s="302"/>
      <c r="AW708" s="300"/>
      <c r="AX708" s="302"/>
      <c r="AY708" s="300"/>
      <c r="AZ708" s="302"/>
    </row>
    <row r="709" spans="7:52">
      <c r="G709" s="256"/>
      <c r="I709" s="256"/>
      <c r="J709" s="256"/>
      <c r="K709" s="256"/>
      <c r="L709" s="256"/>
      <c r="M709" s="273"/>
      <c r="N709" s="273"/>
      <c r="O709" s="274"/>
      <c r="P709" s="257"/>
      <c r="Q709" s="256"/>
      <c r="R709" s="295"/>
      <c r="Z709" s="296"/>
      <c r="AA709" s="295"/>
      <c r="AB709" s="297"/>
      <c r="AC709" s="297"/>
      <c r="AD709" s="297"/>
      <c r="AE709" s="297"/>
      <c r="AF709" s="297"/>
      <c r="AG709" s="297"/>
      <c r="AH709" s="297"/>
      <c r="AI709" s="297"/>
      <c r="AJ709" s="298"/>
      <c r="AK709" s="298"/>
      <c r="AL709" s="298"/>
      <c r="AM709" s="299"/>
      <c r="AN709" s="300"/>
      <c r="AP709" s="300"/>
      <c r="AQ709" s="302"/>
      <c r="AR709" s="300"/>
      <c r="AS709" s="302"/>
      <c r="AT709" s="303"/>
      <c r="AU709" s="300"/>
      <c r="AV709" s="302"/>
      <c r="AW709" s="300"/>
      <c r="AX709" s="302"/>
      <c r="AY709" s="300"/>
      <c r="AZ709" s="302"/>
    </row>
    <row r="710" spans="7:52">
      <c r="G710" s="256"/>
      <c r="I710" s="256"/>
      <c r="J710" s="256"/>
      <c r="K710" s="256"/>
      <c r="L710" s="256"/>
      <c r="M710" s="273"/>
      <c r="N710" s="273"/>
      <c r="O710" s="274"/>
      <c r="P710" s="257"/>
      <c r="Q710" s="256"/>
      <c r="R710" s="295"/>
      <c r="Z710" s="296"/>
      <c r="AA710" s="295"/>
      <c r="AB710" s="297"/>
      <c r="AC710" s="297"/>
      <c r="AD710" s="297"/>
      <c r="AE710" s="297"/>
      <c r="AF710" s="297"/>
      <c r="AG710" s="297"/>
      <c r="AH710" s="297"/>
      <c r="AI710" s="297"/>
      <c r="AJ710" s="298"/>
      <c r="AK710" s="298"/>
      <c r="AL710" s="298"/>
      <c r="AM710" s="299"/>
      <c r="AN710" s="300"/>
      <c r="AP710" s="300"/>
      <c r="AQ710" s="302"/>
      <c r="AR710" s="300"/>
      <c r="AS710" s="302"/>
      <c r="AT710" s="303"/>
      <c r="AU710" s="300"/>
      <c r="AV710" s="302"/>
      <c r="AW710" s="300"/>
      <c r="AX710" s="302"/>
      <c r="AY710" s="300"/>
      <c r="AZ710" s="302"/>
    </row>
    <row r="711" spans="7:52">
      <c r="G711" s="256"/>
      <c r="I711" s="256"/>
      <c r="J711" s="256"/>
      <c r="K711" s="256"/>
      <c r="L711" s="256"/>
      <c r="M711" s="273"/>
      <c r="N711" s="273"/>
      <c r="O711" s="274"/>
      <c r="P711" s="257"/>
      <c r="Q711" s="256"/>
      <c r="R711" s="295"/>
      <c r="Z711" s="296"/>
      <c r="AA711" s="295"/>
      <c r="AB711" s="297"/>
      <c r="AC711" s="297"/>
      <c r="AD711" s="297"/>
      <c r="AE711" s="297"/>
      <c r="AF711" s="297"/>
      <c r="AG711" s="297"/>
      <c r="AH711" s="297"/>
      <c r="AI711" s="297"/>
      <c r="AJ711" s="298"/>
      <c r="AK711" s="298"/>
      <c r="AL711" s="298"/>
      <c r="AM711" s="299"/>
      <c r="AN711" s="300"/>
      <c r="AP711" s="300"/>
      <c r="AQ711" s="302"/>
      <c r="AR711" s="300"/>
      <c r="AS711" s="302"/>
      <c r="AT711" s="303"/>
      <c r="AU711" s="300"/>
      <c r="AV711" s="302"/>
      <c r="AW711" s="300"/>
      <c r="AX711" s="302"/>
      <c r="AY711" s="300"/>
      <c r="AZ711" s="302"/>
    </row>
    <row r="712" spans="7:52">
      <c r="G712" s="256"/>
      <c r="I712" s="256"/>
      <c r="J712" s="256"/>
      <c r="K712" s="256"/>
      <c r="L712" s="256"/>
      <c r="M712" s="273"/>
      <c r="N712" s="273"/>
      <c r="O712" s="274"/>
      <c r="P712" s="257"/>
      <c r="Q712" s="256"/>
      <c r="R712" s="295"/>
      <c r="Z712" s="296"/>
      <c r="AA712" s="295"/>
      <c r="AB712" s="297"/>
      <c r="AC712" s="297"/>
      <c r="AD712" s="297"/>
      <c r="AE712" s="297"/>
      <c r="AF712" s="297"/>
      <c r="AG712" s="297"/>
      <c r="AH712" s="297"/>
      <c r="AI712" s="297"/>
      <c r="AJ712" s="298"/>
      <c r="AK712" s="298"/>
      <c r="AL712" s="298"/>
      <c r="AM712" s="299"/>
      <c r="AN712" s="300"/>
      <c r="AP712" s="300"/>
      <c r="AQ712" s="302"/>
      <c r="AR712" s="300"/>
      <c r="AS712" s="302"/>
      <c r="AT712" s="303"/>
      <c r="AU712" s="300"/>
      <c r="AV712" s="302"/>
      <c r="AW712" s="300"/>
      <c r="AX712" s="302"/>
      <c r="AY712" s="300"/>
      <c r="AZ712" s="302"/>
    </row>
    <row r="713" spans="7:52">
      <c r="G713" s="256"/>
      <c r="I713" s="256"/>
      <c r="J713" s="256"/>
      <c r="K713" s="256"/>
      <c r="L713" s="256"/>
      <c r="M713" s="273"/>
      <c r="N713" s="273"/>
      <c r="O713" s="274"/>
      <c r="P713" s="257"/>
      <c r="Q713" s="256"/>
      <c r="R713" s="295"/>
      <c r="Z713" s="296"/>
      <c r="AA713" s="295"/>
      <c r="AB713" s="297"/>
      <c r="AC713" s="297"/>
      <c r="AD713" s="297"/>
      <c r="AE713" s="297"/>
      <c r="AF713" s="297"/>
      <c r="AG713" s="297"/>
      <c r="AH713" s="297"/>
      <c r="AI713" s="297"/>
      <c r="AJ713" s="298"/>
      <c r="AK713" s="298"/>
      <c r="AL713" s="298"/>
      <c r="AM713" s="299"/>
      <c r="AN713" s="300"/>
      <c r="AP713" s="300"/>
      <c r="AQ713" s="302"/>
      <c r="AR713" s="300"/>
      <c r="AS713" s="302"/>
      <c r="AT713" s="303"/>
      <c r="AU713" s="300"/>
      <c r="AV713" s="302"/>
      <c r="AW713" s="300"/>
      <c r="AX713" s="302"/>
      <c r="AY713" s="300"/>
      <c r="AZ713" s="302"/>
    </row>
    <row r="714" spans="7:52">
      <c r="G714" s="256"/>
      <c r="I714" s="256"/>
      <c r="J714" s="256"/>
      <c r="K714" s="256"/>
      <c r="L714" s="256"/>
      <c r="M714" s="273"/>
      <c r="N714" s="273"/>
      <c r="O714" s="274"/>
      <c r="P714" s="257"/>
      <c r="Q714" s="256"/>
      <c r="R714" s="295"/>
      <c r="Z714" s="296"/>
      <c r="AA714" s="295"/>
      <c r="AB714" s="297"/>
      <c r="AC714" s="297"/>
      <c r="AD714" s="297"/>
      <c r="AE714" s="297"/>
      <c r="AF714" s="297"/>
      <c r="AG714" s="297"/>
      <c r="AH714" s="297"/>
      <c r="AI714" s="297"/>
      <c r="AJ714" s="298"/>
      <c r="AK714" s="298"/>
      <c r="AL714" s="298"/>
      <c r="AM714" s="299"/>
      <c r="AN714" s="300"/>
      <c r="AP714" s="300"/>
      <c r="AQ714" s="302"/>
      <c r="AR714" s="300"/>
      <c r="AS714" s="302"/>
      <c r="AT714" s="303"/>
      <c r="AU714" s="300"/>
      <c r="AV714" s="302"/>
      <c r="AW714" s="300"/>
      <c r="AX714" s="302"/>
      <c r="AY714" s="300"/>
      <c r="AZ714" s="302"/>
    </row>
    <row r="715" spans="7:52">
      <c r="G715" s="256"/>
      <c r="I715" s="256"/>
      <c r="J715" s="256"/>
      <c r="K715" s="256"/>
      <c r="L715" s="256"/>
      <c r="M715" s="273"/>
      <c r="N715" s="273"/>
      <c r="O715" s="274"/>
      <c r="P715" s="257"/>
      <c r="Q715" s="256"/>
      <c r="R715" s="295"/>
      <c r="Z715" s="296"/>
      <c r="AA715" s="295"/>
      <c r="AB715" s="297"/>
      <c r="AC715" s="297"/>
      <c r="AD715" s="297"/>
      <c r="AE715" s="297"/>
      <c r="AF715" s="297"/>
      <c r="AG715" s="297"/>
      <c r="AH715" s="297"/>
      <c r="AI715" s="297"/>
      <c r="AJ715" s="298"/>
      <c r="AK715" s="298"/>
      <c r="AL715" s="298"/>
      <c r="AM715" s="299"/>
      <c r="AN715" s="300"/>
      <c r="AP715" s="300"/>
      <c r="AQ715" s="302"/>
      <c r="AR715" s="300"/>
      <c r="AS715" s="302"/>
      <c r="AT715" s="303"/>
      <c r="AU715" s="300"/>
      <c r="AV715" s="302"/>
      <c r="AW715" s="300"/>
      <c r="AX715" s="302"/>
      <c r="AY715" s="300"/>
      <c r="AZ715" s="302"/>
    </row>
    <row r="716" spans="7:52">
      <c r="G716" s="256"/>
      <c r="I716" s="256"/>
      <c r="J716" s="256"/>
      <c r="K716" s="256"/>
      <c r="L716" s="256"/>
      <c r="M716" s="273"/>
      <c r="N716" s="273"/>
      <c r="O716" s="274"/>
      <c r="P716" s="257"/>
      <c r="Q716" s="256"/>
      <c r="R716" s="295"/>
      <c r="Z716" s="296"/>
      <c r="AA716" s="295"/>
      <c r="AB716" s="297"/>
      <c r="AC716" s="297"/>
      <c r="AD716" s="297"/>
      <c r="AE716" s="297"/>
      <c r="AF716" s="297"/>
      <c r="AG716" s="297"/>
      <c r="AH716" s="297"/>
      <c r="AI716" s="297"/>
      <c r="AJ716" s="298"/>
      <c r="AK716" s="298"/>
      <c r="AL716" s="298"/>
      <c r="AM716" s="299"/>
      <c r="AN716" s="300"/>
      <c r="AP716" s="300"/>
      <c r="AQ716" s="302"/>
      <c r="AR716" s="300"/>
      <c r="AS716" s="302"/>
      <c r="AT716" s="303"/>
      <c r="AU716" s="300"/>
      <c r="AV716" s="302"/>
      <c r="AW716" s="300"/>
      <c r="AX716" s="302"/>
      <c r="AY716" s="300"/>
      <c r="AZ716" s="302"/>
    </row>
    <row r="717" spans="7:52">
      <c r="G717" s="256"/>
      <c r="I717" s="256"/>
      <c r="J717" s="256"/>
      <c r="K717" s="256"/>
      <c r="L717" s="256"/>
      <c r="M717" s="273"/>
      <c r="N717" s="273"/>
      <c r="O717" s="274"/>
      <c r="P717" s="257"/>
      <c r="Q717" s="256"/>
      <c r="R717" s="295"/>
      <c r="Z717" s="296"/>
      <c r="AA717" s="295"/>
      <c r="AB717" s="297"/>
      <c r="AC717" s="297"/>
      <c r="AD717" s="297"/>
      <c r="AE717" s="297"/>
      <c r="AF717" s="297"/>
      <c r="AG717" s="297"/>
      <c r="AH717" s="297"/>
      <c r="AI717" s="297"/>
      <c r="AJ717" s="298"/>
      <c r="AK717" s="298"/>
      <c r="AL717" s="298"/>
      <c r="AM717" s="299"/>
      <c r="AN717" s="300"/>
      <c r="AP717" s="300"/>
      <c r="AQ717" s="302"/>
      <c r="AR717" s="300"/>
      <c r="AS717" s="302"/>
      <c r="AT717" s="303"/>
      <c r="AU717" s="300"/>
      <c r="AV717" s="302"/>
      <c r="AW717" s="300"/>
      <c r="AX717" s="302"/>
      <c r="AY717" s="300"/>
      <c r="AZ717" s="302"/>
    </row>
    <row r="718" spans="7:52">
      <c r="G718" s="256"/>
      <c r="I718" s="256"/>
      <c r="J718" s="256"/>
      <c r="K718" s="256"/>
      <c r="L718" s="256"/>
      <c r="M718" s="273"/>
      <c r="N718" s="273"/>
      <c r="O718" s="274"/>
      <c r="P718" s="257"/>
      <c r="Q718" s="256"/>
      <c r="R718" s="295"/>
      <c r="Z718" s="296"/>
      <c r="AA718" s="295"/>
      <c r="AB718" s="297"/>
      <c r="AC718" s="297"/>
      <c r="AD718" s="297"/>
      <c r="AE718" s="297"/>
      <c r="AF718" s="297"/>
      <c r="AG718" s="297"/>
      <c r="AH718" s="297"/>
      <c r="AI718" s="297"/>
      <c r="AJ718" s="298"/>
      <c r="AK718" s="298"/>
      <c r="AL718" s="298"/>
      <c r="AM718" s="299"/>
      <c r="AN718" s="300"/>
      <c r="AP718" s="300"/>
      <c r="AQ718" s="302"/>
      <c r="AR718" s="300"/>
      <c r="AS718" s="302"/>
      <c r="AT718" s="303"/>
      <c r="AU718" s="300"/>
      <c r="AV718" s="302"/>
      <c r="AW718" s="300"/>
      <c r="AX718" s="302"/>
      <c r="AY718" s="300"/>
      <c r="AZ718" s="302"/>
    </row>
    <row r="719" spans="7:52">
      <c r="G719" s="256"/>
      <c r="I719" s="256"/>
      <c r="J719" s="256"/>
      <c r="K719" s="256"/>
      <c r="L719" s="256"/>
      <c r="M719" s="273"/>
      <c r="N719" s="273"/>
      <c r="O719" s="274"/>
      <c r="P719" s="257"/>
      <c r="Q719" s="256"/>
      <c r="R719" s="295"/>
      <c r="Z719" s="296"/>
      <c r="AA719" s="295"/>
      <c r="AB719" s="297"/>
      <c r="AC719" s="297"/>
      <c r="AD719" s="297"/>
      <c r="AE719" s="297"/>
      <c r="AF719" s="297"/>
      <c r="AG719" s="297"/>
      <c r="AH719" s="297"/>
      <c r="AI719" s="297"/>
      <c r="AJ719" s="298"/>
      <c r="AK719" s="298"/>
      <c r="AL719" s="298"/>
      <c r="AM719" s="299"/>
      <c r="AN719" s="300"/>
      <c r="AP719" s="300"/>
      <c r="AQ719" s="302"/>
      <c r="AR719" s="300"/>
      <c r="AS719" s="302"/>
      <c r="AT719" s="303"/>
      <c r="AU719" s="300"/>
      <c r="AV719" s="302"/>
      <c r="AW719" s="300"/>
      <c r="AX719" s="302"/>
      <c r="AY719" s="300"/>
      <c r="AZ719" s="302"/>
    </row>
    <row r="720" spans="7:52">
      <c r="G720" s="256"/>
      <c r="I720" s="256"/>
      <c r="J720" s="256"/>
      <c r="K720" s="256"/>
      <c r="L720" s="256"/>
      <c r="M720" s="273"/>
      <c r="N720" s="273"/>
      <c r="O720" s="274"/>
      <c r="P720" s="257"/>
      <c r="Q720" s="256"/>
      <c r="R720" s="295"/>
      <c r="Z720" s="296"/>
      <c r="AA720" s="295"/>
      <c r="AB720" s="297"/>
      <c r="AC720" s="297"/>
      <c r="AD720" s="297"/>
      <c r="AE720" s="297"/>
      <c r="AF720" s="297"/>
      <c r="AG720" s="297"/>
      <c r="AH720" s="297"/>
      <c r="AI720" s="297"/>
      <c r="AJ720" s="298"/>
      <c r="AK720" s="298"/>
      <c r="AL720" s="298"/>
      <c r="AM720" s="299"/>
      <c r="AN720" s="300"/>
      <c r="AP720" s="300"/>
      <c r="AQ720" s="302"/>
      <c r="AR720" s="300"/>
      <c r="AS720" s="302"/>
      <c r="AT720" s="303"/>
      <c r="AU720" s="300"/>
      <c r="AV720" s="302"/>
      <c r="AW720" s="300"/>
      <c r="AX720" s="302"/>
      <c r="AY720" s="300"/>
      <c r="AZ720" s="302"/>
    </row>
    <row r="721" spans="7:52">
      <c r="G721" s="256"/>
      <c r="I721" s="256"/>
      <c r="J721" s="256"/>
      <c r="K721" s="256"/>
      <c r="L721" s="256"/>
      <c r="M721" s="273"/>
      <c r="N721" s="273"/>
      <c r="O721" s="274"/>
      <c r="P721" s="257"/>
      <c r="Q721" s="256"/>
      <c r="R721" s="295"/>
      <c r="Z721" s="296"/>
      <c r="AA721" s="295"/>
      <c r="AB721" s="297"/>
      <c r="AC721" s="297"/>
      <c r="AD721" s="297"/>
      <c r="AE721" s="297"/>
      <c r="AF721" s="297"/>
      <c r="AG721" s="297"/>
      <c r="AH721" s="297"/>
      <c r="AI721" s="297"/>
      <c r="AJ721" s="298"/>
      <c r="AK721" s="298"/>
      <c r="AL721" s="298"/>
      <c r="AM721" s="299"/>
      <c r="AN721" s="300"/>
      <c r="AP721" s="300"/>
      <c r="AQ721" s="302"/>
      <c r="AR721" s="300"/>
      <c r="AS721" s="302"/>
      <c r="AT721" s="303"/>
      <c r="AU721" s="300"/>
      <c r="AV721" s="302"/>
      <c r="AW721" s="300"/>
      <c r="AX721" s="302"/>
      <c r="AY721" s="300"/>
      <c r="AZ721" s="302"/>
    </row>
    <row r="722" spans="7:52">
      <c r="G722" s="256"/>
      <c r="I722" s="256"/>
      <c r="J722" s="256"/>
      <c r="K722" s="256"/>
      <c r="L722" s="256"/>
      <c r="M722" s="273"/>
      <c r="N722" s="273"/>
      <c r="O722" s="274"/>
      <c r="P722" s="257"/>
      <c r="Q722" s="256"/>
      <c r="R722" s="295"/>
      <c r="Z722" s="296"/>
      <c r="AA722" s="295"/>
      <c r="AB722" s="297"/>
      <c r="AC722" s="297"/>
      <c r="AD722" s="297"/>
      <c r="AE722" s="297"/>
      <c r="AF722" s="297"/>
      <c r="AG722" s="297"/>
      <c r="AH722" s="297"/>
      <c r="AI722" s="297"/>
      <c r="AJ722" s="298"/>
      <c r="AK722" s="298"/>
      <c r="AL722" s="298"/>
      <c r="AM722" s="299"/>
      <c r="AN722" s="300"/>
      <c r="AP722" s="300"/>
      <c r="AQ722" s="302"/>
      <c r="AR722" s="300"/>
      <c r="AS722" s="302"/>
      <c r="AT722" s="303"/>
      <c r="AU722" s="300"/>
      <c r="AV722" s="302"/>
      <c r="AW722" s="300"/>
      <c r="AX722" s="302"/>
      <c r="AY722" s="300"/>
      <c r="AZ722" s="302"/>
    </row>
    <row r="723" spans="7:52">
      <c r="G723" s="256"/>
      <c r="I723" s="256"/>
      <c r="J723" s="256"/>
      <c r="K723" s="256"/>
      <c r="L723" s="256"/>
      <c r="M723" s="273"/>
      <c r="N723" s="273"/>
      <c r="O723" s="274"/>
      <c r="P723" s="257"/>
      <c r="Q723" s="256"/>
      <c r="R723" s="295"/>
      <c r="Z723" s="296"/>
      <c r="AA723" s="295"/>
      <c r="AB723" s="297"/>
      <c r="AC723" s="297"/>
      <c r="AD723" s="297"/>
      <c r="AE723" s="297"/>
      <c r="AF723" s="297"/>
      <c r="AG723" s="297"/>
      <c r="AH723" s="297"/>
      <c r="AI723" s="297"/>
      <c r="AJ723" s="298"/>
      <c r="AK723" s="298"/>
      <c r="AL723" s="298"/>
      <c r="AM723" s="299"/>
      <c r="AN723" s="300"/>
      <c r="AP723" s="300"/>
      <c r="AQ723" s="302"/>
      <c r="AR723" s="300"/>
      <c r="AS723" s="302"/>
      <c r="AT723" s="303"/>
      <c r="AU723" s="300"/>
      <c r="AV723" s="302"/>
      <c r="AW723" s="300"/>
      <c r="AX723" s="302"/>
      <c r="AY723" s="300"/>
      <c r="AZ723" s="302"/>
    </row>
    <row r="724" spans="7:52">
      <c r="G724" s="256"/>
      <c r="I724" s="256"/>
      <c r="J724" s="256"/>
      <c r="K724" s="256"/>
      <c r="L724" s="256"/>
      <c r="M724" s="273"/>
      <c r="N724" s="273"/>
      <c r="O724" s="274"/>
      <c r="P724" s="257"/>
      <c r="Q724" s="256"/>
      <c r="R724" s="295"/>
      <c r="Z724" s="296"/>
      <c r="AA724" s="295"/>
      <c r="AB724" s="297"/>
      <c r="AC724" s="297"/>
      <c r="AD724" s="297"/>
      <c r="AE724" s="297"/>
      <c r="AF724" s="297"/>
      <c r="AG724" s="297"/>
      <c r="AH724" s="297"/>
      <c r="AI724" s="297"/>
      <c r="AJ724" s="298"/>
      <c r="AK724" s="298"/>
      <c r="AL724" s="298"/>
      <c r="AM724" s="299"/>
      <c r="AN724" s="300"/>
      <c r="AP724" s="300"/>
      <c r="AQ724" s="302"/>
      <c r="AR724" s="300"/>
      <c r="AS724" s="302"/>
      <c r="AT724" s="303"/>
      <c r="AU724" s="300"/>
      <c r="AV724" s="302"/>
      <c r="AW724" s="300"/>
      <c r="AX724" s="302"/>
      <c r="AY724" s="300"/>
      <c r="AZ724" s="302"/>
    </row>
    <row r="725" spans="7:52">
      <c r="G725" s="256"/>
      <c r="I725" s="256"/>
      <c r="J725" s="256"/>
      <c r="K725" s="256"/>
      <c r="L725" s="256"/>
      <c r="M725" s="273"/>
      <c r="N725" s="273"/>
      <c r="O725" s="274"/>
      <c r="P725" s="257"/>
      <c r="Q725" s="256"/>
      <c r="R725" s="295"/>
      <c r="Z725" s="296"/>
      <c r="AA725" s="295"/>
      <c r="AB725" s="297"/>
      <c r="AC725" s="297"/>
      <c r="AD725" s="297"/>
      <c r="AE725" s="297"/>
      <c r="AF725" s="297"/>
      <c r="AG725" s="297"/>
      <c r="AH725" s="297"/>
      <c r="AI725" s="297"/>
      <c r="AJ725" s="298"/>
      <c r="AK725" s="298"/>
      <c r="AL725" s="298"/>
      <c r="AM725" s="299"/>
      <c r="AN725" s="300"/>
      <c r="AP725" s="300"/>
      <c r="AQ725" s="302"/>
      <c r="AR725" s="300"/>
      <c r="AS725" s="302"/>
      <c r="AT725" s="303"/>
      <c r="AU725" s="300"/>
      <c r="AV725" s="302"/>
      <c r="AW725" s="300"/>
      <c r="AX725" s="302"/>
      <c r="AY725" s="300"/>
      <c r="AZ725" s="302"/>
    </row>
    <row r="726" spans="7:52">
      <c r="G726" s="256"/>
      <c r="I726" s="256"/>
      <c r="J726" s="256"/>
      <c r="K726" s="256"/>
      <c r="L726" s="256"/>
      <c r="M726" s="273"/>
      <c r="N726" s="273"/>
      <c r="O726" s="274"/>
      <c r="P726" s="257"/>
      <c r="Q726" s="256"/>
      <c r="R726" s="295"/>
      <c r="Z726" s="296"/>
      <c r="AA726" s="295"/>
      <c r="AB726" s="297"/>
      <c r="AC726" s="297"/>
      <c r="AD726" s="297"/>
      <c r="AE726" s="297"/>
      <c r="AF726" s="297"/>
      <c r="AG726" s="297"/>
      <c r="AH726" s="297"/>
      <c r="AI726" s="297"/>
      <c r="AJ726" s="298"/>
      <c r="AK726" s="298"/>
      <c r="AL726" s="298"/>
      <c r="AM726" s="299"/>
      <c r="AN726" s="300"/>
      <c r="AP726" s="300"/>
      <c r="AQ726" s="302"/>
      <c r="AR726" s="300"/>
      <c r="AS726" s="302"/>
      <c r="AT726" s="303"/>
      <c r="AU726" s="300"/>
      <c r="AV726" s="302"/>
      <c r="AW726" s="300"/>
      <c r="AX726" s="302"/>
      <c r="AY726" s="300"/>
      <c r="AZ726" s="302"/>
    </row>
    <row r="727" spans="7:52">
      <c r="G727" s="256"/>
      <c r="I727" s="256"/>
      <c r="J727" s="256"/>
      <c r="K727" s="256"/>
      <c r="L727" s="256"/>
      <c r="M727" s="273"/>
      <c r="N727" s="273"/>
      <c r="O727" s="274"/>
      <c r="P727" s="257"/>
      <c r="Q727" s="256"/>
      <c r="R727" s="295"/>
      <c r="Z727" s="296"/>
      <c r="AA727" s="295"/>
      <c r="AB727" s="297"/>
      <c r="AC727" s="297"/>
      <c r="AD727" s="297"/>
      <c r="AE727" s="297"/>
      <c r="AF727" s="297"/>
      <c r="AG727" s="297"/>
      <c r="AH727" s="297"/>
      <c r="AI727" s="297"/>
      <c r="AJ727" s="298"/>
      <c r="AK727" s="298"/>
      <c r="AL727" s="298"/>
      <c r="AM727" s="299"/>
      <c r="AN727" s="300"/>
      <c r="AP727" s="300"/>
      <c r="AQ727" s="302"/>
      <c r="AR727" s="300"/>
      <c r="AS727" s="302"/>
      <c r="AT727" s="303"/>
      <c r="AU727" s="300"/>
      <c r="AV727" s="302"/>
      <c r="AW727" s="300"/>
      <c r="AX727" s="302"/>
      <c r="AY727" s="300"/>
      <c r="AZ727" s="302"/>
    </row>
    <row r="728" spans="7:52">
      <c r="G728" s="256"/>
      <c r="I728" s="256"/>
      <c r="J728" s="256"/>
      <c r="K728" s="256"/>
      <c r="L728" s="256"/>
      <c r="M728" s="273"/>
      <c r="N728" s="273"/>
      <c r="O728" s="274"/>
      <c r="P728" s="257"/>
      <c r="Q728" s="256"/>
      <c r="R728" s="295"/>
      <c r="Z728" s="296"/>
      <c r="AA728" s="295"/>
      <c r="AB728" s="297"/>
      <c r="AC728" s="297"/>
      <c r="AD728" s="297"/>
      <c r="AE728" s="297"/>
      <c r="AF728" s="297"/>
      <c r="AG728" s="297"/>
      <c r="AH728" s="297"/>
      <c r="AI728" s="297"/>
      <c r="AJ728" s="298"/>
      <c r="AK728" s="298"/>
      <c r="AL728" s="298"/>
      <c r="AM728" s="299"/>
      <c r="AN728" s="300"/>
      <c r="AP728" s="300"/>
      <c r="AQ728" s="302"/>
      <c r="AR728" s="300"/>
      <c r="AS728" s="302"/>
      <c r="AT728" s="303"/>
      <c r="AU728" s="300"/>
      <c r="AV728" s="302"/>
      <c r="AW728" s="300"/>
      <c r="AX728" s="302"/>
      <c r="AY728" s="300"/>
      <c r="AZ728" s="302"/>
    </row>
    <row r="729" spans="7:52">
      <c r="G729" s="256"/>
      <c r="I729" s="256"/>
      <c r="J729" s="256"/>
      <c r="K729" s="256"/>
      <c r="L729" s="256"/>
      <c r="M729" s="273"/>
      <c r="N729" s="273"/>
      <c r="O729" s="274"/>
      <c r="P729" s="257"/>
      <c r="Q729" s="256"/>
      <c r="R729" s="295"/>
      <c r="Z729" s="296"/>
      <c r="AA729" s="295"/>
      <c r="AB729" s="297"/>
      <c r="AC729" s="297"/>
      <c r="AD729" s="297"/>
      <c r="AE729" s="297"/>
      <c r="AF729" s="297"/>
      <c r="AG729" s="297"/>
      <c r="AH729" s="297"/>
      <c r="AI729" s="297"/>
      <c r="AJ729" s="298"/>
      <c r="AK729" s="298"/>
      <c r="AL729" s="298"/>
      <c r="AM729" s="299"/>
      <c r="AN729" s="300"/>
      <c r="AP729" s="300"/>
      <c r="AQ729" s="302"/>
      <c r="AR729" s="300"/>
      <c r="AS729" s="302"/>
      <c r="AT729" s="303"/>
      <c r="AU729" s="300"/>
      <c r="AV729" s="302"/>
      <c r="AW729" s="300"/>
      <c r="AX729" s="302"/>
      <c r="AY729" s="300"/>
      <c r="AZ729" s="302"/>
    </row>
    <row r="730" spans="7:52">
      <c r="G730" s="256"/>
      <c r="I730" s="256"/>
      <c r="J730" s="256"/>
      <c r="K730" s="256"/>
      <c r="L730" s="256"/>
      <c r="M730" s="273"/>
      <c r="N730" s="273"/>
      <c r="O730" s="274"/>
      <c r="P730" s="257"/>
      <c r="Q730" s="256"/>
      <c r="R730" s="295"/>
      <c r="Z730" s="296"/>
      <c r="AA730" s="295"/>
      <c r="AB730" s="297"/>
      <c r="AC730" s="297"/>
      <c r="AD730" s="297"/>
      <c r="AE730" s="297"/>
      <c r="AF730" s="297"/>
      <c r="AG730" s="297"/>
      <c r="AH730" s="297"/>
      <c r="AI730" s="297"/>
      <c r="AJ730" s="298"/>
      <c r="AK730" s="298"/>
      <c r="AL730" s="298"/>
      <c r="AM730" s="299"/>
      <c r="AN730" s="300"/>
      <c r="AP730" s="300"/>
      <c r="AQ730" s="302"/>
      <c r="AR730" s="300"/>
      <c r="AS730" s="302"/>
      <c r="AT730" s="303"/>
      <c r="AU730" s="300"/>
      <c r="AV730" s="302"/>
      <c r="AW730" s="300"/>
      <c r="AX730" s="302"/>
      <c r="AY730" s="300"/>
      <c r="AZ730" s="302"/>
    </row>
    <row r="731" spans="7:52">
      <c r="G731" s="256"/>
      <c r="I731" s="256"/>
      <c r="J731" s="256"/>
      <c r="K731" s="256"/>
      <c r="L731" s="256"/>
      <c r="M731" s="273"/>
      <c r="N731" s="273"/>
      <c r="O731" s="274"/>
      <c r="P731" s="257"/>
      <c r="Q731" s="256"/>
      <c r="R731" s="295"/>
      <c r="Z731" s="296"/>
      <c r="AA731" s="295"/>
      <c r="AB731" s="297"/>
      <c r="AC731" s="297"/>
      <c r="AD731" s="297"/>
      <c r="AE731" s="297"/>
      <c r="AF731" s="297"/>
      <c r="AG731" s="297"/>
      <c r="AH731" s="297"/>
      <c r="AI731" s="297"/>
      <c r="AJ731" s="298"/>
      <c r="AK731" s="298"/>
      <c r="AL731" s="298"/>
      <c r="AM731" s="299"/>
      <c r="AN731" s="300"/>
      <c r="AP731" s="300"/>
      <c r="AQ731" s="302"/>
      <c r="AR731" s="300"/>
      <c r="AS731" s="302"/>
      <c r="AT731" s="303"/>
      <c r="AU731" s="300"/>
      <c r="AV731" s="302"/>
      <c r="AW731" s="300"/>
      <c r="AX731" s="302"/>
      <c r="AY731" s="300"/>
      <c r="AZ731" s="302"/>
    </row>
    <row r="732" spans="7:52">
      <c r="G732" s="256"/>
      <c r="I732" s="256"/>
      <c r="J732" s="256"/>
      <c r="K732" s="256"/>
      <c r="L732" s="256"/>
      <c r="M732" s="273"/>
      <c r="N732" s="273"/>
      <c r="O732" s="274"/>
      <c r="P732" s="257"/>
      <c r="Q732" s="256"/>
      <c r="R732" s="295"/>
      <c r="Z732" s="296"/>
      <c r="AA732" s="295"/>
      <c r="AB732" s="297"/>
      <c r="AC732" s="297"/>
      <c r="AD732" s="297"/>
      <c r="AE732" s="297"/>
      <c r="AF732" s="297"/>
      <c r="AG732" s="297"/>
      <c r="AH732" s="297"/>
      <c r="AI732" s="297"/>
      <c r="AJ732" s="298"/>
      <c r="AK732" s="298"/>
      <c r="AL732" s="298"/>
      <c r="AM732" s="299"/>
      <c r="AN732" s="300"/>
      <c r="AP732" s="300"/>
      <c r="AQ732" s="302"/>
      <c r="AR732" s="300"/>
      <c r="AS732" s="302"/>
      <c r="AT732" s="303"/>
      <c r="AU732" s="300"/>
      <c r="AV732" s="302"/>
      <c r="AW732" s="300"/>
      <c r="AX732" s="302"/>
      <c r="AY732" s="300"/>
      <c r="AZ732" s="302"/>
    </row>
    <row r="733" spans="7:52">
      <c r="G733" s="256"/>
      <c r="I733" s="256"/>
      <c r="J733" s="256"/>
      <c r="K733" s="256"/>
      <c r="L733" s="256"/>
      <c r="M733" s="273"/>
      <c r="N733" s="273"/>
      <c r="O733" s="274"/>
      <c r="P733" s="257"/>
      <c r="Q733" s="256"/>
      <c r="R733" s="295"/>
      <c r="Z733" s="296"/>
      <c r="AA733" s="295"/>
      <c r="AB733" s="297"/>
      <c r="AC733" s="297"/>
      <c r="AD733" s="297"/>
      <c r="AE733" s="297"/>
      <c r="AF733" s="297"/>
      <c r="AG733" s="297"/>
      <c r="AH733" s="297"/>
      <c r="AI733" s="297"/>
      <c r="AJ733" s="298"/>
      <c r="AK733" s="298"/>
      <c r="AL733" s="298"/>
      <c r="AM733" s="299"/>
      <c r="AN733" s="300"/>
      <c r="AP733" s="300"/>
      <c r="AQ733" s="302"/>
      <c r="AR733" s="300"/>
      <c r="AS733" s="302"/>
      <c r="AT733" s="303"/>
      <c r="AU733" s="300"/>
      <c r="AV733" s="302"/>
      <c r="AW733" s="300"/>
      <c r="AX733" s="302"/>
      <c r="AY733" s="300"/>
      <c r="AZ733" s="302"/>
    </row>
    <row r="734" spans="7:52">
      <c r="G734" s="256"/>
      <c r="I734" s="256"/>
      <c r="J734" s="256"/>
      <c r="K734" s="256"/>
      <c r="L734" s="256"/>
      <c r="M734" s="273"/>
      <c r="N734" s="273"/>
      <c r="O734" s="274"/>
      <c r="P734" s="257"/>
      <c r="Q734" s="256"/>
      <c r="R734" s="295"/>
      <c r="Z734" s="296"/>
      <c r="AA734" s="295"/>
      <c r="AB734" s="297"/>
      <c r="AC734" s="297"/>
      <c r="AD734" s="297"/>
      <c r="AE734" s="297"/>
      <c r="AF734" s="297"/>
      <c r="AG734" s="297"/>
      <c r="AH734" s="297"/>
      <c r="AI734" s="297"/>
      <c r="AJ734" s="298"/>
      <c r="AK734" s="298"/>
      <c r="AL734" s="298"/>
      <c r="AM734" s="299"/>
      <c r="AN734" s="300"/>
      <c r="AP734" s="300"/>
      <c r="AQ734" s="302"/>
      <c r="AR734" s="300"/>
      <c r="AS734" s="302"/>
      <c r="AT734" s="303"/>
      <c r="AU734" s="300"/>
      <c r="AV734" s="302"/>
      <c r="AW734" s="300"/>
      <c r="AX734" s="302"/>
      <c r="AY734" s="300"/>
      <c r="AZ734" s="302"/>
    </row>
    <row r="735" spans="7:52">
      <c r="G735" s="256"/>
      <c r="I735" s="256"/>
      <c r="J735" s="256"/>
      <c r="K735" s="256"/>
      <c r="L735" s="256"/>
      <c r="M735" s="273"/>
      <c r="N735" s="273"/>
      <c r="O735" s="274"/>
      <c r="P735" s="257"/>
      <c r="Q735" s="256"/>
      <c r="R735" s="295"/>
      <c r="Z735" s="296"/>
      <c r="AA735" s="295"/>
      <c r="AB735" s="297"/>
      <c r="AC735" s="297"/>
      <c r="AD735" s="297"/>
      <c r="AE735" s="297"/>
      <c r="AF735" s="297"/>
      <c r="AG735" s="297"/>
      <c r="AH735" s="297"/>
      <c r="AI735" s="297"/>
      <c r="AJ735" s="298"/>
      <c r="AK735" s="298"/>
      <c r="AL735" s="298"/>
      <c r="AM735" s="299"/>
      <c r="AN735" s="300"/>
      <c r="AP735" s="300"/>
      <c r="AQ735" s="302"/>
      <c r="AR735" s="300"/>
      <c r="AS735" s="302"/>
      <c r="AT735" s="303"/>
      <c r="AU735" s="300"/>
      <c r="AV735" s="302"/>
      <c r="AW735" s="300"/>
      <c r="AX735" s="302"/>
      <c r="AY735" s="300"/>
      <c r="AZ735" s="302"/>
    </row>
    <row r="736" spans="7:52">
      <c r="G736" s="256"/>
      <c r="I736" s="256"/>
      <c r="J736" s="256"/>
      <c r="K736" s="256"/>
      <c r="L736" s="256"/>
      <c r="M736" s="273"/>
      <c r="N736" s="273"/>
      <c r="O736" s="274"/>
      <c r="P736" s="257"/>
      <c r="Q736" s="256"/>
      <c r="R736" s="295"/>
      <c r="Z736" s="296"/>
      <c r="AA736" s="295"/>
      <c r="AB736" s="297"/>
      <c r="AC736" s="297"/>
      <c r="AD736" s="297"/>
      <c r="AE736" s="297"/>
      <c r="AF736" s="297"/>
      <c r="AG736" s="297"/>
      <c r="AH736" s="297"/>
      <c r="AI736" s="297"/>
      <c r="AJ736" s="298"/>
      <c r="AK736" s="298"/>
      <c r="AL736" s="298"/>
      <c r="AM736" s="299"/>
      <c r="AN736" s="300"/>
      <c r="AP736" s="300"/>
      <c r="AQ736" s="302"/>
      <c r="AR736" s="300"/>
      <c r="AS736" s="302"/>
      <c r="AT736" s="303"/>
      <c r="AU736" s="300"/>
      <c r="AV736" s="302"/>
      <c r="AW736" s="300"/>
      <c r="AX736" s="302"/>
      <c r="AY736" s="300"/>
      <c r="AZ736" s="302"/>
    </row>
    <row r="737" spans="7:52">
      <c r="G737" s="256"/>
      <c r="I737" s="256"/>
      <c r="J737" s="256"/>
      <c r="K737" s="256"/>
      <c r="L737" s="256"/>
      <c r="M737" s="273"/>
      <c r="N737" s="273"/>
      <c r="O737" s="274"/>
      <c r="P737" s="257"/>
      <c r="Q737" s="256"/>
      <c r="R737" s="295"/>
      <c r="Z737" s="296"/>
      <c r="AA737" s="295"/>
      <c r="AB737" s="297"/>
      <c r="AC737" s="297"/>
      <c r="AD737" s="297"/>
      <c r="AE737" s="297"/>
      <c r="AF737" s="297"/>
      <c r="AG737" s="297"/>
      <c r="AH737" s="297"/>
      <c r="AI737" s="297"/>
      <c r="AJ737" s="298"/>
      <c r="AK737" s="298"/>
      <c r="AL737" s="298"/>
      <c r="AM737" s="299"/>
      <c r="AN737" s="300"/>
      <c r="AP737" s="300"/>
      <c r="AQ737" s="302"/>
      <c r="AR737" s="300"/>
      <c r="AS737" s="302"/>
      <c r="AT737" s="303"/>
      <c r="AU737" s="300"/>
      <c r="AV737" s="302"/>
      <c r="AW737" s="300"/>
      <c r="AX737" s="302"/>
      <c r="AY737" s="300"/>
      <c r="AZ737" s="302"/>
    </row>
    <row r="738" spans="7:52">
      <c r="G738" s="256"/>
      <c r="I738" s="256"/>
      <c r="J738" s="256"/>
      <c r="K738" s="256"/>
      <c r="L738" s="256"/>
      <c r="M738" s="273"/>
      <c r="N738" s="273"/>
      <c r="O738" s="274"/>
      <c r="P738" s="257"/>
      <c r="Q738" s="256"/>
      <c r="R738" s="295"/>
      <c r="Z738" s="296"/>
      <c r="AA738" s="295"/>
      <c r="AB738" s="297"/>
      <c r="AC738" s="297"/>
      <c r="AD738" s="297"/>
      <c r="AE738" s="297"/>
      <c r="AF738" s="297"/>
      <c r="AG738" s="297"/>
      <c r="AH738" s="297"/>
      <c r="AI738" s="297"/>
      <c r="AJ738" s="298"/>
      <c r="AK738" s="298"/>
      <c r="AL738" s="298"/>
      <c r="AM738" s="299"/>
      <c r="AN738" s="300"/>
      <c r="AP738" s="300"/>
      <c r="AQ738" s="302"/>
      <c r="AR738" s="300"/>
      <c r="AS738" s="302"/>
      <c r="AT738" s="303"/>
      <c r="AU738" s="300"/>
      <c r="AV738" s="302"/>
      <c r="AW738" s="300"/>
      <c r="AX738" s="302"/>
      <c r="AY738" s="300"/>
      <c r="AZ738" s="302"/>
    </row>
    <row r="739" spans="7:52">
      <c r="G739" s="256"/>
      <c r="I739" s="256"/>
      <c r="J739" s="256"/>
      <c r="K739" s="256"/>
      <c r="L739" s="256"/>
      <c r="M739" s="273"/>
      <c r="N739" s="273"/>
      <c r="O739" s="274"/>
      <c r="P739" s="257"/>
      <c r="Q739" s="256"/>
      <c r="R739" s="295"/>
      <c r="Z739" s="296"/>
      <c r="AA739" s="295"/>
      <c r="AB739" s="297"/>
      <c r="AC739" s="297"/>
      <c r="AD739" s="297"/>
      <c r="AE739" s="297"/>
      <c r="AF739" s="297"/>
      <c r="AG739" s="297"/>
      <c r="AH739" s="297"/>
      <c r="AI739" s="297"/>
      <c r="AJ739" s="298"/>
      <c r="AK739" s="298"/>
      <c r="AL739" s="298"/>
      <c r="AM739" s="299"/>
      <c r="AN739" s="300"/>
      <c r="AP739" s="300"/>
      <c r="AQ739" s="302"/>
      <c r="AR739" s="300"/>
      <c r="AS739" s="302"/>
      <c r="AT739" s="303"/>
      <c r="AU739" s="300"/>
      <c r="AV739" s="302"/>
      <c r="AW739" s="300"/>
      <c r="AX739" s="302"/>
      <c r="AY739" s="300"/>
      <c r="AZ739" s="302"/>
    </row>
    <row r="740" spans="7:52">
      <c r="G740" s="256"/>
      <c r="I740" s="256"/>
      <c r="J740" s="256"/>
      <c r="K740" s="256"/>
      <c r="L740" s="256"/>
      <c r="M740" s="273"/>
      <c r="N740" s="273"/>
      <c r="O740" s="274"/>
      <c r="P740" s="257"/>
      <c r="Q740" s="256"/>
      <c r="R740" s="295"/>
      <c r="Z740" s="296"/>
      <c r="AA740" s="295"/>
      <c r="AB740" s="297"/>
      <c r="AC740" s="297"/>
      <c r="AD740" s="297"/>
      <c r="AE740" s="297"/>
      <c r="AF740" s="297"/>
      <c r="AG740" s="297"/>
      <c r="AH740" s="297"/>
      <c r="AI740" s="297"/>
      <c r="AJ740" s="298"/>
      <c r="AK740" s="298"/>
      <c r="AL740" s="298"/>
      <c r="AM740" s="299"/>
      <c r="AN740" s="300"/>
      <c r="AP740" s="300"/>
      <c r="AQ740" s="302"/>
      <c r="AR740" s="300"/>
      <c r="AS740" s="302"/>
      <c r="AT740" s="303"/>
      <c r="AU740" s="300"/>
      <c r="AV740" s="302"/>
      <c r="AW740" s="300"/>
      <c r="AX740" s="302"/>
      <c r="AY740" s="300"/>
      <c r="AZ740" s="302"/>
    </row>
    <row r="741" spans="7:52">
      <c r="G741" s="256"/>
      <c r="I741" s="256"/>
      <c r="J741" s="256"/>
      <c r="K741" s="256"/>
      <c r="L741" s="256"/>
      <c r="M741" s="273"/>
      <c r="N741" s="273"/>
      <c r="O741" s="274"/>
      <c r="P741" s="257"/>
      <c r="Q741" s="256"/>
      <c r="R741" s="295"/>
      <c r="Z741" s="296"/>
      <c r="AA741" s="295"/>
      <c r="AB741" s="297"/>
      <c r="AC741" s="297"/>
      <c r="AD741" s="297"/>
      <c r="AE741" s="297"/>
      <c r="AF741" s="297"/>
      <c r="AG741" s="297"/>
      <c r="AH741" s="297"/>
      <c r="AI741" s="297"/>
      <c r="AJ741" s="298"/>
      <c r="AK741" s="298"/>
      <c r="AL741" s="298"/>
      <c r="AM741" s="299"/>
      <c r="AN741" s="300"/>
      <c r="AP741" s="300"/>
      <c r="AQ741" s="302"/>
      <c r="AR741" s="300"/>
      <c r="AS741" s="302"/>
      <c r="AT741" s="303"/>
      <c r="AU741" s="300"/>
      <c r="AV741" s="302"/>
      <c r="AW741" s="300"/>
      <c r="AX741" s="302"/>
      <c r="AY741" s="300"/>
      <c r="AZ741" s="302"/>
    </row>
    <row r="742" spans="7:52">
      <c r="G742" s="256"/>
      <c r="I742" s="256"/>
      <c r="J742" s="256"/>
      <c r="K742" s="256"/>
      <c r="L742" s="256"/>
      <c r="M742" s="273"/>
      <c r="N742" s="273"/>
      <c r="O742" s="274"/>
      <c r="P742" s="257"/>
      <c r="Q742" s="256"/>
      <c r="R742" s="295"/>
      <c r="Z742" s="296"/>
      <c r="AA742" s="295"/>
      <c r="AB742" s="297"/>
      <c r="AC742" s="297"/>
      <c r="AD742" s="297"/>
      <c r="AE742" s="297"/>
      <c r="AF742" s="297"/>
      <c r="AG742" s="297"/>
      <c r="AH742" s="297"/>
      <c r="AI742" s="297"/>
      <c r="AJ742" s="298"/>
      <c r="AK742" s="298"/>
      <c r="AL742" s="298"/>
      <c r="AM742" s="299"/>
      <c r="AN742" s="300"/>
      <c r="AP742" s="300"/>
      <c r="AQ742" s="302"/>
      <c r="AR742" s="300"/>
      <c r="AS742" s="302"/>
      <c r="AT742" s="303"/>
      <c r="AU742" s="300"/>
      <c r="AV742" s="302"/>
      <c r="AW742" s="300"/>
      <c r="AX742" s="302"/>
      <c r="AY742" s="300"/>
      <c r="AZ742" s="302"/>
    </row>
    <row r="743" spans="7:52">
      <c r="G743" s="256"/>
      <c r="I743" s="256"/>
      <c r="J743" s="256"/>
      <c r="K743" s="256"/>
      <c r="L743" s="256"/>
      <c r="M743" s="273"/>
      <c r="N743" s="273"/>
      <c r="O743" s="274"/>
      <c r="P743" s="257"/>
      <c r="Q743" s="256"/>
      <c r="R743" s="295"/>
      <c r="Z743" s="296"/>
      <c r="AA743" s="295"/>
      <c r="AB743" s="297"/>
      <c r="AC743" s="297"/>
      <c r="AD743" s="297"/>
      <c r="AE743" s="297"/>
      <c r="AF743" s="297"/>
      <c r="AG743" s="297"/>
      <c r="AH743" s="297"/>
      <c r="AI743" s="297"/>
      <c r="AJ743" s="298"/>
      <c r="AK743" s="298"/>
      <c r="AL743" s="298"/>
      <c r="AM743" s="299"/>
      <c r="AN743" s="300"/>
      <c r="AP743" s="300"/>
      <c r="AQ743" s="302"/>
      <c r="AR743" s="300"/>
      <c r="AS743" s="302"/>
      <c r="AT743" s="303"/>
      <c r="AU743" s="300"/>
      <c r="AV743" s="302"/>
      <c r="AW743" s="300"/>
      <c r="AX743" s="302"/>
      <c r="AY743" s="300"/>
      <c r="AZ743" s="302"/>
    </row>
    <row r="744" spans="7:52">
      <c r="G744" s="256"/>
      <c r="I744" s="256"/>
      <c r="J744" s="256"/>
      <c r="K744" s="256"/>
      <c r="L744" s="256"/>
      <c r="M744" s="273"/>
      <c r="N744" s="273"/>
      <c r="O744" s="274"/>
      <c r="P744" s="257"/>
      <c r="Q744" s="256"/>
      <c r="R744" s="295"/>
      <c r="Z744" s="296"/>
      <c r="AA744" s="295"/>
      <c r="AB744" s="297"/>
      <c r="AC744" s="297"/>
      <c r="AD744" s="297"/>
      <c r="AE744" s="297"/>
      <c r="AF744" s="297"/>
      <c r="AG744" s="297"/>
      <c r="AH744" s="297"/>
      <c r="AI744" s="297"/>
      <c r="AJ744" s="298"/>
      <c r="AK744" s="298"/>
      <c r="AL744" s="298"/>
      <c r="AM744" s="299"/>
      <c r="AN744" s="300"/>
      <c r="AP744" s="300"/>
      <c r="AQ744" s="302"/>
      <c r="AR744" s="300"/>
      <c r="AS744" s="302"/>
      <c r="AT744" s="303"/>
      <c r="AU744" s="300"/>
      <c r="AV744" s="302"/>
      <c r="AW744" s="300"/>
      <c r="AX744" s="302"/>
      <c r="AY744" s="300"/>
      <c r="AZ744" s="302"/>
    </row>
    <row r="745" spans="7:52">
      <c r="G745" s="256"/>
      <c r="I745" s="256"/>
      <c r="J745" s="256"/>
      <c r="K745" s="256"/>
      <c r="L745" s="256"/>
      <c r="M745" s="273"/>
      <c r="N745" s="273"/>
      <c r="O745" s="274"/>
      <c r="P745" s="257"/>
      <c r="Q745" s="256"/>
      <c r="R745" s="295"/>
      <c r="Z745" s="296"/>
      <c r="AA745" s="295"/>
      <c r="AB745" s="297"/>
      <c r="AC745" s="297"/>
      <c r="AD745" s="297"/>
      <c r="AE745" s="297"/>
      <c r="AF745" s="297"/>
      <c r="AG745" s="297"/>
      <c r="AH745" s="297"/>
      <c r="AI745" s="297"/>
      <c r="AJ745" s="298"/>
      <c r="AK745" s="298"/>
      <c r="AL745" s="298"/>
      <c r="AM745" s="299"/>
      <c r="AN745" s="300"/>
      <c r="AP745" s="300"/>
      <c r="AQ745" s="302"/>
      <c r="AR745" s="300"/>
      <c r="AS745" s="302"/>
      <c r="AT745" s="303"/>
      <c r="AU745" s="300"/>
      <c r="AV745" s="302"/>
      <c r="AW745" s="300"/>
      <c r="AX745" s="302"/>
      <c r="AY745" s="300"/>
      <c r="AZ745" s="302"/>
    </row>
    <row r="746" spans="7:52">
      <c r="G746" s="256"/>
      <c r="I746" s="256"/>
      <c r="J746" s="256"/>
      <c r="K746" s="256"/>
      <c r="L746" s="256"/>
      <c r="M746" s="273"/>
      <c r="N746" s="273"/>
      <c r="O746" s="274"/>
      <c r="P746" s="257"/>
      <c r="Q746" s="256"/>
      <c r="R746" s="295"/>
      <c r="Z746" s="296"/>
      <c r="AA746" s="295"/>
      <c r="AB746" s="297"/>
      <c r="AC746" s="297"/>
      <c r="AD746" s="297"/>
      <c r="AE746" s="297"/>
      <c r="AF746" s="297"/>
      <c r="AG746" s="297"/>
      <c r="AH746" s="297"/>
      <c r="AI746" s="297"/>
      <c r="AJ746" s="298"/>
      <c r="AK746" s="298"/>
      <c r="AL746" s="298"/>
      <c r="AM746" s="299"/>
      <c r="AN746" s="300"/>
      <c r="AP746" s="300"/>
      <c r="AQ746" s="302"/>
      <c r="AR746" s="300"/>
      <c r="AS746" s="302"/>
      <c r="AT746" s="303"/>
      <c r="AU746" s="300"/>
      <c r="AV746" s="302"/>
      <c r="AW746" s="300"/>
      <c r="AX746" s="302"/>
      <c r="AY746" s="300"/>
      <c r="AZ746" s="302"/>
    </row>
    <row r="747" spans="7:52">
      <c r="G747" s="256"/>
      <c r="I747" s="256"/>
      <c r="J747" s="256"/>
      <c r="K747" s="256"/>
      <c r="L747" s="256"/>
      <c r="M747" s="273"/>
      <c r="N747" s="273"/>
      <c r="O747" s="274"/>
      <c r="P747" s="257"/>
      <c r="Q747" s="256"/>
      <c r="R747" s="295"/>
      <c r="Z747" s="296"/>
      <c r="AA747" s="295"/>
      <c r="AB747" s="297"/>
      <c r="AC747" s="297"/>
      <c r="AD747" s="297"/>
      <c r="AE747" s="297"/>
      <c r="AF747" s="297"/>
      <c r="AG747" s="297"/>
      <c r="AH747" s="297"/>
      <c r="AI747" s="297"/>
      <c r="AJ747" s="298"/>
      <c r="AK747" s="298"/>
      <c r="AL747" s="298"/>
      <c r="AM747" s="299"/>
      <c r="AN747" s="300"/>
      <c r="AP747" s="300"/>
      <c r="AQ747" s="302"/>
      <c r="AR747" s="300"/>
      <c r="AS747" s="302"/>
      <c r="AT747" s="303"/>
      <c r="AU747" s="300"/>
      <c r="AV747" s="302"/>
      <c r="AW747" s="300"/>
      <c r="AX747" s="302"/>
      <c r="AY747" s="300"/>
      <c r="AZ747" s="302"/>
    </row>
    <row r="748" spans="7:52">
      <c r="G748" s="256"/>
      <c r="I748" s="256"/>
      <c r="J748" s="256"/>
      <c r="K748" s="256"/>
      <c r="L748" s="256"/>
      <c r="M748" s="273"/>
      <c r="N748" s="273"/>
      <c r="O748" s="274"/>
      <c r="P748" s="257"/>
      <c r="Q748" s="256"/>
      <c r="R748" s="295"/>
      <c r="Z748" s="296"/>
      <c r="AA748" s="295"/>
      <c r="AB748" s="297"/>
      <c r="AC748" s="297"/>
      <c r="AD748" s="297"/>
      <c r="AE748" s="297"/>
      <c r="AF748" s="297"/>
      <c r="AG748" s="297"/>
      <c r="AH748" s="297"/>
      <c r="AI748" s="297"/>
      <c r="AJ748" s="298"/>
      <c r="AK748" s="298"/>
      <c r="AL748" s="298"/>
      <c r="AM748" s="299"/>
      <c r="AN748" s="300"/>
      <c r="AP748" s="300"/>
      <c r="AQ748" s="302"/>
      <c r="AR748" s="300"/>
      <c r="AS748" s="302"/>
      <c r="AT748" s="303"/>
      <c r="AU748" s="300"/>
      <c r="AV748" s="302"/>
      <c r="AW748" s="300"/>
      <c r="AX748" s="302"/>
      <c r="AY748" s="300"/>
      <c r="AZ748" s="302"/>
    </row>
    <row r="749" spans="7:52">
      <c r="G749" s="256"/>
      <c r="I749" s="256"/>
      <c r="J749" s="256"/>
      <c r="K749" s="256"/>
      <c r="L749" s="256"/>
      <c r="M749" s="273"/>
      <c r="N749" s="273"/>
      <c r="O749" s="274"/>
      <c r="P749" s="257"/>
      <c r="Q749" s="256"/>
      <c r="R749" s="295"/>
      <c r="Z749" s="296"/>
      <c r="AA749" s="295"/>
      <c r="AB749" s="297"/>
      <c r="AC749" s="297"/>
      <c r="AD749" s="297"/>
      <c r="AE749" s="297"/>
      <c r="AF749" s="297"/>
      <c r="AG749" s="297"/>
      <c r="AH749" s="297"/>
      <c r="AI749" s="297"/>
      <c r="AJ749" s="298"/>
      <c r="AK749" s="298"/>
      <c r="AL749" s="298"/>
      <c r="AM749" s="299"/>
      <c r="AN749" s="300"/>
      <c r="AP749" s="300"/>
      <c r="AQ749" s="302"/>
      <c r="AR749" s="300"/>
      <c r="AS749" s="302"/>
      <c r="AT749" s="303"/>
      <c r="AU749" s="300"/>
      <c r="AV749" s="302"/>
      <c r="AW749" s="300"/>
      <c r="AX749" s="302"/>
      <c r="AY749" s="300"/>
      <c r="AZ749" s="302"/>
    </row>
    <row r="750" spans="7:52">
      <c r="G750" s="256"/>
      <c r="I750" s="256"/>
      <c r="J750" s="256"/>
      <c r="K750" s="256"/>
      <c r="L750" s="256"/>
      <c r="M750" s="273"/>
      <c r="N750" s="273"/>
      <c r="O750" s="274"/>
      <c r="P750" s="257"/>
      <c r="Q750" s="256"/>
      <c r="R750" s="295"/>
      <c r="Z750" s="296"/>
      <c r="AA750" s="295"/>
      <c r="AB750" s="297"/>
      <c r="AC750" s="297"/>
      <c r="AD750" s="297"/>
      <c r="AE750" s="297"/>
      <c r="AF750" s="297"/>
      <c r="AG750" s="297"/>
      <c r="AH750" s="297"/>
      <c r="AI750" s="297"/>
      <c r="AJ750" s="298"/>
      <c r="AK750" s="298"/>
      <c r="AL750" s="298"/>
      <c r="AM750" s="299"/>
      <c r="AN750" s="300"/>
      <c r="AP750" s="300"/>
      <c r="AQ750" s="302"/>
      <c r="AR750" s="300"/>
      <c r="AS750" s="302"/>
      <c r="AT750" s="303"/>
      <c r="AU750" s="300"/>
      <c r="AV750" s="302"/>
      <c r="AW750" s="300"/>
      <c r="AX750" s="302"/>
      <c r="AY750" s="300"/>
      <c r="AZ750" s="302"/>
    </row>
    <row r="751" spans="7:52">
      <c r="G751" s="256"/>
      <c r="I751" s="256"/>
      <c r="J751" s="256"/>
      <c r="K751" s="256"/>
      <c r="L751" s="256"/>
      <c r="M751" s="273"/>
      <c r="N751" s="273"/>
      <c r="O751" s="274"/>
      <c r="P751" s="257"/>
      <c r="Q751" s="256"/>
      <c r="R751" s="295"/>
      <c r="Z751" s="296"/>
      <c r="AA751" s="295"/>
      <c r="AB751" s="297"/>
      <c r="AC751" s="297"/>
      <c r="AD751" s="297"/>
      <c r="AE751" s="297"/>
      <c r="AF751" s="297"/>
      <c r="AG751" s="297"/>
      <c r="AH751" s="297"/>
      <c r="AI751" s="297"/>
      <c r="AJ751" s="298"/>
      <c r="AK751" s="298"/>
      <c r="AL751" s="298"/>
      <c r="AM751" s="299"/>
      <c r="AN751" s="300"/>
      <c r="AP751" s="300"/>
      <c r="AQ751" s="302"/>
      <c r="AR751" s="300"/>
      <c r="AS751" s="302"/>
      <c r="AT751" s="303"/>
      <c r="AU751" s="300"/>
      <c r="AV751" s="302"/>
      <c r="AW751" s="300"/>
      <c r="AX751" s="302"/>
      <c r="AY751" s="300"/>
      <c r="AZ751" s="302"/>
    </row>
    <row r="752" spans="7:52">
      <c r="G752" s="256"/>
      <c r="I752" s="256"/>
      <c r="J752" s="256"/>
      <c r="K752" s="256"/>
      <c r="L752" s="256"/>
      <c r="M752" s="273"/>
      <c r="N752" s="273"/>
      <c r="O752" s="274"/>
      <c r="P752" s="257"/>
      <c r="Q752" s="256"/>
      <c r="R752" s="295"/>
      <c r="Z752" s="296"/>
      <c r="AA752" s="295"/>
      <c r="AB752" s="297"/>
      <c r="AC752" s="297"/>
      <c r="AD752" s="297"/>
      <c r="AE752" s="297"/>
      <c r="AF752" s="297"/>
      <c r="AG752" s="297"/>
      <c r="AH752" s="297"/>
      <c r="AI752" s="297"/>
      <c r="AJ752" s="298"/>
      <c r="AK752" s="298"/>
      <c r="AL752" s="298"/>
      <c r="AM752" s="299"/>
      <c r="AN752" s="300"/>
      <c r="AP752" s="300"/>
      <c r="AQ752" s="302"/>
      <c r="AR752" s="300"/>
      <c r="AS752" s="302"/>
      <c r="AT752" s="303"/>
      <c r="AU752" s="300"/>
      <c r="AV752" s="302"/>
      <c r="AW752" s="300"/>
      <c r="AX752" s="302"/>
      <c r="AY752" s="300"/>
      <c r="AZ752" s="302"/>
    </row>
    <row r="753" spans="7:52">
      <c r="G753" s="256"/>
      <c r="I753" s="256"/>
      <c r="J753" s="256"/>
      <c r="K753" s="256"/>
      <c r="L753" s="256"/>
      <c r="M753" s="273"/>
      <c r="N753" s="273"/>
      <c r="O753" s="274"/>
      <c r="P753" s="257"/>
      <c r="Q753" s="256"/>
      <c r="R753" s="295"/>
      <c r="Z753" s="296"/>
      <c r="AA753" s="295"/>
      <c r="AB753" s="297"/>
      <c r="AC753" s="297"/>
      <c r="AD753" s="297"/>
      <c r="AE753" s="297"/>
      <c r="AF753" s="297"/>
      <c r="AG753" s="297"/>
      <c r="AH753" s="297"/>
      <c r="AI753" s="297"/>
      <c r="AJ753" s="298"/>
      <c r="AK753" s="298"/>
      <c r="AL753" s="298"/>
      <c r="AM753" s="299"/>
      <c r="AN753" s="300"/>
      <c r="AP753" s="300"/>
      <c r="AQ753" s="302"/>
      <c r="AR753" s="300"/>
      <c r="AS753" s="302"/>
      <c r="AT753" s="303"/>
      <c r="AU753" s="300"/>
      <c r="AV753" s="302"/>
      <c r="AW753" s="300"/>
      <c r="AX753" s="302"/>
      <c r="AY753" s="300"/>
      <c r="AZ753" s="302"/>
    </row>
    <row r="754" spans="7:52">
      <c r="G754" s="256"/>
      <c r="I754" s="256"/>
      <c r="J754" s="256"/>
      <c r="K754" s="256"/>
      <c r="L754" s="256"/>
      <c r="M754" s="273"/>
      <c r="N754" s="273"/>
      <c r="O754" s="274"/>
      <c r="P754" s="257"/>
      <c r="Q754" s="256"/>
      <c r="R754" s="295"/>
      <c r="Z754" s="296"/>
      <c r="AA754" s="295"/>
      <c r="AB754" s="297"/>
      <c r="AC754" s="297"/>
      <c r="AD754" s="297"/>
      <c r="AE754" s="297"/>
      <c r="AF754" s="297"/>
      <c r="AG754" s="297"/>
      <c r="AH754" s="297"/>
      <c r="AI754" s="297"/>
      <c r="AJ754" s="298"/>
      <c r="AK754" s="298"/>
      <c r="AL754" s="298"/>
      <c r="AM754" s="299"/>
      <c r="AN754" s="300"/>
      <c r="AP754" s="300"/>
      <c r="AQ754" s="302"/>
      <c r="AR754" s="300"/>
      <c r="AS754" s="302"/>
      <c r="AT754" s="303"/>
      <c r="AU754" s="300"/>
      <c r="AV754" s="302"/>
      <c r="AW754" s="300"/>
      <c r="AX754" s="302"/>
      <c r="AY754" s="300"/>
      <c r="AZ754" s="302"/>
    </row>
    <row r="755" spans="7:52">
      <c r="G755" s="256"/>
      <c r="I755" s="256"/>
      <c r="J755" s="256"/>
      <c r="K755" s="256"/>
      <c r="L755" s="256"/>
      <c r="M755" s="273"/>
      <c r="N755" s="273"/>
      <c r="O755" s="274"/>
      <c r="P755" s="257"/>
      <c r="Q755" s="256"/>
      <c r="R755" s="295"/>
      <c r="Z755" s="296"/>
      <c r="AA755" s="295"/>
      <c r="AB755" s="297"/>
      <c r="AC755" s="297"/>
      <c r="AD755" s="297"/>
      <c r="AE755" s="297"/>
      <c r="AF755" s="297"/>
      <c r="AG755" s="297"/>
      <c r="AH755" s="297"/>
      <c r="AI755" s="297"/>
      <c r="AJ755" s="298"/>
      <c r="AK755" s="298"/>
      <c r="AL755" s="298"/>
      <c r="AM755" s="299"/>
      <c r="AN755" s="300"/>
      <c r="AP755" s="300"/>
      <c r="AQ755" s="302"/>
      <c r="AR755" s="300"/>
      <c r="AS755" s="302"/>
      <c r="AT755" s="303"/>
      <c r="AU755" s="300"/>
      <c r="AV755" s="302"/>
      <c r="AW755" s="300"/>
      <c r="AX755" s="302"/>
      <c r="AY755" s="300"/>
      <c r="AZ755" s="302"/>
    </row>
    <row r="756" spans="7:52">
      <c r="G756" s="256"/>
      <c r="I756" s="256"/>
      <c r="J756" s="256"/>
      <c r="K756" s="256"/>
      <c r="L756" s="256"/>
      <c r="M756" s="273"/>
      <c r="N756" s="273"/>
      <c r="O756" s="274"/>
      <c r="P756" s="257"/>
      <c r="Q756" s="256"/>
      <c r="R756" s="295"/>
      <c r="Z756" s="296"/>
      <c r="AA756" s="295"/>
      <c r="AB756" s="297"/>
      <c r="AC756" s="297"/>
      <c r="AD756" s="297"/>
      <c r="AE756" s="297"/>
      <c r="AF756" s="297"/>
      <c r="AG756" s="297"/>
      <c r="AH756" s="297"/>
      <c r="AI756" s="297"/>
      <c r="AJ756" s="298"/>
      <c r="AK756" s="298"/>
      <c r="AL756" s="298"/>
      <c r="AM756" s="299"/>
      <c r="AN756" s="300"/>
      <c r="AP756" s="300"/>
      <c r="AQ756" s="302"/>
      <c r="AR756" s="300"/>
      <c r="AS756" s="302"/>
      <c r="AT756" s="303"/>
      <c r="AU756" s="300"/>
      <c r="AV756" s="302"/>
      <c r="AW756" s="300"/>
      <c r="AX756" s="302"/>
      <c r="AY756" s="300"/>
      <c r="AZ756" s="302"/>
    </row>
    <row r="757" spans="7:52">
      <c r="G757" s="256"/>
      <c r="I757" s="256"/>
      <c r="J757" s="256"/>
      <c r="K757" s="256"/>
      <c r="L757" s="256"/>
      <c r="M757" s="273"/>
      <c r="N757" s="273"/>
      <c r="O757" s="274"/>
      <c r="P757" s="257"/>
      <c r="Q757" s="256"/>
      <c r="R757" s="295"/>
      <c r="Z757" s="296"/>
      <c r="AA757" s="295"/>
      <c r="AB757" s="297"/>
      <c r="AC757" s="297"/>
      <c r="AD757" s="297"/>
      <c r="AE757" s="297"/>
      <c r="AF757" s="297"/>
      <c r="AG757" s="297"/>
      <c r="AH757" s="297"/>
      <c r="AI757" s="297"/>
      <c r="AJ757" s="298"/>
      <c r="AK757" s="298"/>
      <c r="AL757" s="298"/>
      <c r="AM757" s="299"/>
      <c r="AN757" s="300"/>
      <c r="AP757" s="300"/>
      <c r="AQ757" s="302"/>
      <c r="AR757" s="300"/>
      <c r="AS757" s="302"/>
      <c r="AT757" s="303"/>
      <c r="AU757" s="300"/>
      <c r="AV757" s="302"/>
      <c r="AW757" s="300"/>
      <c r="AX757" s="302"/>
      <c r="AY757" s="300"/>
      <c r="AZ757" s="302"/>
    </row>
    <row r="758" spans="7:52">
      <c r="G758" s="256"/>
      <c r="I758" s="256"/>
      <c r="J758" s="256"/>
      <c r="K758" s="256"/>
      <c r="L758" s="256"/>
      <c r="M758" s="273"/>
      <c r="N758" s="273"/>
      <c r="O758" s="274"/>
      <c r="P758" s="257"/>
      <c r="Q758" s="256"/>
      <c r="R758" s="295"/>
      <c r="Z758" s="296"/>
      <c r="AA758" s="295"/>
      <c r="AB758" s="297"/>
      <c r="AC758" s="297"/>
      <c r="AD758" s="297"/>
      <c r="AE758" s="297"/>
      <c r="AF758" s="297"/>
      <c r="AG758" s="297"/>
      <c r="AH758" s="297"/>
      <c r="AI758" s="297"/>
      <c r="AJ758" s="298"/>
      <c r="AK758" s="298"/>
      <c r="AL758" s="298"/>
      <c r="AM758" s="299"/>
      <c r="AN758" s="300"/>
      <c r="AP758" s="300"/>
      <c r="AQ758" s="302"/>
      <c r="AR758" s="300"/>
      <c r="AS758" s="302"/>
      <c r="AT758" s="303"/>
      <c r="AU758" s="300"/>
      <c r="AV758" s="302"/>
      <c r="AW758" s="300"/>
      <c r="AX758" s="302"/>
      <c r="AY758" s="300"/>
      <c r="AZ758" s="302"/>
    </row>
    <row r="759" spans="7:52">
      <c r="G759" s="256"/>
      <c r="I759" s="256"/>
      <c r="J759" s="256"/>
      <c r="K759" s="256"/>
      <c r="L759" s="256"/>
      <c r="M759" s="273"/>
      <c r="N759" s="273"/>
      <c r="O759" s="274"/>
      <c r="P759" s="257"/>
      <c r="Q759" s="256"/>
      <c r="R759" s="295"/>
      <c r="Z759" s="296"/>
      <c r="AA759" s="295"/>
      <c r="AB759" s="297"/>
      <c r="AC759" s="297"/>
      <c r="AD759" s="297"/>
      <c r="AE759" s="297"/>
      <c r="AF759" s="297"/>
      <c r="AG759" s="297"/>
      <c r="AH759" s="297"/>
      <c r="AI759" s="297"/>
      <c r="AJ759" s="298"/>
      <c r="AK759" s="298"/>
      <c r="AL759" s="298"/>
      <c r="AM759" s="299"/>
      <c r="AN759" s="300"/>
      <c r="AP759" s="300"/>
      <c r="AQ759" s="302"/>
      <c r="AR759" s="300"/>
      <c r="AS759" s="302"/>
      <c r="AT759" s="303"/>
      <c r="AU759" s="300"/>
      <c r="AV759" s="302"/>
      <c r="AW759" s="300"/>
      <c r="AX759" s="302"/>
      <c r="AY759" s="300"/>
      <c r="AZ759" s="302"/>
    </row>
    <row r="760" spans="7:52">
      <c r="G760" s="256"/>
      <c r="I760" s="256"/>
      <c r="J760" s="256"/>
      <c r="K760" s="256"/>
      <c r="L760" s="256"/>
      <c r="M760" s="273"/>
      <c r="N760" s="273"/>
      <c r="O760" s="274"/>
      <c r="P760" s="257"/>
      <c r="Q760" s="256"/>
      <c r="R760" s="295"/>
      <c r="Z760" s="296"/>
      <c r="AA760" s="295"/>
      <c r="AB760" s="297"/>
      <c r="AC760" s="297"/>
      <c r="AD760" s="297"/>
      <c r="AE760" s="297"/>
      <c r="AF760" s="297"/>
      <c r="AG760" s="297"/>
      <c r="AH760" s="297"/>
      <c r="AI760" s="297"/>
      <c r="AJ760" s="298"/>
      <c r="AK760" s="298"/>
      <c r="AL760" s="298"/>
      <c r="AM760" s="299"/>
      <c r="AN760" s="300"/>
      <c r="AP760" s="300"/>
      <c r="AQ760" s="302"/>
      <c r="AR760" s="300"/>
      <c r="AS760" s="302"/>
      <c r="AT760" s="303"/>
      <c r="AU760" s="300"/>
      <c r="AV760" s="302"/>
      <c r="AW760" s="300"/>
      <c r="AX760" s="302"/>
      <c r="AY760" s="300"/>
      <c r="AZ760" s="302"/>
    </row>
    <row r="761" spans="7:52">
      <c r="G761" s="256"/>
      <c r="I761" s="256"/>
      <c r="J761" s="256"/>
      <c r="K761" s="256"/>
      <c r="L761" s="256"/>
      <c r="M761" s="273"/>
      <c r="N761" s="273"/>
      <c r="O761" s="274"/>
      <c r="P761" s="257"/>
      <c r="Q761" s="256"/>
      <c r="R761" s="295"/>
      <c r="Z761" s="296"/>
      <c r="AA761" s="295"/>
      <c r="AB761" s="297"/>
      <c r="AC761" s="297"/>
      <c r="AD761" s="297"/>
      <c r="AE761" s="297"/>
      <c r="AF761" s="297"/>
      <c r="AG761" s="297"/>
      <c r="AH761" s="297"/>
      <c r="AI761" s="297"/>
      <c r="AJ761" s="298"/>
      <c r="AK761" s="298"/>
      <c r="AL761" s="298"/>
      <c r="AM761" s="299"/>
      <c r="AN761" s="300"/>
      <c r="AP761" s="300"/>
      <c r="AQ761" s="302"/>
      <c r="AR761" s="300"/>
      <c r="AS761" s="302"/>
      <c r="AT761" s="303"/>
      <c r="AU761" s="300"/>
      <c r="AV761" s="302"/>
      <c r="AW761" s="300"/>
      <c r="AX761" s="302"/>
      <c r="AY761" s="300"/>
      <c r="AZ761" s="302"/>
    </row>
    <row r="762" spans="7:52">
      <c r="G762" s="256"/>
      <c r="I762" s="256"/>
      <c r="J762" s="256"/>
      <c r="K762" s="256"/>
      <c r="L762" s="256"/>
      <c r="M762" s="273"/>
      <c r="N762" s="273"/>
      <c r="O762" s="274"/>
      <c r="P762" s="257"/>
      <c r="Q762" s="256"/>
      <c r="R762" s="295"/>
      <c r="Z762" s="296"/>
      <c r="AA762" s="295"/>
      <c r="AB762" s="297"/>
      <c r="AC762" s="297"/>
      <c r="AD762" s="297"/>
      <c r="AE762" s="297"/>
      <c r="AF762" s="297"/>
      <c r="AG762" s="297"/>
      <c r="AH762" s="297"/>
      <c r="AI762" s="297"/>
      <c r="AJ762" s="298"/>
      <c r="AK762" s="298"/>
      <c r="AL762" s="298"/>
      <c r="AM762" s="299"/>
      <c r="AN762" s="300"/>
      <c r="AP762" s="300"/>
      <c r="AQ762" s="302"/>
      <c r="AR762" s="300"/>
      <c r="AS762" s="302"/>
      <c r="AT762" s="303"/>
      <c r="AU762" s="300"/>
      <c r="AV762" s="302"/>
      <c r="AW762" s="300"/>
      <c r="AX762" s="302"/>
      <c r="AY762" s="300"/>
      <c r="AZ762" s="302"/>
    </row>
    <row r="763" spans="7:52">
      <c r="G763" s="256"/>
      <c r="I763" s="256"/>
      <c r="J763" s="256"/>
      <c r="K763" s="256"/>
      <c r="L763" s="256"/>
      <c r="M763" s="273"/>
      <c r="N763" s="273"/>
      <c r="O763" s="274"/>
      <c r="P763" s="257"/>
      <c r="Q763" s="256"/>
      <c r="R763" s="295"/>
      <c r="Z763" s="296"/>
      <c r="AA763" s="295"/>
      <c r="AB763" s="297"/>
      <c r="AC763" s="297"/>
      <c r="AD763" s="297"/>
      <c r="AE763" s="297"/>
      <c r="AF763" s="297"/>
      <c r="AG763" s="297"/>
      <c r="AH763" s="297"/>
      <c r="AI763" s="297"/>
      <c r="AJ763" s="298"/>
      <c r="AK763" s="298"/>
      <c r="AL763" s="298"/>
      <c r="AM763" s="299"/>
      <c r="AN763" s="300"/>
      <c r="AP763" s="300"/>
      <c r="AQ763" s="302"/>
      <c r="AR763" s="300"/>
      <c r="AS763" s="302"/>
      <c r="AT763" s="303"/>
      <c r="AU763" s="300"/>
      <c r="AV763" s="302"/>
      <c r="AW763" s="300"/>
      <c r="AX763" s="302"/>
      <c r="AY763" s="300"/>
      <c r="AZ763" s="302"/>
    </row>
    <row r="764" spans="7:52">
      <c r="G764" s="256"/>
      <c r="I764" s="256"/>
      <c r="J764" s="256"/>
      <c r="K764" s="256"/>
      <c r="L764" s="256"/>
      <c r="M764" s="273"/>
      <c r="N764" s="273"/>
      <c r="O764" s="274"/>
      <c r="P764" s="257"/>
      <c r="Q764" s="256"/>
      <c r="R764" s="295"/>
      <c r="Z764" s="296"/>
      <c r="AA764" s="295"/>
      <c r="AB764" s="297"/>
      <c r="AC764" s="297"/>
      <c r="AD764" s="297"/>
      <c r="AE764" s="297"/>
      <c r="AF764" s="297"/>
      <c r="AG764" s="297"/>
      <c r="AH764" s="297"/>
      <c r="AI764" s="297"/>
      <c r="AJ764" s="298"/>
      <c r="AK764" s="298"/>
      <c r="AL764" s="298"/>
      <c r="AM764" s="299"/>
      <c r="AN764" s="300"/>
      <c r="AP764" s="300"/>
      <c r="AQ764" s="302"/>
      <c r="AR764" s="300"/>
      <c r="AS764" s="302"/>
      <c r="AT764" s="303"/>
      <c r="AU764" s="300"/>
      <c r="AV764" s="302"/>
      <c r="AW764" s="300"/>
      <c r="AX764" s="302"/>
      <c r="AY764" s="300"/>
      <c r="AZ764" s="302"/>
    </row>
    <row r="765" spans="7:52">
      <c r="G765" s="256"/>
      <c r="I765" s="256"/>
      <c r="J765" s="256"/>
      <c r="K765" s="256"/>
      <c r="L765" s="256"/>
      <c r="M765" s="273"/>
      <c r="N765" s="273"/>
      <c r="O765" s="274"/>
      <c r="P765" s="257"/>
      <c r="Q765" s="256"/>
      <c r="R765" s="295"/>
      <c r="Z765" s="296"/>
      <c r="AA765" s="295"/>
      <c r="AB765" s="297"/>
      <c r="AC765" s="297"/>
      <c r="AD765" s="297"/>
      <c r="AE765" s="297"/>
      <c r="AF765" s="297"/>
      <c r="AG765" s="297"/>
      <c r="AH765" s="297"/>
      <c r="AI765" s="297"/>
      <c r="AJ765" s="298"/>
      <c r="AK765" s="298"/>
      <c r="AL765" s="298"/>
      <c r="AM765" s="299"/>
      <c r="AN765" s="300"/>
      <c r="AP765" s="300"/>
      <c r="AQ765" s="302"/>
      <c r="AR765" s="300"/>
      <c r="AS765" s="302"/>
      <c r="AT765" s="303"/>
      <c r="AU765" s="300"/>
      <c r="AV765" s="302"/>
      <c r="AW765" s="300"/>
      <c r="AX765" s="302"/>
      <c r="AY765" s="300"/>
      <c r="AZ765" s="302"/>
    </row>
    <row r="766" spans="7:52">
      <c r="G766" s="256"/>
      <c r="I766" s="256"/>
      <c r="J766" s="256"/>
      <c r="K766" s="256"/>
      <c r="L766" s="256"/>
      <c r="M766" s="273"/>
      <c r="N766" s="273"/>
      <c r="O766" s="274"/>
      <c r="P766" s="257"/>
      <c r="Q766" s="256"/>
      <c r="R766" s="295"/>
      <c r="Z766" s="296"/>
      <c r="AA766" s="295"/>
      <c r="AB766" s="297"/>
      <c r="AC766" s="297"/>
      <c r="AD766" s="297"/>
      <c r="AE766" s="297"/>
      <c r="AF766" s="297"/>
      <c r="AG766" s="297"/>
      <c r="AH766" s="297"/>
      <c r="AI766" s="297"/>
      <c r="AJ766" s="298"/>
      <c r="AK766" s="298"/>
      <c r="AL766" s="298"/>
      <c r="AM766" s="299"/>
      <c r="AN766" s="300"/>
      <c r="AP766" s="300"/>
      <c r="AQ766" s="302"/>
      <c r="AR766" s="300"/>
      <c r="AS766" s="302"/>
      <c r="AT766" s="303"/>
      <c r="AU766" s="300"/>
      <c r="AV766" s="302"/>
      <c r="AW766" s="300"/>
      <c r="AX766" s="302"/>
      <c r="AY766" s="300"/>
      <c r="AZ766" s="302"/>
    </row>
    <row r="767" spans="7:52">
      <c r="G767" s="256"/>
      <c r="I767" s="256"/>
      <c r="J767" s="256"/>
      <c r="K767" s="256"/>
      <c r="L767" s="256"/>
      <c r="M767" s="273"/>
      <c r="N767" s="273"/>
      <c r="O767" s="274"/>
      <c r="P767" s="257"/>
      <c r="Q767" s="256"/>
      <c r="R767" s="295"/>
      <c r="Z767" s="296"/>
      <c r="AA767" s="295"/>
      <c r="AB767" s="297"/>
      <c r="AC767" s="297"/>
      <c r="AD767" s="297"/>
      <c r="AE767" s="297"/>
      <c r="AF767" s="297"/>
      <c r="AG767" s="297"/>
      <c r="AH767" s="297"/>
      <c r="AI767" s="297"/>
      <c r="AJ767" s="298"/>
      <c r="AK767" s="298"/>
      <c r="AL767" s="298"/>
      <c r="AM767" s="299"/>
      <c r="AN767" s="300"/>
      <c r="AP767" s="300"/>
      <c r="AQ767" s="302"/>
      <c r="AR767" s="300"/>
      <c r="AS767" s="302"/>
      <c r="AT767" s="303"/>
      <c r="AU767" s="300"/>
      <c r="AV767" s="302"/>
      <c r="AW767" s="300"/>
      <c r="AX767" s="302"/>
      <c r="AY767" s="300"/>
      <c r="AZ767" s="302"/>
    </row>
    <row r="768" spans="7:52">
      <c r="G768" s="256"/>
      <c r="I768" s="256"/>
      <c r="J768" s="256"/>
      <c r="K768" s="256"/>
      <c r="L768" s="256"/>
      <c r="M768" s="273"/>
      <c r="N768" s="273"/>
      <c r="O768" s="274"/>
      <c r="P768" s="257"/>
      <c r="Q768" s="256"/>
      <c r="R768" s="295"/>
      <c r="Z768" s="296"/>
      <c r="AA768" s="295"/>
      <c r="AB768" s="297"/>
      <c r="AC768" s="297"/>
      <c r="AD768" s="297"/>
      <c r="AE768" s="297"/>
      <c r="AF768" s="297"/>
      <c r="AG768" s="297"/>
      <c r="AH768" s="297"/>
      <c r="AI768" s="297"/>
      <c r="AJ768" s="298"/>
      <c r="AK768" s="298"/>
      <c r="AL768" s="298"/>
      <c r="AM768" s="299"/>
      <c r="AN768" s="300"/>
      <c r="AP768" s="300"/>
      <c r="AQ768" s="302"/>
      <c r="AR768" s="300"/>
      <c r="AS768" s="302"/>
      <c r="AT768" s="303"/>
      <c r="AU768" s="300"/>
      <c r="AV768" s="302"/>
      <c r="AW768" s="300"/>
      <c r="AX768" s="302"/>
      <c r="AY768" s="300"/>
      <c r="AZ768" s="302"/>
    </row>
    <row r="769" spans="7:52">
      <c r="G769" s="256"/>
      <c r="I769" s="256"/>
      <c r="J769" s="256"/>
      <c r="K769" s="256"/>
      <c r="L769" s="256"/>
      <c r="M769" s="273"/>
      <c r="N769" s="273"/>
      <c r="O769" s="274"/>
      <c r="P769" s="257"/>
      <c r="Q769" s="256"/>
      <c r="R769" s="295"/>
      <c r="Z769" s="296"/>
      <c r="AA769" s="295"/>
      <c r="AB769" s="297"/>
      <c r="AC769" s="297"/>
      <c r="AD769" s="297"/>
      <c r="AE769" s="297"/>
      <c r="AF769" s="297"/>
      <c r="AG769" s="297"/>
      <c r="AH769" s="297"/>
      <c r="AI769" s="297"/>
      <c r="AJ769" s="298"/>
      <c r="AK769" s="298"/>
      <c r="AL769" s="298"/>
      <c r="AM769" s="299"/>
      <c r="AN769" s="300"/>
      <c r="AP769" s="300"/>
      <c r="AQ769" s="302"/>
      <c r="AR769" s="300"/>
      <c r="AS769" s="302"/>
      <c r="AT769" s="303"/>
      <c r="AU769" s="300"/>
      <c r="AV769" s="302"/>
      <c r="AW769" s="300"/>
      <c r="AX769" s="302"/>
      <c r="AY769" s="300"/>
      <c r="AZ769" s="302"/>
    </row>
    <row r="770" spans="7:52">
      <c r="G770" s="256"/>
      <c r="I770" s="256"/>
      <c r="J770" s="256"/>
      <c r="K770" s="256"/>
      <c r="L770" s="256"/>
      <c r="M770" s="273"/>
      <c r="N770" s="273"/>
      <c r="O770" s="274"/>
      <c r="P770" s="257"/>
      <c r="Q770" s="256"/>
      <c r="R770" s="295"/>
      <c r="Z770" s="296"/>
      <c r="AA770" s="295"/>
      <c r="AB770" s="297"/>
      <c r="AC770" s="297"/>
      <c r="AD770" s="297"/>
      <c r="AE770" s="297"/>
      <c r="AF770" s="297"/>
      <c r="AG770" s="297"/>
      <c r="AH770" s="297"/>
      <c r="AI770" s="297"/>
      <c r="AJ770" s="298"/>
      <c r="AK770" s="298"/>
      <c r="AL770" s="298"/>
      <c r="AM770" s="299"/>
      <c r="AN770" s="300"/>
      <c r="AP770" s="300"/>
      <c r="AQ770" s="302"/>
      <c r="AR770" s="300"/>
      <c r="AS770" s="302"/>
      <c r="AT770" s="303"/>
      <c r="AU770" s="300"/>
      <c r="AV770" s="302"/>
      <c r="AW770" s="300"/>
      <c r="AX770" s="302"/>
      <c r="AY770" s="300"/>
      <c r="AZ770" s="302"/>
    </row>
    <row r="771" spans="7:52">
      <c r="G771" s="256"/>
      <c r="I771" s="256"/>
      <c r="J771" s="256"/>
      <c r="K771" s="256"/>
      <c r="L771" s="256"/>
      <c r="M771" s="273"/>
      <c r="N771" s="273"/>
      <c r="O771" s="274"/>
      <c r="P771" s="257"/>
      <c r="Q771" s="256"/>
      <c r="R771" s="295"/>
      <c r="Z771" s="296"/>
      <c r="AA771" s="295"/>
      <c r="AB771" s="297"/>
      <c r="AC771" s="297"/>
      <c r="AD771" s="297"/>
      <c r="AE771" s="297"/>
      <c r="AF771" s="297"/>
      <c r="AG771" s="297"/>
      <c r="AH771" s="297"/>
      <c r="AI771" s="297"/>
      <c r="AJ771" s="298"/>
      <c r="AK771" s="298"/>
      <c r="AL771" s="298"/>
      <c r="AM771" s="299"/>
      <c r="AN771" s="300"/>
      <c r="AP771" s="300"/>
      <c r="AQ771" s="302"/>
      <c r="AR771" s="300"/>
      <c r="AS771" s="302"/>
      <c r="AT771" s="303"/>
      <c r="AU771" s="300"/>
      <c r="AV771" s="302"/>
      <c r="AW771" s="300"/>
      <c r="AX771" s="302"/>
      <c r="AY771" s="300"/>
      <c r="AZ771" s="302"/>
    </row>
    <row r="772" spans="7:52">
      <c r="G772" s="256"/>
      <c r="I772" s="256"/>
      <c r="J772" s="256"/>
      <c r="K772" s="256"/>
      <c r="L772" s="256"/>
      <c r="M772" s="273"/>
      <c r="N772" s="273"/>
      <c r="O772" s="274"/>
      <c r="P772" s="257"/>
      <c r="Q772" s="256"/>
      <c r="R772" s="295"/>
      <c r="Z772" s="296"/>
      <c r="AA772" s="295"/>
      <c r="AB772" s="297"/>
      <c r="AC772" s="297"/>
      <c r="AD772" s="297"/>
      <c r="AE772" s="297"/>
      <c r="AF772" s="297"/>
      <c r="AG772" s="297"/>
      <c r="AH772" s="297"/>
      <c r="AI772" s="297"/>
      <c r="AJ772" s="298"/>
      <c r="AK772" s="298"/>
      <c r="AL772" s="298"/>
      <c r="AM772" s="299"/>
      <c r="AN772" s="300"/>
      <c r="AP772" s="300"/>
      <c r="AQ772" s="302"/>
      <c r="AR772" s="300"/>
      <c r="AS772" s="302"/>
      <c r="AT772" s="303"/>
      <c r="AU772" s="300"/>
      <c r="AV772" s="302"/>
      <c r="AW772" s="300"/>
      <c r="AX772" s="302"/>
      <c r="AY772" s="300"/>
      <c r="AZ772" s="302"/>
    </row>
    <row r="773" spans="7:52">
      <c r="G773" s="256"/>
      <c r="I773" s="256"/>
      <c r="J773" s="256"/>
      <c r="K773" s="256"/>
      <c r="L773" s="256"/>
      <c r="M773" s="273"/>
      <c r="N773" s="273"/>
      <c r="O773" s="274"/>
      <c r="P773" s="257"/>
      <c r="Q773" s="256"/>
      <c r="R773" s="295"/>
      <c r="Z773" s="296"/>
      <c r="AA773" s="295"/>
      <c r="AB773" s="297"/>
      <c r="AC773" s="297"/>
      <c r="AD773" s="297"/>
      <c r="AE773" s="297"/>
      <c r="AF773" s="297"/>
      <c r="AG773" s="297"/>
      <c r="AH773" s="297"/>
      <c r="AI773" s="297"/>
      <c r="AJ773" s="298"/>
      <c r="AK773" s="298"/>
      <c r="AL773" s="298"/>
      <c r="AM773" s="299"/>
      <c r="AN773" s="300"/>
      <c r="AP773" s="300"/>
      <c r="AQ773" s="302"/>
      <c r="AR773" s="300"/>
      <c r="AS773" s="302"/>
      <c r="AT773" s="303"/>
      <c r="AU773" s="300"/>
      <c r="AV773" s="302"/>
      <c r="AW773" s="300"/>
      <c r="AX773" s="302"/>
      <c r="AY773" s="300"/>
      <c r="AZ773" s="302"/>
    </row>
    <row r="774" spans="7:52">
      <c r="G774" s="256"/>
      <c r="I774" s="256"/>
      <c r="J774" s="256"/>
      <c r="K774" s="256"/>
      <c r="L774" s="256"/>
      <c r="M774" s="273"/>
      <c r="N774" s="273"/>
      <c r="O774" s="274"/>
      <c r="P774" s="257"/>
      <c r="Q774" s="256"/>
      <c r="R774" s="295"/>
      <c r="Z774" s="296"/>
      <c r="AA774" s="295"/>
      <c r="AB774" s="297"/>
      <c r="AC774" s="297"/>
      <c r="AD774" s="297"/>
      <c r="AE774" s="297"/>
      <c r="AF774" s="297"/>
      <c r="AG774" s="297"/>
      <c r="AH774" s="297"/>
      <c r="AI774" s="297"/>
      <c r="AJ774" s="298"/>
      <c r="AK774" s="298"/>
      <c r="AL774" s="298"/>
      <c r="AM774" s="299"/>
      <c r="AN774" s="300"/>
      <c r="AP774" s="300"/>
      <c r="AQ774" s="302"/>
      <c r="AR774" s="300"/>
      <c r="AS774" s="302"/>
      <c r="AT774" s="303"/>
      <c r="AU774" s="300"/>
      <c r="AV774" s="302"/>
      <c r="AW774" s="300"/>
      <c r="AX774" s="302"/>
      <c r="AY774" s="300"/>
      <c r="AZ774" s="302"/>
    </row>
    <row r="775" spans="7:52">
      <c r="G775" s="256"/>
      <c r="I775" s="256"/>
      <c r="J775" s="256"/>
      <c r="K775" s="256"/>
      <c r="L775" s="256"/>
      <c r="M775" s="273"/>
      <c r="N775" s="273"/>
      <c r="O775" s="274"/>
      <c r="P775" s="257"/>
      <c r="Q775" s="256"/>
      <c r="R775" s="295"/>
      <c r="Z775" s="296"/>
      <c r="AA775" s="295"/>
      <c r="AB775" s="297"/>
      <c r="AC775" s="297"/>
      <c r="AD775" s="297"/>
      <c r="AE775" s="297"/>
      <c r="AF775" s="297"/>
      <c r="AG775" s="297"/>
      <c r="AH775" s="297"/>
      <c r="AI775" s="297"/>
      <c r="AJ775" s="298"/>
      <c r="AK775" s="298"/>
      <c r="AL775" s="298"/>
      <c r="AM775" s="299"/>
      <c r="AN775" s="300"/>
      <c r="AP775" s="300"/>
      <c r="AQ775" s="302"/>
      <c r="AR775" s="300"/>
      <c r="AS775" s="302"/>
      <c r="AT775" s="303"/>
      <c r="AU775" s="300"/>
      <c r="AV775" s="302"/>
      <c r="AW775" s="300"/>
      <c r="AX775" s="302"/>
      <c r="AY775" s="300"/>
      <c r="AZ775" s="302"/>
    </row>
    <row r="776" spans="7:52">
      <c r="G776" s="256"/>
      <c r="I776" s="256"/>
      <c r="J776" s="256"/>
      <c r="K776" s="256"/>
      <c r="L776" s="256"/>
      <c r="M776" s="273"/>
      <c r="N776" s="273"/>
      <c r="O776" s="274"/>
      <c r="P776" s="257"/>
      <c r="Q776" s="256"/>
      <c r="R776" s="295"/>
      <c r="Z776" s="296"/>
      <c r="AA776" s="295"/>
      <c r="AB776" s="297"/>
      <c r="AC776" s="297"/>
      <c r="AD776" s="297"/>
      <c r="AE776" s="297"/>
      <c r="AF776" s="297"/>
      <c r="AG776" s="297"/>
      <c r="AH776" s="297"/>
      <c r="AI776" s="297"/>
      <c r="AJ776" s="298"/>
      <c r="AK776" s="298"/>
      <c r="AL776" s="298"/>
      <c r="AM776" s="299"/>
      <c r="AN776" s="300"/>
      <c r="AP776" s="300"/>
      <c r="AQ776" s="302"/>
      <c r="AR776" s="300"/>
      <c r="AS776" s="302"/>
      <c r="AT776" s="303"/>
      <c r="AU776" s="300"/>
      <c r="AV776" s="302"/>
      <c r="AW776" s="300"/>
      <c r="AX776" s="302"/>
      <c r="AY776" s="300"/>
      <c r="AZ776" s="302"/>
    </row>
    <row r="777" spans="7:52">
      <c r="G777" s="256"/>
      <c r="I777" s="256"/>
      <c r="J777" s="256"/>
      <c r="K777" s="256"/>
      <c r="L777" s="256"/>
      <c r="M777" s="273"/>
      <c r="N777" s="273"/>
      <c r="O777" s="274"/>
      <c r="P777" s="257"/>
      <c r="Q777" s="256"/>
      <c r="R777" s="295"/>
      <c r="Z777" s="296"/>
      <c r="AA777" s="295"/>
      <c r="AB777" s="297"/>
      <c r="AC777" s="297"/>
      <c r="AD777" s="297"/>
      <c r="AE777" s="297"/>
      <c r="AF777" s="297"/>
      <c r="AG777" s="297"/>
      <c r="AH777" s="297"/>
      <c r="AI777" s="297"/>
      <c r="AJ777" s="298"/>
      <c r="AK777" s="298"/>
      <c r="AL777" s="298"/>
      <c r="AM777" s="299"/>
      <c r="AN777" s="300"/>
      <c r="AP777" s="300"/>
      <c r="AQ777" s="302"/>
      <c r="AR777" s="300"/>
      <c r="AS777" s="302"/>
      <c r="AT777" s="303"/>
      <c r="AU777" s="300"/>
      <c r="AV777" s="302"/>
      <c r="AW777" s="300"/>
      <c r="AX777" s="302"/>
      <c r="AY777" s="300"/>
      <c r="AZ777" s="302"/>
    </row>
    <row r="778" spans="7:52">
      <c r="G778" s="256"/>
      <c r="I778" s="256"/>
      <c r="J778" s="256"/>
      <c r="K778" s="256"/>
      <c r="L778" s="256"/>
      <c r="M778" s="273"/>
      <c r="N778" s="273"/>
      <c r="O778" s="274"/>
      <c r="P778" s="257"/>
      <c r="Q778" s="256"/>
      <c r="R778" s="295"/>
      <c r="Z778" s="296"/>
      <c r="AA778" s="295"/>
      <c r="AB778" s="297"/>
      <c r="AC778" s="297"/>
      <c r="AD778" s="297"/>
      <c r="AE778" s="297"/>
      <c r="AF778" s="297"/>
      <c r="AG778" s="297"/>
      <c r="AH778" s="297"/>
      <c r="AI778" s="297"/>
      <c r="AJ778" s="298"/>
      <c r="AK778" s="298"/>
      <c r="AL778" s="298"/>
      <c r="AM778" s="299"/>
      <c r="AN778" s="300"/>
      <c r="AP778" s="300"/>
      <c r="AQ778" s="302"/>
      <c r="AR778" s="300"/>
      <c r="AS778" s="302"/>
      <c r="AT778" s="303"/>
      <c r="AU778" s="300"/>
      <c r="AV778" s="302"/>
      <c r="AW778" s="300"/>
      <c r="AX778" s="302"/>
      <c r="AY778" s="300"/>
      <c r="AZ778" s="302"/>
    </row>
    <row r="779" spans="7:52">
      <c r="G779" s="256"/>
      <c r="I779" s="256"/>
      <c r="J779" s="256"/>
      <c r="K779" s="256"/>
      <c r="L779" s="256"/>
      <c r="M779" s="273"/>
      <c r="N779" s="273"/>
      <c r="O779" s="274"/>
      <c r="P779" s="257"/>
      <c r="Q779" s="256"/>
      <c r="R779" s="295"/>
      <c r="Z779" s="296"/>
      <c r="AA779" s="295"/>
      <c r="AB779" s="297"/>
      <c r="AC779" s="297"/>
      <c r="AD779" s="297"/>
      <c r="AE779" s="297"/>
      <c r="AF779" s="297"/>
      <c r="AG779" s="297"/>
      <c r="AH779" s="297"/>
      <c r="AI779" s="297"/>
      <c r="AJ779" s="298"/>
      <c r="AK779" s="298"/>
      <c r="AL779" s="298"/>
      <c r="AM779" s="299"/>
      <c r="AN779" s="300"/>
      <c r="AP779" s="300"/>
      <c r="AQ779" s="302"/>
      <c r="AR779" s="300"/>
      <c r="AS779" s="302"/>
      <c r="AT779" s="303"/>
      <c r="AU779" s="300"/>
      <c r="AV779" s="302"/>
      <c r="AW779" s="300"/>
      <c r="AX779" s="302"/>
      <c r="AY779" s="300"/>
      <c r="AZ779" s="302"/>
    </row>
    <row r="780" spans="7:52">
      <c r="G780" s="256"/>
      <c r="I780" s="256"/>
      <c r="J780" s="256"/>
      <c r="K780" s="256"/>
      <c r="L780" s="256"/>
      <c r="M780" s="273"/>
      <c r="N780" s="273"/>
      <c r="O780" s="274"/>
      <c r="P780" s="257"/>
      <c r="Q780" s="256"/>
      <c r="R780" s="295"/>
      <c r="Z780" s="296"/>
      <c r="AA780" s="295"/>
      <c r="AB780" s="297"/>
      <c r="AC780" s="297"/>
      <c r="AD780" s="297"/>
      <c r="AE780" s="297"/>
      <c r="AF780" s="297"/>
      <c r="AG780" s="297"/>
      <c r="AH780" s="297"/>
      <c r="AI780" s="297"/>
      <c r="AJ780" s="298"/>
      <c r="AK780" s="298"/>
      <c r="AL780" s="298"/>
      <c r="AM780" s="299"/>
      <c r="AN780" s="300"/>
      <c r="AP780" s="300"/>
      <c r="AQ780" s="302"/>
      <c r="AR780" s="300"/>
      <c r="AS780" s="302"/>
      <c r="AT780" s="303"/>
      <c r="AU780" s="300"/>
      <c r="AV780" s="302"/>
      <c r="AW780" s="300"/>
      <c r="AX780" s="302"/>
      <c r="AY780" s="300"/>
      <c r="AZ780" s="302"/>
    </row>
    <row r="781" spans="7:52">
      <c r="G781" s="256"/>
      <c r="I781" s="256"/>
      <c r="J781" s="256"/>
      <c r="K781" s="256"/>
      <c r="L781" s="256"/>
      <c r="M781" s="273"/>
      <c r="N781" s="273"/>
      <c r="O781" s="274"/>
      <c r="P781" s="257"/>
      <c r="Q781" s="256"/>
      <c r="R781" s="295"/>
      <c r="Z781" s="296"/>
      <c r="AA781" s="295"/>
      <c r="AB781" s="297"/>
      <c r="AC781" s="297"/>
      <c r="AD781" s="297"/>
      <c r="AE781" s="297"/>
      <c r="AF781" s="297"/>
      <c r="AG781" s="297"/>
      <c r="AH781" s="297"/>
      <c r="AI781" s="297"/>
      <c r="AJ781" s="298"/>
      <c r="AK781" s="298"/>
      <c r="AL781" s="298"/>
      <c r="AM781" s="299"/>
      <c r="AN781" s="300"/>
      <c r="AP781" s="300"/>
      <c r="AQ781" s="302"/>
      <c r="AR781" s="300"/>
      <c r="AS781" s="302"/>
      <c r="AT781" s="303"/>
      <c r="AU781" s="300"/>
      <c r="AV781" s="302"/>
      <c r="AW781" s="300"/>
      <c r="AX781" s="302"/>
      <c r="AY781" s="300"/>
      <c r="AZ781" s="302"/>
    </row>
    <row r="782" spans="7:52">
      <c r="G782" s="256"/>
      <c r="I782" s="256"/>
      <c r="J782" s="256"/>
      <c r="K782" s="256"/>
      <c r="L782" s="256"/>
      <c r="M782" s="273"/>
      <c r="N782" s="273"/>
      <c r="O782" s="274"/>
      <c r="P782" s="257"/>
      <c r="Q782" s="256"/>
      <c r="R782" s="295"/>
      <c r="Z782" s="296"/>
      <c r="AA782" s="295"/>
      <c r="AB782" s="297"/>
      <c r="AC782" s="297"/>
      <c r="AD782" s="297"/>
      <c r="AE782" s="297"/>
      <c r="AF782" s="297"/>
      <c r="AG782" s="297"/>
      <c r="AH782" s="297"/>
      <c r="AI782" s="297"/>
      <c r="AJ782" s="298"/>
      <c r="AK782" s="298"/>
      <c r="AL782" s="298"/>
      <c r="AM782" s="299"/>
      <c r="AN782" s="300"/>
      <c r="AP782" s="300"/>
      <c r="AQ782" s="302"/>
      <c r="AR782" s="300"/>
      <c r="AS782" s="302"/>
      <c r="AT782" s="303"/>
      <c r="AU782" s="300"/>
      <c r="AV782" s="302"/>
      <c r="AW782" s="300"/>
      <c r="AX782" s="302"/>
      <c r="AY782" s="300"/>
      <c r="AZ782" s="302"/>
    </row>
    <row r="783" spans="7:52">
      <c r="G783" s="256"/>
      <c r="I783" s="256"/>
      <c r="J783" s="256"/>
      <c r="K783" s="256"/>
      <c r="L783" s="256"/>
      <c r="M783" s="273"/>
      <c r="N783" s="273"/>
      <c r="O783" s="274"/>
      <c r="P783" s="257"/>
      <c r="Q783" s="256"/>
      <c r="R783" s="295"/>
      <c r="Z783" s="296"/>
      <c r="AA783" s="295"/>
      <c r="AB783" s="297"/>
      <c r="AC783" s="297"/>
      <c r="AD783" s="297"/>
      <c r="AE783" s="297"/>
      <c r="AF783" s="297"/>
      <c r="AG783" s="297"/>
      <c r="AH783" s="297"/>
      <c r="AI783" s="297"/>
      <c r="AJ783" s="298"/>
      <c r="AK783" s="298"/>
      <c r="AL783" s="298"/>
      <c r="AM783" s="299"/>
      <c r="AN783" s="300"/>
      <c r="AP783" s="300"/>
      <c r="AQ783" s="302"/>
      <c r="AR783" s="300"/>
      <c r="AS783" s="302"/>
      <c r="AT783" s="303"/>
      <c r="AU783" s="300"/>
      <c r="AV783" s="302"/>
      <c r="AW783" s="300"/>
      <c r="AX783" s="302"/>
      <c r="AY783" s="300"/>
      <c r="AZ783" s="302"/>
    </row>
    <row r="784" spans="7:52">
      <c r="G784" s="256"/>
      <c r="I784" s="256"/>
      <c r="J784" s="256"/>
      <c r="K784" s="256"/>
      <c r="L784" s="256"/>
      <c r="M784" s="273"/>
      <c r="N784" s="273"/>
      <c r="O784" s="274"/>
      <c r="P784" s="257"/>
      <c r="Q784" s="256"/>
      <c r="R784" s="295"/>
      <c r="Z784" s="296"/>
      <c r="AA784" s="295"/>
      <c r="AB784" s="297"/>
      <c r="AC784" s="297"/>
      <c r="AD784" s="297"/>
      <c r="AE784" s="297"/>
      <c r="AF784" s="297"/>
      <c r="AG784" s="297"/>
      <c r="AH784" s="297"/>
      <c r="AI784" s="297"/>
      <c r="AJ784" s="298"/>
      <c r="AK784" s="298"/>
      <c r="AL784" s="298"/>
      <c r="AM784" s="299"/>
      <c r="AN784" s="300"/>
      <c r="AP784" s="300"/>
      <c r="AQ784" s="302"/>
      <c r="AR784" s="300"/>
      <c r="AS784" s="302"/>
      <c r="AT784" s="303"/>
      <c r="AU784" s="300"/>
      <c r="AV784" s="302"/>
      <c r="AW784" s="300"/>
      <c r="AX784" s="302"/>
      <c r="AY784" s="300"/>
      <c r="AZ784" s="302"/>
    </row>
    <row r="785" spans="7:52">
      <c r="G785" s="256"/>
      <c r="I785" s="256"/>
      <c r="J785" s="256"/>
      <c r="K785" s="256"/>
      <c r="L785" s="256"/>
      <c r="M785" s="273"/>
      <c r="N785" s="273"/>
      <c r="O785" s="274"/>
      <c r="P785" s="257"/>
      <c r="Q785" s="256"/>
      <c r="R785" s="295"/>
      <c r="Z785" s="296"/>
      <c r="AA785" s="295"/>
      <c r="AB785" s="297"/>
      <c r="AC785" s="297"/>
      <c r="AD785" s="297"/>
      <c r="AE785" s="297"/>
      <c r="AF785" s="297"/>
      <c r="AG785" s="297"/>
      <c r="AH785" s="297"/>
      <c r="AI785" s="297"/>
      <c r="AJ785" s="298"/>
      <c r="AK785" s="298"/>
      <c r="AL785" s="298"/>
      <c r="AM785" s="299"/>
      <c r="AN785" s="300"/>
      <c r="AP785" s="300"/>
      <c r="AQ785" s="302"/>
      <c r="AR785" s="300"/>
      <c r="AS785" s="302"/>
      <c r="AT785" s="303"/>
      <c r="AU785" s="300"/>
      <c r="AV785" s="302"/>
      <c r="AW785" s="300"/>
      <c r="AX785" s="302"/>
      <c r="AY785" s="300"/>
      <c r="AZ785" s="302"/>
    </row>
    <row r="786" spans="7:52">
      <c r="G786" s="256"/>
      <c r="I786" s="256"/>
      <c r="J786" s="256"/>
      <c r="K786" s="256"/>
      <c r="L786" s="256"/>
      <c r="M786" s="273"/>
      <c r="N786" s="273"/>
      <c r="O786" s="274"/>
      <c r="P786" s="257"/>
      <c r="Q786" s="256"/>
      <c r="R786" s="295"/>
      <c r="Z786" s="296"/>
      <c r="AA786" s="295"/>
      <c r="AB786" s="297"/>
      <c r="AC786" s="297"/>
      <c r="AD786" s="297"/>
      <c r="AE786" s="297"/>
      <c r="AF786" s="297"/>
      <c r="AG786" s="297"/>
      <c r="AH786" s="297"/>
      <c r="AI786" s="297"/>
      <c r="AJ786" s="298"/>
      <c r="AK786" s="298"/>
      <c r="AL786" s="298"/>
      <c r="AM786" s="299"/>
      <c r="AN786" s="300"/>
      <c r="AP786" s="300"/>
      <c r="AQ786" s="302"/>
      <c r="AR786" s="300"/>
      <c r="AS786" s="302"/>
      <c r="AT786" s="303"/>
      <c r="AU786" s="300"/>
      <c r="AV786" s="302"/>
      <c r="AW786" s="300"/>
      <c r="AX786" s="302"/>
      <c r="AY786" s="300"/>
      <c r="AZ786" s="302"/>
    </row>
    <row r="787" spans="7:52">
      <c r="G787" s="256"/>
      <c r="I787" s="256"/>
      <c r="J787" s="256"/>
      <c r="K787" s="256"/>
      <c r="L787" s="256"/>
      <c r="M787" s="273"/>
      <c r="N787" s="273"/>
      <c r="O787" s="274"/>
      <c r="P787" s="257"/>
      <c r="Q787" s="256"/>
      <c r="R787" s="295"/>
      <c r="Z787" s="296"/>
      <c r="AA787" s="295"/>
      <c r="AB787" s="297"/>
      <c r="AC787" s="297"/>
      <c r="AD787" s="297"/>
      <c r="AE787" s="297"/>
      <c r="AF787" s="297"/>
      <c r="AG787" s="297"/>
      <c r="AH787" s="297"/>
      <c r="AI787" s="297"/>
      <c r="AJ787" s="298"/>
      <c r="AK787" s="298"/>
      <c r="AL787" s="298"/>
      <c r="AM787" s="299"/>
      <c r="AN787" s="300"/>
      <c r="AP787" s="300"/>
      <c r="AQ787" s="302"/>
      <c r="AR787" s="300"/>
      <c r="AS787" s="302"/>
      <c r="AT787" s="303"/>
      <c r="AU787" s="300"/>
      <c r="AV787" s="302"/>
      <c r="AW787" s="300"/>
      <c r="AX787" s="302"/>
      <c r="AY787" s="300"/>
      <c r="AZ787" s="302"/>
    </row>
    <row r="788" spans="7:52">
      <c r="G788" s="256"/>
      <c r="I788" s="256"/>
      <c r="J788" s="256"/>
      <c r="K788" s="256"/>
      <c r="L788" s="256"/>
      <c r="M788" s="273"/>
      <c r="N788" s="273"/>
      <c r="O788" s="274"/>
      <c r="P788" s="257"/>
      <c r="Q788" s="256"/>
      <c r="R788" s="295"/>
      <c r="Z788" s="296"/>
      <c r="AA788" s="295"/>
      <c r="AB788" s="297"/>
      <c r="AC788" s="297"/>
      <c r="AD788" s="297"/>
      <c r="AE788" s="297"/>
      <c r="AF788" s="297"/>
      <c r="AG788" s="297"/>
      <c r="AH788" s="297"/>
      <c r="AI788" s="297"/>
      <c r="AJ788" s="298"/>
      <c r="AK788" s="298"/>
      <c r="AL788" s="298"/>
      <c r="AM788" s="299"/>
      <c r="AN788" s="300"/>
      <c r="AP788" s="300"/>
      <c r="AQ788" s="302"/>
      <c r="AR788" s="300"/>
      <c r="AS788" s="302"/>
      <c r="AT788" s="303"/>
      <c r="AU788" s="300"/>
      <c r="AV788" s="302"/>
      <c r="AW788" s="300"/>
      <c r="AX788" s="302"/>
      <c r="AY788" s="300"/>
      <c r="AZ788" s="302"/>
    </row>
    <row r="789" spans="7:52">
      <c r="G789" s="256"/>
      <c r="I789" s="256"/>
      <c r="J789" s="256"/>
      <c r="K789" s="256"/>
      <c r="L789" s="256"/>
      <c r="M789" s="273"/>
      <c r="N789" s="273"/>
      <c r="O789" s="274"/>
      <c r="P789" s="257"/>
      <c r="Q789" s="256"/>
      <c r="R789" s="295"/>
      <c r="Z789" s="296"/>
      <c r="AA789" s="295"/>
      <c r="AB789" s="297"/>
      <c r="AC789" s="297"/>
      <c r="AD789" s="297"/>
      <c r="AE789" s="297"/>
      <c r="AF789" s="297"/>
      <c r="AG789" s="297"/>
      <c r="AH789" s="297"/>
      <c r="AI789" s="297"/>
      <c r="AJ789" s="298"/>
      <c r="AK789" s="298"/>
      <c r="AL789" s="298"/>
      <c r="AM789" s="299"/>
      <c r="AN789" s="300"/>
      <c r="AP789" s="300"/>
      <c r="AQ789" s="302"/>
      <c r="AR789" s="300"/>
      <c r="AS789" s="302"/>
      <c r="AT789" s="303"/>
      <c r="AU789" s="300"/>
      <c r="AV789" s="302"/>
      <c r="AW789" s="300"/>
      <c r="AX789" s="302"/>
      <c r="AY789" s="300"/>
      <c r="AZ789" s="302"/>
    </row>
    <row r="790" spans="7:52">
      <c r="G790" s="256"/>
      <c r="I790" s="256"/>
      <c r="J790" s="256"/>
      <c r="K790" s="256"/>
      <c r="L790" s="256"/>
      <c r="M790" s="273"/>
      <c r="N790" s="273"/>
      <c r="O790" s="274"/>
      <c r="P790" s="257"/>
      <c r="Q790" s="256"/>
      <c r="R790" s="295"/>
      <c r="Z790" s="296"/>
      <c r="AA790" s="295"/>
      <c r="AB790" s="297"/>
      <c r="AC790" s="297"/>
      <c r="AD790" s="297"/>
      <c r="AE790" s="297"/>
      <c r="AF790" s="297"/>
      <c r="AG790" s="297"/>
      <c r="AH790" s="297"/>
      <c r="AI790" s="297"/>
      <c r="AJ790" s="298"/>
      <c r="AK790" s="298"/>
      <c r="AL790" s="298"/>
      <c r="AM790" s="299"/>
      <c r="AN790" s="300"/>
      <c r="AP790" s="300"/>
      <c r="AQ790" s="302"/>
      <c r="AR790" s="300"/>
      <c r="AS790" s="302"/>
      <c r="AT790" s="303"/>
      <c r="AU790" s="300"/>
      <c r="AV790" s="302"/>
      <c r="AW790" s="300"/>
      <c r="AX790" s="302"/>
      <c r="AY790" s="300"/>
      <c r="AZ790" s="302"/>
    </row>
    <row r="791" spans="7:52">
      <c r="G791" s="256"/>
      <c r="I791" s="256"/>
      <c r="J791" s="256"/>
      <c r="K791" s="256"/>
      <c r="L791" s="256"/>
      <c r="M791" s="273"/>
      <c r="N791" s="273"/>
      <c r="O791" s="274"/>
      <c r="P791" s="257"/>
      <c r="Q791" s="256"/>
      <c r="R791" s="295"/>
      <c r="Z791" s="296"/>
      <c r="AA791" s="295"/>
      <c r="AB791" s="297"/>
      <c r="AC791" s="297"/>
      <c r="AD791" s="297"/>
      <c r="AE791" s="297"/>
      <c r="AF791" s="297"/>
      <c r="AG791" s="297"/>
      <c r="AH791" s="297"/>
      <c r="AI791" s="297"/>
      <c r="AJ791" s="298"/>
      <c r="AK791" s="298"/>
      <c r="AL791" s="298"/>
      <c r="AM791" s="299"/>
      <c r="AN791" s="300"/>
      <c r="AP791" s="300"/>
      <c r="AQ791" s="302"/>
      <c r="AR791" s="300"/>
      <c r="AS791" s="302"/>
      <c r="AT791" s="303"/>
      <c r="AU791" s="300"/>
      <c r="AV791" s="302"/>
      <c r="AW791" s="300"/>
      <c r="AX791" s="302"/>
      <c r="AY791" s="300"/>
      <c r="AZ791" s="302"/>
    </row>
    <row r="792" spans="7:52">
      <c r="G792" s="256"/>
      <c r="I792" s="256"/>
      <c r="J792" s="256"/>
      <c r="K792" s="256"/>
      <c r="L792" s="256"/>
      <c r="M792" s="273"/>
      <c r="N792" s="273"/>
      <c r="O792" s="274"/>
      <c r="P792" s="257"/>
      <c r="Q792" s="256"/>
      <c r="R792" s="295"/>
      <c r="Z792" s="296"/>
      <c r="AA792" s="295"/>
      <c r="AB792" s="297"/>
      <c r="AC792" s="297"/>
      <c r="AD792" s="297"/>
      <c r="AE792" s="297"/>
      <c r="AF792" s="297"/>
      <c r="AG792" s="297"/>
      <c r="AH792" s="297"/>
      <c r="AI792" s="297"/>
      <c r="AJ792" s="298"/>
      <c r="AK792" s="298"/>
      <c r="AL792" s="298"/>
      <c r="AM792" s="299"/>
      <c r="AN792" s="300"/>
      <c r="AP792" s="300"/>
      <c r="AQ792" s="302"/>
      <c r="AR792" s="300"/>
      <c r="AS792" s="302"/>
      <c r="AT792" s="303"/>
      <c r="AU792" s="300"/>
      <c r="AV792" s="302"/>
      <c r="AW792" s="300"/>
      <c r="AX792" s="302"/>
      <c r="AY792" s="300"/>
      <c r="AZ792" s="302"/>
    </row>
    <row r="793" spans="7:52">
      <c r="G793" s="256"/>
      <c r="I793" s="256"/>
      <c r="J793" s="256"/>
      <c r="K793" s="256"/>
      <c r="L793" s="256"/>
      <c r="M793" s="273"/>
      <c r="N793" s="273"/>
      <c r="O793" s="274"/>
      <c r="P793" s="257"/>
      <c r="Q793" s="256"/>
      <c r="R793" s="295"/>
      <c r="Z793" s="296"/>
      <c r="AA793" s="295"/>
      <c r="AB793" s="297"/>
      <c r="AC793" s="297"/>
      <c r="AD793" s="297"/>
      <c r="AE793" s="297"/>
      <c r="AF793" s="297"/>
      <c r="AG793" s="297"/>
      <c r="AH793" s="297"/>
      <c r="AI793" s="297"/>
      <c r="AJ793" s="298"/>
      <c r="AK793" s="298"/>
      <c r="AL793" s="298"/>
      <c r="AM793" s="299"/>
      <c r="AN793" s="300"/>
      <c r="AP793" s="300"/>
      <c r="AQ793" s="302"/>
      <c r="AR793" s="300"/>
      <c r="AS793" s="302"/>
      <c r="AT793" s="303"/>
      <c r="AU793" s="300"/>
      <c r="AV793" s="302"/>
      <c r="AW793" s="300"/>
      <c r="AX793" s="302"/>
      <c r="AY793" s="300"/>
      <c r="AZ793" s="302"/>
    </row>
    <row r="794" spans="7:52">
      <c r="G794" s="256"/>
      <c r="I794" s="256"/>
      <c r="J794" s="256"/>
      <c r="K794" s="256"/>
      <c r="L794" s="256"/>
      <c r="M794" s="273"/>
      <c r="N794" s="273"/>
      <c r="O794" s="274"/>
      <c r="P794" s="257"/>
      <c r="Q794" s="256"/>
      <c r="R794" s="295"/>
      <c r="Z794" s="296"/>
      <c r="AA794" s="295"/>
      <c r="AB794" s="297"/>
      <c r="AC794" s="297"/>
      <c r="AD794" s="297"/>
      <c r="AE794" s="297"/>
      <c r="AF794" s="297"/>
      <c r="AG794" s="297"/>
      <c r="AH794" s="297"/>
      <c r="AI794" s="297"/>
      <c r="AJ794" s="298"/>
      <c r="AK794" s="298"/>
      <c r="AL794" s="298"/>
      <c r="AM794" s="299"/>
      <c r="AN794" s="300"/>
      <c r="AP794" s="300"/>
      <c r="AQ794" s="302"/>
      <c r="AR794" s="300"/>
      <c r="AS794" s="302"/>
      <c r="AT794" s="303"/>
      <c r="AU794" s="300"/>
      <c r="AV794" s="302"/>
      <c r="AW794" s="300"/>
      <c r="AX794" s="302"/>
      <c r="AY794" s="300"/>
      <c r="AZ794" s="302"/>
    </row>
    <row r="795" spans="7:52">
      <c r="G795" s="256"/>
      <c r="I795" s="256"/>
      <c r="J795" s="256"/>
      <c r="K795" s="256"/>
      <c r="L795" s="256"/>
      <c r="M795" s="273"/>
      <c r="N795" s="273"/>
      <c r="O795" s="274"/>
      <c r="P795" s="257"/>
      <c r="Q795" s="256"/>
      <c r="R795" s="295"/>
      <c r="Z795" s="296"/>
      <c r="AA795" s="295"/>
      <c r="AB795" s="297"/>
      <c r="AC795" s="297"/>
      <c r="AD795" s="297"/>
      <c r="AE795" s="297"/>
      <c r="AF795" s="297"/>
      <c r="AG795" s="297"/>
      <c r="AH795" s="297"/>
      <c r="AI795" s="297"/>
      <c r="AJ795" s="298"/>
      <c r="AK795" s="298"/>
      <c r="AL795" s="298"/>
      <c r="AM795" s="299"/>
      <c r="AN795" s="300"/>
      <c r="AP795" s="300"/>
      <c r="AQ795" s="302"/>
      <c r="AR795" s="300"/>
      <c r="AS795" s="302"/>
      <c r="AT795" s="303"/>
      <c r="AU795" s="300"/>
      <c r="AV795" s="302"/>
      <c r="AW795" s="300"/>
      <c r="AX795" s="302"/>
      <c r="AY795" s="300"/>
      <c r="AZ795" s="302"/>
    </row>
    <row r="796" spans="7:52">
      <c r="G796" s="256"/>
      <c r="I796" s="256"/>
      <c r="J796" s="256"/>
      <c r="K796" s="256"/>
      <c r="L796" s="256"/>
      <c r="M796" s="273"/>
      <c r="N796" s="273"/>
      <c r="O796" s="274"/>
      <c r="P796" s="257"/>
      <c r="Q796" s="256"/>
      <c r="R796" s="295"/>
      <c r="Z796" s="296"/>
      <c r="AA796" s="295"/>
      <c r="AB796" s="297"/>
      <c r="AC796" s="297"/>
      <c r="AD796" s="297"/>
      <c r="AE796" s="297"/>
      <c r="AF796" s="297"/>
      <c r="AG796" s="297"/>
      <c r="AH796" s="297"/>
      <c r="AI796" s="297"/>
      <c r="AJ796" s="298"/>
      <c r="AK796" s="298"/>
      <c r="AL796" s="298"/>
      <c r="AM796" s="299"/>
      <c r="AN796" s="300"/>
      <c r="AP796" s="300"/>
      <c r="AQ796" s="302"/>
      <c r="AR796" s="300"/>
      <c r="AS796" s="302"/>
      <c r="AT796" s="303"/>
      <c r="AU796" s="300"/>
      <c r="AV796" s="302"/>
      <c r="AW796" s="300"/>
      <c r="AX796" s="302"/>
      <c r="AY796" s="300"/>
      <c r="AZ796" s="302"/>
    </row>
    <row r="797" spans="7:52">
      <c r="G797" s="256"/>
      <c r="I797" s="256"/>
      <c r="J797" s="256"/>
      <c r="K797" s="256"/>
      <c r="L797" s="256"/>
      <c r="M797" s="273"/>
      <c r="N797" s="273"/>
      <c r="O797" s="274"/>
      <c r="P797" s="257"/>
      <c r="Q797" s="256"/>
      <c r="R797" s="295"/>
      <c r="Z797" s="296"/>
      <c r="AA797" s="295"/>
      <c r="AB797" s="297"/>
      <c r="AC797" s="297"/>
      <c r="AD797" s="297"/>
      <c r="AE797" s="297"/>
      <c r="AF797" s="297"/>
      <c r="AG797" s="297"/>
      <c r="AH797" s="297"/>
      <c r="AI797" s="297"/>
      <c r="AJ797" s="298"/>
      <c r="AK797" s="298"/>
      <c r="AL797" s="298"/>
      <c r="AM797" s="299"/>
      <c r="AN797" s="300"/>
      <c r="AP797" s="300"/>
      <c r="AQ797" s="302"/>
      <c r="AR797" s="300"/>
      <c r="AS797" s="302"/>
      <c r="AT797" s="303"/>
      <c r="AU797" s="300"/>
      <c r="AV797" s="302"/>
      <c r="AW797" s="300"/>
      <c r="AX797" s="302"/>
      <c r="AY797" s="300"/>
      <c r="AZ797" s="302"/>
    </row>
    <row r="798" spans="7:52">
      <c r="G798" s="256"/>
      <c r="I798" s="256"/>
      <c r="J798" s="256"/>
      <c r="K798" s="256"/>
      <c r="L798" s="256"/>
      <c r="M798" s="273"/>
      <c r="N798" s="273"/>
      <c r="O798" s="274"/>
      <c r="P798" s="257"/>
      <c r="Q798" s="256"/>
      <c r="R798" s="295"/>
      <c r="Z798" s="296"/>
      <c r="AA798" s="295"/>
      <c r="AB798" s="297"/>
      <c r="AC798" s="297"/>
      <c r="AD798" s="297"/>
      <c r="AE798" s="297"/>
      <c r="AF798" s="297"/>
      <c r="AG798" s="297"/>
      <c r="AH798" s="297"/>
      <c r="AI798" s="297"/>
      <c r="AJ798" s="298"/>
      <c r="AK798" s="298"/>
      <c r="AL798" s="298"/>
      <c r="AM798" s="299"/>
      <c r="AN798" s="300"/>
      <c r="AP798" s="300"/>
      <c r="AQ798" s="302"/>
      <c r="AR798" s="300"/>
      <c r="AS798" s="302"/>
      <c r="AT798" s="303"/>
      <c r="AU798" s="300"/>
      <c r="AV798" s="302"/>
      <c r="AW798" s="300"/>
      <c r="AX798" s="302"/>
      <c r="AY798" s="300"/>
      <c r="AZ798" s="302"/>
    </row>
    <row r="799" spans="7:52">
      <c r="G799" s="256"/>
      <c r="I799" s="256"/>
      <c r="J799" s="256"/>
      <c r="K799" s="256"/>
      <c r="L799" s="256"/>
      <c r="M799" s="273"/>
      <c r="N799" s="273"/>
      <c r="O799" s="274"/>
      <c r="P799" s="257"/>
      <c r="Q799" s="256"/>
      <c r="R799" s="295"/>
      <c r="Z799" s="296"/>
      <c r="AA799" s="295"/>
      <c r="AB799" s="297"/>
      <c r="AC799" s="297"/>
      <c r="AD799" s="297"/>
      <c r="AE799" s="297"/>
      <c r="AF799" s="297"/>
      <c r="AG799" s="297"/>
      <c r="AH799" s="297"/>
      <c r="AI799" s="297"/>
      <c r="AJ799" s="298"/>
      <c r="AK799" s="298"/>
      <c r="AL799" s="298"/>
      <c r="AM799" s="299"/>
      <c r="AN799" s="300"/>
      <c r="AP799" s="300"/>
      <c r="AQ799" s="302"/>
      <c r="AR799" s="300"/>
      <c r="AS799" s="302"/>
      <c r="AT799" s="303"/>
      <c r="AU799" s="300"/>
      <c r="AV799" s="302"/>
      <c r="AW799" s="300"/>
      <c r="AX799" s="302"/>
      <c r="AY799" s="300"/>
      <c r="AZ799" s="302"/>
    </row>
    <row r="800" spans="7:52">
      <c r="G800" s="256"/>
      <c r="I800" s="256"/>
      <c r="J800" s="256"/>
      <c r="K800" s="256"/>
      <c r="L800" s="256"/>
      <c r="M800" s="273"/>
      <c r="N800" s="273"/>
      <c r="O800" s="274"/>
      <c r="P800" s="257"/>
      <c r="Q800" s="256"/>
      <c r="R800" s="295"/>
      <c r="Z800" s="296"/>
      <c r="AA800" s="295"/>
      <c r="AB800" s="297"/>
      <c r="AC800" s="297"/>
      <c r="AD800" s="297"/>
      <c r="AE800" s="297"/>
      <c r="AF800" s="297"/>
      <c r="AG800" s="297"/>
      <c r="AH800" s="297"/>
      <c r="AI800" s="297"/>
      <c r="AJ800" s="298"/>
      <c r="AK800" s="298"/>
      <c r="AL800" s="298"/>
      <c r="AM800" s="299"/>
      <c r="AN800" s="300"/>
      <c r="AP800" s="300"/>
      <c r="AQ800" s="302"/>
      <c r="AR800" s="300"/>
      <c r="AS800" s="302"/>
      <c r="AT800" s="303"/>
      <c r="AU800" s="300"/>
      <c r="AV800" s="302"/>
      <c r="AW800" s="300"/>
      <c r="AX800" s="302"/>
      <c r="AY800" s="300"/>
      <c r="AZ800" s="302"/>
    </row>
    <row r="801" spans="7:52">
      <c r="G801" s="256"/>
      <c r="I801" s="256"/>
      <c r="J801" s="256"/>
      <c r="K801" s="256"/>
      <c r="L801" s="256"/>
      <c r="M801" s="273"/>
      <c r="N801" s="273"/>
      <c r="O801" s="274"/>
      <c r="P801" s="257"/>
      <c r="Q801" s="256"/>
      <c r="R801" s="295"/>
      <c r="Z801" s="296"/>
      <c r="AA801" s="295"/>
      <c r="AB801" s="297"/>
      <c r="AC801" s="297"/>
      <c r="AD801" s="297"/>
      <c r="AE801" s="297"/>
      <c r="AF801" s="297"/>
      <c r="AG801" s="297"/>
      <c r="AH801" s="297"/>
      <c r="AI801" s="297"/>
      <c r="AJ801" s="298"/>
      <c r="AK801" s="298"/>
      <c r="AL801" s="298"/>
      <c r="AM801" s="299"/>
      <c r="AN801" s="300"/>
      <c r="AP801" s="300"/>
      <c r="AQ801" s="302"/>
      <c r="AR801" s="300"/>
      <c r="AS801" s="302"/>
      <c r="AT801" s="303"/>
      <c r="AU801" s="300"/>
      <c r="AV801" s="302"/>
      <c r="AW801" s="300"/>
      <c r="AX801" s="302"/>
      <c r="AY801" s="300"/>
      <c r="AZ801" s="302"/>
    </row>
    <row r="802" spans="7:52">
      <c r="G802" s="256"/>
      <c r="I802" s="256"/>
      <c r="J802" s="256"/>
      <c r="K802" s="256"/>
      <c r="L802" s="256"/>
      <c r="M802" s="273"/>
      <c r="N802" s="273"/>
      <c r="O802" s="274"/>
      <c r="P802" s="257"/>
      <c r="Q802" s="256"/>
      <c r="R802" s="295"/>
      <c r="Z802" s="296"/>
      <c r="AA802" s="295"/>
      <c r="AB802" s="297"/>
      <c r="AC802" s="297"/>
      <c r="AD802" s="297"/>
      <c r="AE802" s="297"/>
      <c r="AF802" s="297"/>
      <c r="AG802" s="297"/>
      <c r="AH802" s="297"/>
      <c r="AI802" s="297"/>
      <c r="AJ802" s="298"/>
      <c r="AK802" s="298"/>
      <c r="AL802" s="298"/>
      <c r="AM802" s="299"/>
      <c r="AN802" s="300"/>
      <c r="AP802" s="300"/>
      <c r="AQ802" s="302"/>
      <c r="AR802" s="300"/>
      <c r="AS802" s="302"/>
      <c r="AT802" s="303"/>
      <c r="AU802" s="300"/>
      <c r="AV802" s="302"/>
      <c r="AW802" s="300"/>
      <c r="AX802" s="302"/>
      <c r="AY802" s="300"/>
      <c r="AZ802" s="302"/>
    </row>
    <row r="803" spans="7:52">
      <c r="G803" s="256"/>
      <c r="I803" s="256"/>
      <c r="J803" s="256"/>
      <c r="K803" s="256"/>
      <c r="L803" s="256"/>
      <c r="M803" s="273"/>
      <c r="N803" s="273"/>
      <c r="O803" s="274"/>
      <c r="P803" s="257"/>
      <c r="Q803" s="256"/>
      <c r="R803" s="295"/>
      <c r="Z803" s="296"/>
      <c r="AA803" s="295"/>
      <c r="AB803" s="297"/>
      <c r="AC803" s="297"/>
      <c r="AD803" s="297"/>
      <c r="AE803" s="297"/>
      <c r="AF803" s="297"/>
      <c r="AG803" s="297"/>
      <c r="AH803" s="297"/>
      <c r="AI803" s="297"/>
      <c r="AJ803" s="298"/>
      <c r="AK803" s="298"/>
      <c r="AL803" s="298"/>
      <c r="AM803" s="299"/>
      <c r="AN803" s="300"/>
      <c r="AP803" s="300"/>
      <c r="AQ803" s="302"/>
      <c r="AR803" s="300"/>
      <c r="AS803" s="302"/>
      <c r="AT803" s="303"/>
      <c r="AU803" s="300"/>
      <c r="AV803" s="302"/>
      <c r="AW803" s="300"/>
      <c r="AX803" s="302"/>
      <c r="AY803" s="300"/>
      <c r="AZ803" s="302"/>
    </row>
    <row r="804" spans="7:52">
      <c r="G804" s="256"/>
      <c r="I804" s="256"/>
      <c r="J804" s="256"/>
      <c r="K804" s="256"/>
      <c r="L804" s="256"/>
      <c r="M804" s="273"/>
      <c r="N804" s="273"/>
      <c r="O804" s="274"/>
      <c r="P804" s="257"/>
      <c r="Q804" s="256"/>
      <c r="R804" s="295"/>
      <c r="Z804" s="296"/>
      <c r="AA804" s="295"/>
      <c r="AB804" s="297"/>
      <c r="AC804" s="297"/>
      <c r="AD804" s="297"/>
      <c r="AE804" s="297"/>
      <c r="AF804" s="297"/>
      <c r="AG804" s="297"/>
      <c r="AH804" s="297"/>
      <c r="AI804" s="297"/>
      <c r="AJ804" s="298"/>
      <c r="AK804" s="298"/>
      <c r="AL804" s="298"/>
      <c r="AM804" s="299"/>
      <c r="AN804" s="300"/>
      <c r="AP804" s="300"/>
      <c r="AQ804" s="302"/>
      <c r="AR804" s="300"/>
      <c r="AS804" s="302"/>
      <c r="AT804" s="303"/>
      <c r="AU804" s="300"/>
      <c r="AV804" s="302"/>
      <c r="AW804" s="300"/>
      <c r="AX804" s="302"/>
      <c r="AY804" s="300"/>
      <c r="AZ804" s="302"/>
    </row>
    <row r="805" spans="7:52">
      <c r="G805" s="256"/>
      <c r="I805" s="256"/>
      <c r="J805" s="256"/>
      <c r="K805" s="256"/>
      <c r="L805" s="256"/>
      <c r="M805" s="273"/>
      <c r="N805" s="273"/>
      <c r="O805" s="274"/>
      <c r="P805" s="257"/>
      <c r="Q805" s="256"/>
      <c r="R805" s="295"/>
      <c r="Z805" s="296"/>
      <c r="AA805" s="295"/>
      <c r="AB805" s="297"/>
      <c r="AC805" s="297"/>
      <c r="AD805" s="297"/>
      <c r="AE805" s="297"/>
      <c r="AF805" s="297"/>
      <c r="AG805" s="297"/>
      <c r="AH805" s="297"/>
      <c r="AI805" s="297"/>
      <c r="AJ805" s="298"/>
      <c r="AK805" s="298"/>
      <c r="AL805" s="298"/>
      <c r="AM805" s="299"/>
      <c r="AN805" s="300"/>
      <c r="AP805" s="300"/>
      <c r="AQ805" s="302"/>
      <c r="AR805" s="300"/>
      <c r="AS805" s="302"/>
      <c r="AT805" s="303"/>
      <c r="AU805" s="300"/>
      <c r="AV805" s="302"/>
      <c r="AW805" s="300"/>
      <c r="AX805" s="302"/>
      <c r="AY805" s="300"/>
      <c r="AZ805" s="302"/>
    </row>
    <row r="806" spans="7:52">
      <c r="G806" s="256"/>
      <c r="I806" s="256"/>
      <c r="J806" s="256"/>
      <c r="K806" s="256"/>
      <c r="L806" s="256"/>
      <c r="M806" s="273"/>
      <c r="N806" s="273"/>
      <c r="O806" s="274"/>
      <c r="P806" s="257"/>
      <c r="Q806" s="256"/>
      <c r="R806" s="295"/>
      <c r="Z806" s="296"/>
      <c r="AA806" s="295"/>
      <c r="AB806" s="297"/>
      <c r="AC806" s="297"/>
      <c r="AD806" s="297"/>
      <c r="AE806" s="297"/>
      <c r="AF806" s="297"/>
      <c r="AG806" s="297"/>
      <c r="AH806" s="297"/>
      <c r="AI806" s="297"/>
      <c r="AJ806" s="298"/>
      <c r="AK806" s="298"/>
      <c r="AL806" s="298"/>
      <c r="AM806" s="299"/>
      <c r="AN806" s="300"/>
      <c r="AP806" s="300"/>
      <c r="AQ806" s="302"/>
      <c r="AR806" s="300"/>
      <c r="AS806" s="302"/>
      <c r="AT806" s="303"/>
      <c r="AU806" s="300"/>
      <c r="AV806" s="302"/>
      <c r="AW806" s="300"/>
      <c r="AX806" s="302"/>
      <c r="AY806" s="300"/>
      <c r="AZ806" s="302"/>
    </row>
    <row r="807" spans="7:52">
      <c r="G807" s="256"/>
      <c r="I807" s="256"/>
      <c r="J807" s="256"/>
      <c r="K807" s="256"/>
      <c r="L807" s="256"/>
      <c r="M807" s="273"/>
      <c r="N807" s="273"/>
      <c r="O807" s="274"/>
      <c r="P807" s="257"/>
      <c r="Q807" s="256"/>
      <c r="R807" s="295"/>
      <c r="Z807" s="296"/>
      <c r="AA807" s="295"/>
      <c r="AB807" s="297"/>
      <c r="AC807" s="297"/>
      <c r="AD807" s="297"/>
      <c r="AE807" s="297"/>
      <c r="AF807" s="297"/>
      <c r="AG807" s="297"/>
      <c r="AH807" s="297"/>
      <c r="AI807" s="297"/>
      <c r="AJ807" s="298"/>
      <c r="AK807" s="298"/>
      <c r="AL807" s="298"/>
      <c r="AM807" s="299"/>
      <c r="AN807" s="300"/>
      <c r="AP807" s="300"/>
      <c r="AQ807" s="302"/>
      <c r="AR807" s="300"/>
      <c r="AS807" s="302"/>
      <c r="AT807" s="303"/>
      <c r="AU807" s="300"/>
      <c r="AV807" s="302"/>
      <c r="AW807" s="300"/>
      <c r="AX807" s="302"/>
      <c r="AY807" s="300"/>
      <c r="AZ807" s="302"/>
    </row>
    <row r="808" spans="7:52">
      <c r="G808" s="256"/>
      <c r="I808" s="256"/>
      <c r="J808" s="256"/>
      <c r="K808" s="256"/>
      <c r="L808" s="256"/>
      <c r="M808" s="273"/>
      <c r="N808" s="273"/>
      <c r="O808" s="274"/>
      <c r="P808" s="257"/>
      <c r="Q808" s="256"/>
      <c r="R808" s="295"/>
      <c r="Z808" s="296"/>
      <c r="AA808" s="295"/>
      <c r="AB808" s="297"/>
      <c r="AC808" s="297"/>
      <c r="AD808" s="297"/>
      <c r="AE808" s="297"/>
      <c r="AF808" s="297"/>
      <c r="AG808" s="297"/>
      <c r="AH808" s="297"/>
      <c r="AI808" s="297"/>
      <c r="AJ808" s="298"/>
      <c r="AK808" s="298"/>
      <c r="AL808" s="298"/>
      <c r="AM808" s="299"/>
      <c r="AN808" s="300"/>
      <c r="AP808" s="300"/>
      <c r="AQ808" s="302"/>
      <c r="AR808" s="300"/>
      <c r="AS808" s="302"/>
      <c r="AT808" s="303"/>
      <c r="AU808" s="300"/>
      <c r="AV808" s="302"/>
      <c r="AW808" s="300"/>
      <c r="AX808" s="302"/>
      <c r="AY808" s="300"/>
      <c r="AZ808" s="302"/>
    </row>
    <row r="809" spans="7:52">
      <c r="G809" s="256"/>
      <c r="I809" s="256"/>
      <c r="J809" s="256"/>
      <c r="K809" s="256"/>
      <c r="L809" s="256"/>
      <c r="M809" s="273"/>
      <c r="N809" s="273"/>
      <c r="O809" s="274"/>
      <c r="P809" s="257"/>
      <c r="Q809" s="256"/>
      <c r="R809" s="295"/>
      <c r="Z809" s="296"/>
      <c r="AA809" s="295"/>
      <c r="AB809" s="297"/>
      <c r="AC809" s="297"/>
      <c r="AD809" s="297"/>
      <c r="AE809" s="297"/>
      <c r="AF809" s="297"/>
      <c r="AG809" s="297"/>
      <c r="AH809" s="297"/>
      <c r="AI809" s="297"/>
      <c r="AJ809" s="298"/>
      <c r="AK809" s="298"/>
      <c r="AL809" s="298"/>
      <c r="AM809" s="299"/>
      <c r="AN809" s="300"/>
      <c r="AP809" s="300"/>
      <c r="AQ809" s="302"/>
      <c r="AR809" s="300"/>
      <c r="AS809" s="302"/>
      <c r="AT809" s="303"/>
      <c r="AU809" s="300"/>
      <c r="AV809" s="302"/>
      <c r="AW809" s="300"/>
      <c r="AX809" s="302"/>
      <c r="AY809" s="300"/>
      <c r="AZ809" s="302"/>
    </row>
    <row r="810" spans="7:52">
      <c r="G810" s="256"/>
      <c r="I810" s="256"/>
      <c r="J810" s="256"/>
      <c r="K810" s="256"/>
      <c r="L810" s="256"/>
      <c r="M810" s="273"/>
      <c r="N810" s="273"/>
      <c r="O810" s="274"/>
      <c r="P810" s="257"/>
      <c r="Q810" s="256"/>
      <c r="R810" s="295"/>
      <c r="Z810" s="296"/>
      <c r="AA810" s="295"/>
      <c r="AB810" s="297"/>
      <c r="AC810" s="297"/>
      <c r="AD810" s="297"/>
      <c r="AE810" s="297"/>
      <c r="AF810" s="297"/>
      <c r="AG810" s="297"/>
      <c r="AH810" s="297"/>
      <c r="AI810" s="297"/>
      <c r="AJ810" s="298"/>
      <c r="AK810" s="298"/>
      <c r="AL810" s="298"/>
      <c r="AM810" s="299"/>
      <c r="AN810" s="300"/>
      <c r="AP810" s="300"/>
      <c r="AQ810" s="302"/>
      <c r="AR810" s="300"/>
      <c r="AS810" s="302"/>
      <c r="AT810" s="303"/>
      <c r="AU810" s="300"/>
      <c r="AV810" s="302"/>
      <c r="AW810" s="300"/>
      <c r="AX810" s="302"/>
      <c r="AY810" s="300"/>
      <c r="AZ810" s="302"/>
    </row>
    <row r="811" spans="7:52">
      <c r="G811" s="256"/>
      <c r="I811" s="256"/>
      <c r="J811" s="256"/>
      <c r="K811" s="256"/>
      <c r="L811" s="256"/>
      <c r="M811" s="273"/>
      <c r="N811" s="273"/>
      <c r="O811" s="274"/>
      <c r="P811" s="257"/>
      <c r="Q811" s="256"/>
      <c r="R811" s="295"/>
      <c r="Z811" s="296"/>
      <c r="AA811" s="295"/>
      <c r="AB811" s="297"/>
      <c r="AC811" s="297"/>
      <c r="AD811" s="297"/>
      <c r="AE811" s="297"/>
      <c r="AF811" s="297"/>
      <c r="AG811" s="297"/>
      <c r="AH811" s="297"/>
      <c r="AI811" s="297"/>
      <c r="AJ811" s="298"/>
      <c r="AK811" s="298"/>
      <c r="AL811" s="298"/>
      <c r="AM811" s="299"/>
      <c r="AN811" s="300"/>
      <c r="AP811" s="300"/>
      <c r="AQ811" s="302"/>
      <c r="AR811" s="300"/>
      <c r="AS811" s="302"/>
      <c r="AT811" s="303"/>
      <c r="AU811" s="300"/>
      <c r="AV811" s="302"/>
      <c r="AW811" s="300"/>
      <c r="AX811" s="302"/>
      <c r="AY811" s="300"/>
      <c r="AZ811" s="302"/>
    </row>
    <row r="812" spans="7:52">
      <c r="G812" s="256"/>
      <c r="I812" s="256"/>
      <c r="J812" s="256"/>
      <c r="K812" s="256"/>
      <c r="L812" s="256"/>
      <c r="M812" s="273"/>
      <c r="N812" s="273"/>
      <c r="O812" s="274"/>
      <c r="P812" s="257"/>
      <c r="Q812" s="256"/>
      <c r="R812" s="295"/>
      <c r="Z812" s="296"/>
      <c r="AA812" s="295"/>
      <c r="AB812" s="297"/>
      <c r="AC812" s="297"/>
      <c r="AD812" s="297"/>
      <c r="AE812" s="297"/>
      <c r="AF812" s="297"/>
      <c r="AG812" s="297"/>
      <c r="AH812" s="297"/>
      <c r="AI812" s="297"/>
      <c r="AJ812" s="298"/>
      <c r="AK812" s="298"/>
      <c r="AL812" s="298"/>
      <c r="AM812" s="299"/>
      <c r="AN812" s="300"/>
      <c r="AP812" s="300"/>
      <c r="AQ812" s="302"/>
      <c r="AR812" s="300"/>
      <c r="AS812" s="302"/>
      <c r="AT812" s="303"/>
      <c r="AU812" s="300"/>
      <c r="AV812" s="302"/>
      <c r="AW812" s="300"/>
      <c r="AX812" s="302"/>
      <c r="AY812" s="300"/>
      <c r="AZ812" s="302"/>
    </row>
    <row r="813" spans="7:52">
      <c r="G813" s="256"/>
      <c r="I813" s="256"/>
      <c r="J813" s="256"/>
      <c r="K813" s="256"/>
      <c r="L813" s="256"/>
      <c r="M813" s="273"/>
      <c r="N813" s="273"/>
      <c r="O813" s="274"/>
      <c r="P813" s="257"/>
      <c r="Q813" s="256"/>
      <c r="R813" s="295"/>
      <c r="Z813" s="296"/>
      <c r="AA813" s="295"/>
      <c r="AB813" s="297"/>
      <c r="AC813" s="297"/>
      <c r="AD813" s="297"/>
      <c r="AE813" s="297"/>
      <c r="AF813" s="297"/>
      <c r="AG813" s="297"/>
      <c r="AH813" s="297"/>
      <c r="AI813" s="297"/>
      <c r="AJ813" s="298"/>
      <c r="AK813" s="298"/>
      <c r="AL813" s="298"/>
      <c r="AM813" s="299"/>
      <c r="AN813" s="300"/>
      <c r="AP813" s="300"/>
      <c r="AQ813" s="302"/>
      <c r="AR813" s="300"/>
      <c r="AS813" s="302"/>
      <c r="AT813" s="303"/>
      <c r="AU813" s="300"/>
      <c r="AV813" s="302"/>
      <c r="AW813" s="300"/>
      <c r="AX813" s="302"/>
      <c r="AY813" s="300"/>
      <c r="AZ813" s="302"/>
    </row>
    <row r="814" spans="7:52">
      <c r="G814" s="256"/>
      <c r="I814" s="256"/>
      <c r="J814" s="256"/>
      <c r="K814" s="256"/>
      <c r="L814" s="256"/>
      <c r="M814" s="273"/>
      <c r="N814" s="273"/>
      <c r="O814" s="274"/>
      <c r="P814" s="257"/>
      <c r="Q814" s="256"/>
      <c r="R814" s="295"/>
      <c r="Z814" s="296"/>
      <c r="AA814" s="295"/>
      <c r="AB814" s="297"/>
      <c r="AC814" s="297"/>
      <c r="AD814" s="297"/>
      <c r="AE814" s="297"/>
      <c r="AF814" s="297"/>
      <c r="AG814" s="297"/>
      <c r="AH814" s="297"/>
      <c r="AI814" s="297"/>
      <c r="AJ814" s="298"/>
      <c r="AK814" s="298"/>
      <c r="AL814" s="298"/>
      <c r="AM814" s="299"/>
      <c r="AN814" s="300"/>
      <c r="AP814" s="300"/>
      <c r="AQ814" s="302"/>
      <c r="AR814" s="300"/>
      <c r="AS814" s="302"/>
      <c r="AT814" s="303"/>
      <c r="AU814" s="300"/>
      <c r="AV814" s="302"/>
      <c r="AW814" s="300"/>
      <c r="AX814" s="302"/>
      <c r="AY814" s="300"/>
      <c r="AZ814" s="302"/>
    </row>
    <row r="815" spans="7:52">
      <c r="G815" s="256"/>
      <c r="I815" s="256"/>
      <c r="J815" s="256"/>
      <c r="K815" s="256"/>
      <c r="L815" s="256"/>
      <c r="M815" s="273"/>
      <c r="N815" s="273"/>
      <c r="O815" s="274"/>
      <c r="P815" s="257"/>
      <c r="Q815" s="256"/>
      <c r="R815" s="295"/>
      <c r="Z815" s="296"/>
      <c r="AA815" s="295"/>
      <c r="AB815" s="297"/>
      <c r="AC815" s="297"/>
      <c r="AD815" s="297"/>
      <c r="AE815" s="297"/>
      <c r="AF815" s="297"/>
      <c r="AG815" s="297"/>
      <c r="AH815" s="297"/>
      <c r="AI815" s="297"/>
      <c r="AJ815" s="298"/>
      <c r="AK815" s="298"/>
      <c r="AL815" s="298"/>
      <c r="AM815" s="299"/>
      <c r="AN815" s="300"/>
      <c r="AP815" s="300"/>
      <c r="AQ815" s="302"/>
      <c r="AR815" s="300"/>
      <c r="AS815" s="302"/>
      <c r="AT815" s="303"/>
      <c r="AU815" s="300"/>
      <c r="AV815" s="302"/>
      <c r="AW815" s="300"/>
      <c r="AX815" s="302"/>
      <c r="AY815" s="300"/>
      <c r="AZ815" s="302"/>
    </row>
    <row r="816" spans="7:52">
      <c r="G816" s="256"/>
      <c r="I816" s="256"/>
      <c r="J816" s="256"/>
      <c r="K816" s="256"/>
      <c r="L816" s="256"/>
      <c r="M816" s="273"/>
      <c r="N816" s="273"/>
      <c r="O816" s="274"/>
      <c r="P816" s="257"/>
      <c r="Q816" s="256"/>
      <c r="R816" s="295"/>
      <c r="Z816" s="296"/>
      <c r="AA816" s="295"/>
      <c r="AB816" s="297"/>
      <c r="AC816" s="297"/>
      <c r="AD816" s="297"/>
      <c r="AE816" s="297"/>
      <c r="AF816" s="297"/>
      <c r="AG816" s="297"/>
      <c r="AH816" s="297"/>
      <c r="AI816" s="297"/>
      <c r="AJ816" s="298"/>
      <c r="AK816" s="298"/>
      <c r="AL816" s="298"/>
      <c r="AM816" s="299"/>
      <c r="AN816" s="300"/>
      <c r="AP816" s="300"/>
      <c r="AQ816" s="302"/>
      <c r="AR816" s="300"/>
      <c r="AS816" s="302"/>
      <c r="AT816" s="303"/>
      <c r="AU816" s="300"/>
      <c r="AV816" s="302"/>
      <c r="AW816" s="300"/>
      <c r="AX816" s="302"/>
      <c r="AY816" s="300"/>
      <c r="AZ816" s="302"/>
    </row>
    <row r="817" spans="7:52">
      <c r="G817" s="256"/>
      <c r="I817" s="256"/>
      <c r="J817" s="256"/>
      <c r="K817" s="256"/>
      <c r="L817" s="256"/>
      <c r="M817" s="273"/>
      <c r="N817" s="273"/>
      <c r="O817" s="274"/>
      <c r="P817" s="257"/>
      <c r="Q817" s="256"/>
      <c r="R817" s="295"/>
      <c r="Z817" s="296"/>
      <c r="AA817" s="295"/>
      <c r="AB817" s="297"/>
      <c r="AC817" s="297"/>
      <c r="AD817" s="297"/>
      <c r="AE817" s="297"/>
      <c r="AF817" s="297"/>
      <c r="AG817" s="297"/>
      <c r="AH817" s="297"/>
      <c r="AI817" s="297"/>
      <c r="AJ817" s="298"/>
      <c r="AK817" s="298"/>
      <c r="AL817" s="298"/>
      <c r="AM817" s="299"/>
      <c r="AN817" s="300"/>
      <c r="AP817" s="300"/>
      <c r="AQ817" s="302"/>
      <c r="AR817" s="300"/>
      <c r="AS817" s="302"/>
      <c r="AT817" s="303"/>
      <c r="AU817" s="300"/>
      <c r="AV817" s="302"/>
      <c r="AW817" s="300"/>
      <c r="AX817" s="302"/>
      <c r="AY817" s="300"/>
      <c r="AZ817" s="302"/>
    </row>
    <row r="818" spans="7:52">
      <c r="G818" s="256"/>
      <c r="I818" s="256"/>
      <c r="J818" s="256"/>
      <c r="K818" s="256"/>
      <c r="L818" s="256"/>
      <c r="M818" s="273"/>
      <c r="N818" s="273"/>
      <c r="O818" s="274"/>
      <c r="P818" s="257"/>
      <c r="Q818" s="256"/>
      <c r="R818" s="295"/>
      <c r="Z818" s="296"/>
      <c r="AA818" s="295"/>
      <c r="AB818" s="297"/>
      <c r="AC818" s="297"/>
      <c r="AD818" s="297"/>
      <c r="AE818" s="297"/>
      <c r="AF818" s="297"/>
      <c r="AG818" s="297"/>
      <c r="AH818" s="297"/>
      <c r="AI818" s="297"/>
      <c r="AJ818" s="298"/>
      <c r="AK818" s="298"/>
      <c r="AL818" s="298"/>
      <c r="AM818" s="299"/>
      <c r="AN818" s="300"/>
      <c r="AP818" s="300"/>
      <c r="AQ818" s="302"/>
      <c r="AR818" s="300"/>
      <c r="AS818" s="302"/>
      <c r="AT818" s="303"/>
      <c r="AU818" s="300"/>
      <c r="AV818" s="302"/>
      <c r="AW818" s="300"/>
      <c r="AX818" s="302"/>
      <c r="AY818" s="300"/>
      <c r="AZ818" s="302"/>
    </row>
    <row r="819" spans="7:52">
      <c r="G819" s="256"/>
      <c r="I819" s="256"/>
      <c r="J819" s="256"/>
      <c r="K819" s="256"/>
      <c r="L819" s="256"/>
      <c r="M819" s="273"/>
      <c r="N819" s="273"/>
      <c r="O819" s="274"/>
      <c r="P819" s="257"/>
      <c r="Q819" s="256"/>
      <c r="R819" s="295"/>
      <c r="Z819" s="296"/>
      <c r="AA819" s="295"/>
      <c r="AB819" s="297"/>
      <c r="AC819" s="297"/>
      <c r="AD819" s="297"/>
      <c r="AE819" s="297"/>
      <c r="AF819" s="297"/>
      <c r="AG819" s="297"/>
      <c r="AH819" s="297"/>
      <c r="AI819" s="297"/>
      <c r="AJ819" s="298"/>
      <c r="AK819" s="298"/>
      <c r="AL819" s="298"/>
      <c r="AM819" s="299"/>
      <c r="AN819" s="300"/>
      <c r="AP819" s="300"/>
      <c r="AQ819" s="302"/>
      <c r="AR819" s="300"/>
      <c r="AS819" s="302"/>
      <c r="AT819" s="303"/>
      <c r="AU819" s="300"/>
      <c r="AV819" s="302"/>
      <c r="AW819" s="300"/>
      <c r="AX819" s="302"/>
      <c r="AY819" s="300"/>
      <c r="AZ819" s="302"/>
    </row>
    <row r="820" spans="7:52">
      <c r="G820" s="256"/>
      <c r="I820" s="256"/>
      <c r="J820" s="256"/>
      <c r="K820" s="256"/>
      <c r="L820" s="256"/>
      <c r="M820" s="273"/>
      <c r="N820" s="273"/>
      <c r="O820" s="274"/>
      <c r="P820" s="257"/>
      <c r="Q820" s="256"/>
      <c r="R820" s="295"/>
      <c r="Z820" s="296"/>
      <c r="AA820" s="295"/>
      <c r="AB820" s="297"/>
      <c r="AC820" s="297"/>
      <c r="AD820" s="297"/>
      <c r="AE820" s="297"/>
      <c r="AF820" s="297"/>
      <c r="AG820" s="297"/>
      <c r="AH820" s="297"/>
      <c r="AI820" s="297"/>
      <c r="AJ820" s="298"/>
      <c r="AK820" s="298"/>
      <c r="AL820" s="298"/>
      <c r="AM820" s="299"/>
      <c r="AN820" s="300"/>
      <c r="AP820" s="300"/>
      <c r="AQ820" s="302"/>
      <c r="AR820" s="300"/>
      <c r="AS820" s="302"/>
      <c r="AT820" s="303"/>
      <c r="AU820" s="300"/>
      <c r="AV820" s="302"/>
      <c r="AW820" s="300"/>
      <c r="AX820" s="302"/>
      <c r="AY820" s="300"/>
      <c r="AZ820" s="302"/>
    </row>
    <row r="821" spans="7:52">
      <c r="G821" s="256"/>
      <c r="I821" s="256"/>
      <c r="J821" s="256"/>
      <c r="K821" s="256"/>
      <c r="L821" s="256"/>
      <c r="M821" s="273"/>
      <c r="N821" s="273"/>
      <c r="O821" s="274"/>
      <c r="P821" s="257"/>
      <c r="Q821" s="256"/>
      <c r="R821" s="295"/>
      <c r="Z821" s="296"/>
      <c r="AA821" s="295"/>
      <c r="AB821" s="297"/>
      <c r="AC821" s="297"/>
      <c r="AD821" s="297"/>
      <c r="AE821" s="297"/>
      <c r="AF821" s="297"/>
      <c r="AG821" s="297"/>
      <c r="AH821" s="297"/>
      <c r="AI821" s="297"/>
      <c r="AJ821" s="298"/>
      <c r="AK821" s="298"/>
      <c r="AL821" s="298"/>
      <c r="AM821" s="299"/>
      <c r="AN821" s="300"/>
      <c r="AP821" s="300"/>
      <c r="AQ821" s="302"/>
      <c r="AR821" s="300"/>
      <c r="AS821" s="302"/>
      <c r="AT821" s="303"/>
      <c r="AU821" s="300"/>
      <c r="AV821" s="302"/>
      <c r="AW821" s="300"/>
      <c r="AX821" s="302"/>
      <c r="AY821" s="300"/>
      <c r="AZ821" s="302"/>
    </row>
    <row r="822" spans="7:52">
      <c r="G822" s="256"/>
      <c r="I822" s="256"/>
      <c r="J822" s="256"/>
      <c r="K822" s="256"/>
      <c r="L822" s="256"/>
      <c r="M822" s="273"/>
      <c r="N822" s="273"/>
      <c r="O822" s="274"/>
      <c r="P822" s="257"/>
      <c r="Q822" s="256"/>
      <c r="R822" s="295"/>
      <c r="Z822" s="296"/>
      <c r="AA822" s="295"/>
      <c r="AB822" s="297"/>
      <c r="AC822" s="297"/>
      <c r="AD822" s="297"/>
      <c r="AE822" s="297"/>
      <c r="AF822" s="297"/>
      <c r="AG822" s="297"/>
      <c r="AH822" s="297"/>
      <c r="AI822" s="297"/>
      <c r="AJ822" s="298"/>
      <c r="AK822" s="298"/>
      <c r="AL822" s="298"/>
      <c r="AM822" s="299"/>
      <c r="AN822" s="300"/>
      <c r="AP822" s="300"/>
      <c r="AQ822" s="302"/>
      <c r="AR822" s="300"/>
      <c r="AS822" s="302"/>
      <c r="AT822" s="303"/>
      <c r="AU822" s="300"/>
      <c r="AV822" s="302"/>
      <c r="AW822" s="300"/>
      <c r="AX822" s="302"/>
      <c r="AY822" s="300"/>
      <c r="AZ822" s="302"/>
    </row>
    <row r="823" spans="7:52">
      <c r="G823" s="256"/>
      <c r="I823" s="256"/>
      <c r="J823" s="256"/>
      <c r="K823" s="256"/>
      <c r="L823" s="256"/>
      <c r="M823" s="273"/>
      <c r="N823" s="273"/>
      <c r="O823" s="274"/>
      <c r="P823" s="257"/>
      <c r="Q823" s="256"/>
      <c r="R823" s="295"/>
      <c r="Z823" s="296"/>
      <c r="AA823" s="295"/>
      <c r="AB823" s="297"/>
      <c r="AC823" s="297"/>
      <c r="AD823" s="297"/>
      <c r="AE823" s="297"/>
      <c r="AF823" s="297"/>
      <c r="AG823" s="297"/>
      <c r="AH823" s="297"/>
      <c r="AI823" s="297"/>
      <c r="AJ823" s="298"/>
      <c r="AK823" s="298"/>
      <c r="AL823" s="298"/>
      <c r="AM823" s="299"/>
      <c r="AN823" s="300"/>
      <c r="AP823" s="300"/>
      <c r="AQ823" s="302"/>
      <c r="AR823" s="300"/>
      <c r="AS823" s="302"/>
      <c r="AT823" s="303"/>
      <c r="AU823" s="300"/>
      <c r="AV823" s="302"/>
      <c r="AW823" s="300"/>
      <c r="AX823" s="302"/>
      <c r="AY823" s="300"/>
      <c r="AZ823" s="302"/>
    </row>
    <row r="824" spans="7:52">
      <c r="G824" s="256"/>
      <c r="I824" s="256"/>
      <c r="J824" s="256"/>
      <c r="K824" s="256"/>
      <c r="L824" s="256"/>
      <c r="M824" s="273"/>
      <c r="N824" s="273"/>
      <c r="O824" s="274"/>
      <c r="P824" s="257"/>
      <c r="Q824" s="256"/>
      <c r="R824" s="295"/>
      <c r="Z824" s="296"/>
      <c r="AA824" s="295"/>
      <c r="AB824" s="297"/>
      <c r="AC824" s="297"/>
      <c r="AD824" s="297"/>
      <c r="AE824" s="297"/>
      <c r="AF824" s="297"/>
      <c r="AG824" s="297"/>
      <c r="AH824" s="297"/>
      <c r="AI824" s="297"/>
      <c r="AJ824" s="298"/>
      <c r="AK824" s="298"/>
      <c r="AL824" s="298"/>
      <c r="AM824" s="299"/>
      <c r="AN824" s="300"/>
      <c r="AP824" s="300"/>
      <c r="AQ824" s="302"/>
      <c r="AR824" s="300"/>
      <c r="AS824" s="302"/>
      <c r="AT824" s="303"/>
      <c r="AU824" s="300"/>
      <c r="AV824" s="302"/>
      <c r="AW824" s="300"/>
      <c r="AX824" s="302"/>
      <c r="AY824" s="300"/>
      <c r="AZ824" s="302"/>
    </row>
    <row r="825" spans="7:52">
      <c r="G825" s="256"/>
      <c r="I825" s="256"/>
      <c r="J825" s="256"/>
      <c r="K825" s="256"/>
      <c r="L825" s="256"/>
      <c r="M825" s="273"/>
      <c r="N825" s="273"/>
      <c r="O825" s="274"/>
      <c r="P825" s="257"/>
      <c r="Q825" s="256"/>
      <c r="R825" s="295"/>
      <c r="Z825" s="296"/>
      <c r="AA825" s="295"/>
      <c r="AB825" s="297"/>
      <c r="AC825" s="297"/>
      <c r="AD825" s="297"/>
      <c r="AE825" s="297"/>
      <c r="AF825" s="297"/>
      <c r="AG825" s="297"/>
      <c r="AH825" s="297"/>
      <c r="AI825" s="297"/>
      <c r="AJ825" s="298"/>
      <c r="AK825" s="298"/>
      <c r="AL825" s="298"/>
      <c r="AM825" s="299"/>
      <c r="AN825" s="300"/>
      <c r="AP825" s="300"/>
      <c r="AQ825" s="302"/>
      <c r="AR825" s="300"/>
      <c r="AS825" s="302"/>
      <c r="AT825" s="303"/>
      <c r="AU825" s="300"/>
      <c r="AV825" s="302"/>
      <c r="AW825" s="300"/>
      <c r="AX825" s="302"/>
      <c r="AY825" s="300"/>
      <c r="AZ825" s="302"/>
    </row>
    <row r="826" spans="7:52">
      <c r="G826" s="256"/>
      <c r="I826" s="256"/>
      <c r="J826" s="256"/>
      <c r="K826" s="256"/>
      <c r="L826" s="256"/>
      <c r="M826" s="273"/>
      <c r="N826" s="273"/>
      <c r="O826" s="274"/>
      <c r="P826" s="257"/>
      <c r="Q826" s="256"/>
      <c r="R826" s="295"/>
      <c r="Z826" s="296"/>
      <c r="AA826" s="295"/>
      <c r="AB826" s="297"/>
      <c r="AC826" s="297"/>
      <c r="AD826" s="297"/>
      <c r="AE826" s="297"/>
      <c r="AF826" s="297"/>
      <c r="AG826" s="297"/>
      <c r="AH826" s="297"/>
      <c r="AI826" s="297"/>
      <c r="AJ826" s="298"/>
      <c r="AK826" s="298"/>
      <c r="AL826" s="298"/>
      <c r="AM826" s="299"/>
      <c r="AN826" s="300"/>
      <c r="AP826" s="300"/>
      <c r="AQ826" s="302"/>
      <c r="AR826" s="300"/>
      <c r="AS826" s="302"/>
      <c r="AT826" s="303"/>
      <c r="AU826" s="300"/>
      <c r="AV826" s="302"/>
      <c r="AW826" s="300"/>
      <c r="AX826" s="302"/>
      <c r="AY826" s="300"/>
      <c r="AZ826" s="302"/>
    </row>
    <row r="827" spans="7:52">
      <c r="G827" s="256"/>
      <c r="I827" s="256"/>
      <c r="J827" s="256"/>
      <c r="K827" s="256"/>
      <c r="L827" s="256"/>
      <c r="M827" s="273"/>
      <c r="N827" s="273"/>
      <c r="O827" s="274"/>
      <c r="P827" s="257"/>
      <c r="Q827" s="256"/>
      <c r="R827" s="295"/>
      <c r="Z827" s="296"/>
      <c r="AA827" s="295"/>
      <c r="AB827" s="297"/>
      <c r="AC827" s="297"/>
      <c r="AD827" s="297"/>
      <c r="AE827" s="297"/>
      <c r="AF827" s="297"/>
      <c r="AG827" s="297"/>
      <c r="AH827" s="297"/>
      <c r="AI827" s="297"/>
      <c r="AJ827" s="298"/>
      <c r="AK827" s="298"/>
      <c r="AL827" s="298"/>
      <c r="AM827" s="299"/>
      <c r="AN827" s="300"/>
      <c r="AP827" s="300"/>
      <c r="AQ827" s="302"/>
      <c r="AR827" s="300"/>
      <c r="AS827" s="302"/>
      <c r="AT827" s="303"/>
      <c r="AU827" s="300"/>
      <c r="AV827" s="302"/>
      <c r="AW827" s="300"/>
      <c r="AX827" s="302"/>
      <c r="AY827" s="300"/>
      <c r="AZ827" s="302"/>
    </row>
    <row r="828" spans="7:52">
      <c r="G828" s="256"/>
      <c r="I828" s="256"/>
      <c r="J828" s="256"/>
      <c r="K828" s="256"/>
      <c r="L828" s="256"/>
      <c r="M828" s="273"/>
      <c r="N828" s="273"/>
      <c r="O828" s="274"/>
      <c r="P828" s="257"/>
      <c r="Q828" s="256"/>
      <c r="R828" s="295"/>
      <c r="Z828" s="296"/>
      <c r="AA828" s="295"/>
      <c r="AB828" s="297"/>
      <c r="AC828" s="297"/>
      <c r="AD828" s="297"/>
      <c r="AE828" s="297"/>
      <c r="AF828" s="297"/>
      <c r="AG828" s="297"/>
      <c r="AH828" s="297"/>
      <c r="AI828" s="297"/>
      <c r="AJ828" s="298"/>
      <c r="AK828" s="298"/>
      <c r="AL828" s="298"/>
      <c r="AM828" s="299"/>
      <c r="AN828" s="300"/>
      <c r="AP828" s="300"/>
      <c r="AQ828" s="302"/>
      <c r="AR828" s="300"/>
      <c r="AS828" s="302"/>
      <c r="AT828" s="303"/>
      <c r="AU828" s="300"/>
      <c r="AV828" s="302"/>
      <c r="AW828" s="300"/>
      <c r="AX828" s="302"/>
      <c r="AY828" s="300"/>
      <c r="AZ828" s="302"/>
    </row>
    <row r="829" spans="7:52">
      <c r="G829" s="256"/>
      <c r="I829" s="256"/>
      <c r="J829" s="256"/>
      <c r="K829" s="256"/>
      <c r="L829" s="256"/>
      <c r="M829" s="273"/>
      <c r="N829" s="273"/>
      <c r="O829" s="274"/>
      <c r="P829" s="257"/>
      <c r="Q829" s="256"/>
      <c r="R829" s="295"/>
      <c r="Z829" s="296"/>
      <c r="AA829" s="295"/>
      <c r="AB829" s="297"/>
      <c r="AC829" s="297"/>
      <c r="AD829" s="297"/>
      <c r="AE829" s="297"/>
      <c r="AF829" s="297"/>
      <c r="AG829" s="297"/>
      <c r="AH829" s="297"/>
      <c r="AI829" s="297"/>
      <c r="AJ829" s="298"/>
      <c r="AK829" s="298"/>
      <c r="AL829" s="298"/>
      <c r="AM829" s="299"/>
      <c r="AN829" s="300"/>
      <c r="AP829" s="300"/>
      <c r="AQ829" s="302"/>
      <c r="AR829" s="300"/>
      <c r="AS829" s="302"/>
      <c r="AT829" s="303"/>
      <c r="AU829" s="300"/>
      <c r="AV829" s="302"/>
      <c r="AW829" s="300"/>
      <c r="AX829" s="302"/>
      <c r="AY829" s="300"/>
      <c r="AZ829" s="302"/>
    </row>
    <row r="830" spans="7:52">
      <c r="G830" s="256"/>
      <c r="I830" s="256"/>
      <c r="J830" s="256"/>
      <c r="K830" s="256"/>
      <c r="L830" s="256"/>
      <c r="M830" s="273"/>
      <c r="N830" s="273"/>
      <c r="O830" s="274"/>
      <c r="P830" s="257"/>
      <c r="Q830" s="256"/>
      <c r="R830" s="295"/>
      <c r="Z830" s="296"/>
      <c r="AA830" s="295"/>
      <c r="AB830" s="297"/>
      <c r="AC830" s="297"/>
      <c r="AD830" s="297"/>
      <c r="AE830" s="297"/>
      <c r="AF830" s="297"/>
      <c r="AG830" s="297"/>
      <c r="AH830" s="297"/>
      <c r="AI830" s="297"/>
      <c r="AJ830" s="298"/>
      <c r="AK830" s="298"/>
      <c r="AL830" s="298"/>
      <c r="AM830" s="299"/>
      <c r="AN830" s="300"/>
      <c r="AP830" s="300"/>
      <c r="AQ830" s="302"/>
      <c r="AR830" s="300"/>
      <c r="AS830" s="302"/>
      <c r="AT830" s="303"/>
      <c r="AU830" s="300"/>
      <c r="AV830" s="302"/>
      <c r="AW830" s="300"/>
      <c r="AX830" s="302"/>
      <c r="AY830" s="300"/>
      <c r="AZ830" s="302"/>
    </row>
    <row r="831" spans="7:52">
      <c r="G831" s="256"/>
      <c r="I831" s="256"/>
      <c r="J831" s="256"/>
      <c r="K831" s="256"/>
      <c r="L831" s="256"/>
      <c r="M831" s="273"/>
      <c r="N831" s="273"/>
      <c r="O831" s="274"/>
      <c r="P831" s="257"/>
      <c r="Q831" s="256"/>
      <c r="R831" s="295"/>
      <c r="Z831" s="296"/>
      <c r="AA831" s="295"/>
      <c r="AB831" s="297"/>
      <c r="AC831" s="297"/>
      <c r="AD831" s="297"/>
      <c r="AE831" s="297"/>
      <c r="AF831" s="297"/>
      <c r="AG831" s="297"/>
      <c r="AH831" s="297"/>
      <c r="AI831" s="297"/>
      <c r="AJ831" s="298"/>
      <c r="AK831" s="298"/>
      <c r="AL831" s="298"/>
      <c r="AM831" s="299"/>
      <c r="AN831" s="300"/>
      <c r="AP831" s="300"/>
      <c r="AQ831" s="302"/>
      <c r="AR831" s="300"/>
      <c r="AS831" s="302"/>
      <c r="AT831" s="303"/>
      <c r="AU831" s="300"/>
      <c r="AV831" s="302"/>
      <c r="AW831" s="300"/>
      <c r="AX831" s="302"/>
      <c r="AY831" s="300"/>
      <c r="AZ831" s="302"/>
    </row>
    <row r="832" spans="7:52">
      <c r="G832" s="256"/>
      <c r="I832" s="256"/>
      <c r="J832" s="256"/>
      <c r="K832" s="256"/>
      <c r="L832" s="256"/>
      <c r="M832" s="273"/>
      <c r="N832" s="273"/>
      <c r="O832" s="274"/>
      <c r="P832" s="257"/>
      <c r="Q832" s="256"/>
      <c r="R832" s="295"/>
      <c r="Z832" s="296"/>
      <c r="AA832" s="295"/>
      <c r="AB832" s="297"/>
      <c r="AC832" s="297"/>
      <c r="AD832" s="297"/>
      <c r="AE832" s="297"/>
      <c r="AF832" s="297"/>
      <c r="AG832" s="297"/>
      <c r="AH832" s="297"/>
      <c r="AI832" s="297"/>
      <c r="AJ832" s="298"/>
      <c r="AK832" s="298"/>
      <c r="AL832" s="298"/>
      <c r="AM832" s="299"/>
      <c r="AN832" s="300"/>
      <c r="AP832" s="300"/>
      <c r="AQ832" s="302"/>
      <c r="AR832" s="300"/>
      <c r="AS832" s="302"/>
      <c r="AT832" s="303"/>
      <c r="AU832" s="300"/>
      <c r="AV832" s="302"/>
      <c r="AW832" s="300"/>
      <c r="AX832" s="302"/>
      <c r="AY832" s="300"/>
      <c r="AZ832" s="302"/>
    </row>
    <row r="833" spans="7:52">
      <c r="G833" s="256"/>
      <c r="I833" s="256"/>
      <c r="J833" s="256"/>
      <c r="K833" s="256"/>
      <c r="L833" s="256"/>
      <c r="M833" s="273"/>
      <c r="N833" s="273"/>
      <c r="O833" s="274"/>
      <c r="P833" s="257"/>
      <c r="Q833" s="256"/>
      <c r="R833" s="295"/>
      <c r="Z833" s="296"/>
      <c r="AA833" s="295"/>
      <c r="AB833" s="297"/>
      <c r="AC833" s="297"/>
      <c r="AD833" s="297"/>
      <c r="AE833" s="297"/>
      <c r="AF833" s="297"/>
      <c r="AG833" s="297"/>
      <c r="AH833" s="297"/>
      <c r="AI833" s="297"/>
      <c r="AJ833" s="298"/>
      <c r="AK833" s="298"/>
      <c r="AL833" s="298"/>
      <c r="AM833" s="299"/>
      <c r="AN833" s="300"/>
      <c r="AP833" s="300"/>
      <c r="AQ833" s="302"/>
      <c r="AR833" s="300"/>
      <c r="AS833" s="302"/>
      <c r="AT833" s="303"/>
      <c r="AU833" s="300"/>
      <c r="AV833" s="302"/>
      <c r="AW833" s="300"/>
      <c r="AX833" s="302"/>
      <c r="AY833" s="300"/>
      <c r="AZ833" s="302"/>
    </row>
    <row r="834" spans="7:52">
      <c r="G834" s="256"/>
      <c r="I834" s="256"/>
      <c r="J834" s="256"/>
      <c r="K834" s="256"/>
      <c r="L834" s="256"/>
      <c r="M834" s="273"/>
      <c r="N834" s="273"/>
      <c r="O834" s="274"/>
      <c r="P834" s="257"/>
      <c r="Q834" s="256"/>
      <c r="R834" s="295"/>
      <c r="Z834" s="296"/>
      <c r="AA834" s="295"/>
      <c r="AB834" s="297"/>
      <c r="AC834" s="297"/>
      <c r="AD834" s="297"/>
      <c r="AE834" s="297"/>
      <c r="AF834" s="297"/>
      <c r="AG834" s="297"/>
      <c r="AH834" s="297"/>
      <c r="AI834" s="297"/>
      <c r="AJ834" s="298"/>
      <c r="AK834" s="298"/>
      <c r="AL834" s="298"/>
      <c r="AM834" s="299"/>
      <c r="AN834" s="300"/>
      <c r="AP834" s="300"/>
      <c r="AQ834" s="302"/>
      <c r="AR834" s="300"/>
      <c r="AS834" s="302"/>
      <c r="AT834" s="303"/>
      <c r="AU834" s="300"/>
      <c r="AV834" s="302"/>
      <c r="AW834" s="300"/>
      <c r="AX834" s="302"/>
      <c r="AY834" s="300"/>
      <c r="AZ834" s="302"/>
    </row>
    <row r="835" spans="7:52">
      <c r="G835" s="256"/>
      <c r="I835" s="256"/>
      <c r="J835" s="256"/>
      <c r="K835" s="256"/>
      <c r="L835" s="256"/>
      <c r="M835" s="273"/>
      <c r="N835" s="273"/>
      <c r="O835" s="274"/>
      <c r="P835" s="257"/>
      <c r="Q835" s="256"/>
      <c r="R835" s="295"/>
      <c r="Z835" s="296"/>
      <c r="AA835" s="295"/>
      <c r="AB835" s="297"/>
      <c r="AC835" s="297"/>
      <c r="AD835" s="297"/>
      <c r="AE835" s="297"/>
      <c r="AF835" s="297"/>
      <c r="AG835" s="297"/>
      <c r="AH835" s="297"/>
      <c r="AI835" s="297"/>
      <c r="AJ835" s="298"/>
      <c r="AK835" s="298"/>
      <c r="AL835" s="298"/>
      <c r="AM835" s="299"/>
      <c r="AN835" s="300"/>
      <c r="AP835" s="300"/>
      <c r="AQ835" s="302"/>
      <c r="AR835" s="300"/>
      <c r="AS835" s="302"/>
      <c r="AT835" s="303"/>
      <c r="AU835" s="300"/>
      <c r="AV835" s="302"/>
      <c r="AW835" s="300"/>
      <c r="AX835" s="302"/>
      <c r="AY835" s="300"/>
      <c r="AZ835" s="302"/>
    </row>
    <row r="836" spans="7:52">
      <c r="G836" s="256"/>
      <c r="I836" s="256"/>
      <c r="J836" s="256"/>
      <c r="K836" s="256"/>
      <c r="L836" s="256"/>
      <c r="M836" s="273"/>
      <c r="N836" s="273"/>
      <c r="O836" s="274"/>
      <c r="P836" s="257"/>
      <c r="Q836" s="256"/>
      <c r="R836" s="295"/>
      <c r="Z836" s="296"/>
      <c r="AA836" s="295"/>
      <c r="AB836" s="297"/>
      <c r="AC836" s="297"/>
      <c r="AD836" s="297"/>
      <c r="AE836" s="297"/>
      <c r="AF836" s="297"/>
      <c r="AG836" s="297"/>
      <c r="AH836" s="297"/>
      <c r="AI836" s="297"/>
      <c r="AJ836" s="298"/>
      <c r="AK836" s="298"/>
      <c r="AL836" s="298"/>
      <c r="AM836" s="299"/>
      <c r="AN836" s="300"/>
      <c r="AP836" s="300"/>
      <c r="AQ836" s="302"/>
      <c r="AR836" s="300"/>
      <c r="AS836" s="302"/>
      <c r="AT836" s="303"/>
      <c r="AU836" s="300"/>
      <c r="AV836" s="302"/>
      <c r="AW836" s="300"/>
      <c r="AX836" s="302"/>
      <c r="AY836" s="300"/>
      <c r="AZ836" s="302"/>
    </row>
    <row r="837" spans="7:52">
      <c r="G837" s="256"/>
      <c r="I837" s="256"/>
      <c r="J837" s="256"/>
      <c r="K837" s="256"/>
      <c r="L837" s="256"/>
      <c r="M837" s="273"/>
      <c r="N837" s="273"/>
      <c r="O837" s="274"/>
      <c r="P837" s="257"/>
      <c r="Q837" s="256"/>
      <c r="R837" s="295"/>
      <c r="Z837" s="296"/>
      <c r="AA837" s="295"/>
      <c r="AB837" s="297"/>
      <c r="AC837" s="297"/>
      <c r="AD837" s="297"/>
      <c r="AE837" s="297"/>
      <c r="AF837" s="297"/>
      <c r="AG837" s="297"/>
      <c r="AH837" s="297"/>
      <c r="AI837" s="297"/>
      <c r="AJ837" s="298"/>
      <c r="AK837" s="298"/>
      <c r="AL837" s="298"/>
      <c r="AM837" s="299"/>
      <c r="AN837" s="300"/>
      <c r="AP837" s="300"/>
      <c r="AQ837" s="302"/>
      <c r="AR837" s="300"/>
      <c r="AS837" s="302"/>
      <c r="AT837" s="303"/>
      <c r="AU837" s="300"/>
      <c r="AV837" s="302"/>
      <c r="AW837" s="300"/>
      <c r="AX837" s="302"/>
      <c r="AY837" s="300"/>
      <c r="AZ837" s="302"/>
    </row>
    <row r="838" spans="7:52">
      <c r="G838" s="256"/>
      <c r="I838" s="256"/>
      <c r="J838" s="256"/>
      <c r="K838" s="256"/>
      <c r="L838" s="256"/>
      <c r="M838" s="273"/>
      <c r="N838" s="273"/>
      <c r="O838" s="274"/>
      <c r="P838" s="257"/>
      <c r="Q838" s="256"/>
      <c r="R838" s="295"/>
      <c r="Z838" s="296"/>
      <c r="AA838" s="295"/>
      <c r="AB838" s="297"/>
      <c r="AC838" s="297"/>
      <c r="AD838" s="297"/>
      <c r="AE838" s="297"/>
      <c r="AF838" s="297"/>
      <c r="AG838" s="297"/>
      <c r="AH838" s="297"/>
      <c r="AI838" s="297"/>
      <c r="AJ838" s="298"/>
      <c r="AK838" s="298"/>
      <c r="AL838" s="298"/>
      <c r="AM838" s="299"/>
      <c r="AN838" s="300"/>
      <c r="AP838" s="300"/>
      <c r="AQ838" s="302"/>
      <c r="AR838" s="300"/>
      <c r="AS838" s="302"/>
      <c r="AT838" s="303"/>
      <c r="AU838" s="300"/>
      <c r="AV838" s="302"/>
      <c r="AW838" s="300"/>
      <c r="AX838" s="302"/>
      <c r="AY838" s="300"/>
      <c r="AZ838" s="302"/>
    </row>
    <row r="839" spans="7:52">
      <c r="G839" s="256"/>
      <c r="I839" s="256"/>
      <c r="J839" s="256"/>
      <c r="K839" s="256"/>
      <c r="L839" s="256"/>
      <c r="M839" s="273"/>
      <c r="N839" s="273"/>
      <c r="O839" s="274"/>
      <c r="P839" s="257"/>
      <c r="Q839" s="256"/>
      <c r="R839" s="295"/>
      <c r="Z839" s="296"/>
      <c r="AA839" s="295"/>
      <c r="AB839" s="297"/>
      <c r="AC839" s="297"/>
      <c r="AD839" s="297"/>
      <c r="AE839" s="297"/>
      <c r="AF839" s="297"/>
      <c r="AG839" s="297"/>
      <c r="AH839" s="297"/>
      <c r="AI839" s="297"/>
      <c r="AJ839" s="298"/>
      <c r="AK839" s="298"/>
      <c r="AL839" s="298"/>
      <c r="AM839" s="299"/>
      <c r="AN839" s="300"/>
      <c r="AP839" s="300"/>
      <c r="AQ839" s="302"/>
      <c r="AR839" s="300"/>
      <c r="AS839" s="302"/>
      <c r="AT839" s="303"/>
      <c r="AU839" s="300"/>
      <c r="AV839" s="302"/>
      <c r="AW839" s="300"/>
      <c r="AX839" s="302"/>
      <c r="AY839" s="300"/>
      <c r="AZ839" s="302"/>
    </row>
    <row r="840" spans="7:52">
      <c r="G840" s="256"/>
      <c r="I840" s="256"/>
      <c r="J840" s="256"/>
      <c r="K840" s="256"/>
      <c r="L840" s="256"/>
      <c r="M840" s="273"/>
      <c r="N840" s="273"/>
      <c r="O840" s="274"/>
      <c r="P840" s="257"/>
      <c r="Q840" s="256"/>
      <c r="R840" s="295"/>
      <c r="Z840" s="296"/>
      <c r="AA840" s="295"/>
      <c r="AB840" s="297"/>
      <c r="AC840" s="297"/>
      <c r="AD840" s="297"/>
      <c r="AE840" s="297"/>
      <c r="AF840" s="297"/>
      <c r="AG840" s="297"/>
      <c r="AH840" s="297"/>
      <c r="AI840" s="297"/>
      <c r="AJ840" s="298"/>
      <c r="AK840" s="298"/>
      <c r="AL840" s="298"/>
      <c r="AM840" s="299"/>
      <c r="AN840" s="300"/>
      <c r="AP840" s="300"/>
      <c r="AQ840" s="302"/>
      <c r="AR840" s="300"/>
      <c r="AS840" s="302"/>
      <c r="AT840" s="303"/>
      <c r="AU840" s="300"/>
      <c r="AV840" s="302"/>
      <c r="AW840" s="300"/>
      <c r="AX840" s="302"/>
      <c r="AY840" s="300"/>
      <c r="AZ840" s="302"/>
    </row>
    <row r="841" spans="7:52">
      <c r="G841" s="256"/>
      <c r="I841" s="256"/>
      <c r="J841" s="256"/>
      <c r="K841" s="256"/>
      <c r="L841" s="256"/>
      <c r="M841" s="273"/>
      <c r="N841" s="273"/>
      <c r="O841" s="274"/>
      <c r="P841" s="257"/>
      <c r="Q841" s="256"/>
      <c r="R841" s="295"/>
      <c r="Z841" s="296"/>
      <c r="AA841" s="295"/>
      <c r="AB841" s="297"/>
      <c r="AC841" s="297"/>
      <c r="AD841" s="297"/>
      <c r="AE841" s="297"/>
      <c r="AF841" s="297"/>
      <c r="AG841" s="297"/>
      <c r="AH841" s="297"/>
      <c r="AI841" s="297"/>
      <c r="AJ841" s="298"/>
      <c r="AK841" s="298"/>
      <c r="AL841" s="298"/>
      <c r="AM841" s="299"/>
      <c r="AN841" s="300"/>
      <c r="AP841" s="300"/>
      <c r="AQ841" s="302"/>
      <c r="AR841" s="300"/>
      <c r="AS841" s="302"/>
      <c r="AT841" s="303"/>
      <c r="AU841" s="300"/>
      <c r="AV841" s="302"/>
      <c r="AW841" s="300"/>
      <c r="AX841" s="302"/>
      <c r="AY841" s="300"/>
      <c r="AZ841" s="302"/>
    </row>
    <row r="842" spans="7:52">
      <c r="G842" s="256"/>
      <c r="I842" s="256"/>
      <c r="J842" s="256"/>
      <c r="K842" s="256"/>
      <c r="L842" s="256"/>
      <c r="M842" s="273"/>
      <c r="N842" s="273"/>
      <c r="O842" s="274"/>
      <c r="P842" s="257"/>
      <c r="Q842" s="256"/>
      <c r="R842" s="295"/>
      <c r="Z842" s="296"/>
      <c r="AA842" s="295"/>
      <c r="AB842" s="297"/>
      <c r="AC842" s="297"/>
      <c r="AD842" s="297"/>
      <c r="AE842" s="297"/>
      <c r="AF842" s="297"/>
      <c r="AG842" s="297"/>
      <c r="AH842" s="297"/>
      <c r="AI842" s="297"/>
      <c r="AJ842" s="298"/>
      <c r="AK842" s="298"/>
      <c r="AL842" s="298"/>
      <c r="AM842" s="299"/>
      <c r="AN842" s="300"/>
      <c r="AP842" s="300"/>
      <c r="AQ842" s="302"/>
      <c r="AR842" s="300"/>
      <c r="AS842" s="302"/>
      <c r="AT842" s="303"/>
      <c r="AU842" s="300"/>
      <c r="AV842" s="302"/>
      <c r="AW842" s="300"/>
      <c r="AX842" s="302"/>
      <c r="AY842" s="300"/>
      <c r="AZ842" s="302"/>
    </row>
    <row r="843" spans="7:52">
      <c r="G843" s="256"/>
      <c r="I843" s="256"/>
      <c r="J843" s="256"/>
      <c r="K843" s="256"/>
      <c r="L843" s="256"/>
      <c r="M843" s="273"/>
      <c r="N843" s="273"/>
      <c r="O843" s="274"/>
      <c r="P843" s="257"/>
      <c r="Q843" s="256"/>
      <c r="R843" s="295"/>
      <c r="Z843" s="296"/>
      <c r="AA843" s="295"/>
      <c r="AB843" s="297"/>
      <c r="AC843" s="297"/>
      <c r="AD843" s="297"/>
      <c r="AE843" s="297"/>
      <c r="AF843" s="297"/>
      <c r="AG843" s="297"/>
      <c r="AH843" s="297"/>
      <c r="AI843" s="297"/>
      <c r="AJ843" s="298"/>
      <c r="AK843" s="298"/>
      <c r="AL843" s="298"/>
      <c r="AM843" s="299"/>
      <c r="AN843" s="300"/>
      <c r="AP843" s="300"/>
      <c r="AQ843" s="302"/>
      <c r="AR843" s="300"/>
      <c r="AS843" s="302"/>
      <c r="AT843" s="303"/>
      <c r="AU843" s="300"/>
      <c r="AV843" s="302"/>
      <c r="AW843" s="300"/>
      <c r="AX843" s="302"/>
      <c r="AY843" s="300"/>
      <c r="AZ843" s="302"/>
    </row>
    <row r="844" spans="7:52">
      <c r="G844" s="256"/>
      <c r="I844" s="256"/>
      <c r="J844" s="256"/>
      <c r="K844" s="256"/>
      <c r="L844" s="256"/>
      <c r="M844" s="273"/>
      <c r="N844" s="273"/>
      <c r="O844" s="274"/>
      <c r="P844" s="257"/>
      <c r="Q844" s="256"/>
      <c r="R844" s="295"/>
      <c r="Z844" s="296"/>
      <c r="AA844" s="295"/>
      <c r="AB844" s="297"/>
      <c r="AC844" s="297"/>
      <c r="AD844" s="297"/>
      <c r="AE844" s="297"/>
      <c r="AF844" s="297"/>
      <c r="AG844" s="297"/>
      <c r="AH844" s="297"/>
      <c r="AI844" s="297"/>
      <c r="AJ844" s="298"/>
      <c r="AK844" s="298"/>
      <c r="AL844" s="298"/>
      <c r="AM844" s="299"/>
      <c r="AN844" s="300"/>
      <c r="AP844" s="300"/>
      <c r="AQ844" s="302"/>
      <c r="AR844" s="300"/>
      <c r="AS844" s="302"/>
      <c r="AT844" s="303"/>
      <c r="AU844" s="300"/>
      <c r="AV844" s="302"/>
      <c r="AW844" s="300"/>
      <c r="AX844" s="302"/>
      <c r="AY844" s="300"/>
      <c r="AZ844" s="302"/>
    </row>
    <row r="845" spans="7:52">
      <c r="G845" s="256"/>
      <c r="I845" s="256"/>
      <c r="J845" s="256"/>
      <c r="K845" s="256"/>
      <c r="L845" s="256"/>
      <c r="M845" s="273"/>
      <c r="N845" s="273"/>
      <c r="O845" s="274"/>
      <c r="P845" s="257"/>
      <c r="Q845" s="256"/>
      <c r="R845" s="295"/>
      <c r="Z845" s="296"/>
      <c r="AA845" s="295"/>
      <c r="AB845" s="297"/>
      <c r="AC845" s="297"/>
      <c r="AD845" s="297"/>
      <c r="AE845" s="297"/>
      <c r="AF845" s="297"/>
      <c r="AG845" s="297"/>
      <c r="AH845" s="297"/>
      <c r="AI845" s="297"/>
      <c r="AJ845" s="298"/>
      <c r="AK845" s="298"/>
      <c r="AL845" s="298"/>
      <c r="AM845" s="299"/>
      <c r="AN845" s="300"/>
      <c r="AP845" s="300"/>
      <c r="AQ845" s="302"/>
      <c r="AR845" s="300"/>
      <c r="AS845" s="302"/>
      <c r="AT845" s="303"/>
      <c r="AU845" s="300"/>
      <c r="AV845" s="302"/>
      <c r="AW845" s="300"/>
      <c r="AX845" s="302"/>
      <c r="AY845" s="300"/>
      <c r="AZ845" s="302"/>
    </row>
    <row r="846" spans="7:52">
      <c r="G846" s="256"/>
      <c r="I846" s="256"/>
      <c r="J846" s="256"/>
      <c r="K846" s="256"/>
      <c r="L846" s="256"/>
      <c r="M846" s="273"/>
      <c r="N846" s="273"/>
      <c r="O846" s="274"/>
      <c r="P846" s="257"/>
      <c r="Q846" s="256"/>
      <c r="R846" s="295"/>
      <c r="Z846" s="296"/>
      <c r="AA846" s="295"/>
      <c r="AB846" s="297"/>
      <c r="AC846" s="297"/>
      <c r="AD846" s="297"/>
      <c r="AE846" s="297"/>
      <c r="AF846" s="297"/>
      <c r="AG846" s="297"/>
      <c r="AH846" s="297"/>
      <c r="AI846" s="297"/>
      <c r="AJ846" s="298"/>
      <c r="AK846" s="298"/>
      <c r="AL846" s="298"/>
      <c r="AM846" s="299"/>
      <c r="AN846" s="300"/>
      <c r="AP846" s="300"/>
      <c r="AQ846" s="302"/>
      <c r="AR846" s="300"/>
      <c r="AS846" s="302"/>
      <c r="AT846" s="303"/>
      <c r="AU846" s="300"/>
      <c r="AV846" s="302"/>
      <c r="AW846" s="300"/>
      <c r="AX846" s="302"/>
      <c r="AY846" s="300"/>
      <c r="AZ846" s="302"/>
    </row>
    <row r="847" spans="7:52">
      <c r="G847" s="256"/>
      <c r="I847" s="256"/>
      <c r="J847" s="256"/>
      <c r="K847" s="256"/>
      <c r="L847" s="256"/>
      <c r="M847" s="273"/>
      <c r="N847" s="273"/>
      <c r="O847" s="274"/>
      <c r="P847" s="257"/>
      <c r="Q847" s="256"/>
      <c r="R847" s="295"/>
      <c r="Z847" s="296"/>
      <c r="AA847" s="295"/>
      <c r="AB847" s="297"/>
      <c r="AC847" s="297"/>
      <c r="AD847" s="297"/>
      <c r="AE847" s="297"/>
      <c r="AF847" s="297"/>
      <c r="AG847" s="297"/>
      <c r="AH847" s="297"/>
      <c r="AI847" s="297"/>
      <c r="AJ847" s="298"/>
      <c r="AK847" s="298"/>
      <c r="AL847" s="298"/>
      <c r="AM847" s="299"/>
      <c r="AN847" s="300"/>
      <c r="AP847" s="300"/>
      <c r="AQ847" s="302"/>
      <c r="AR847" s="300"/>
      <c r="AS847" s="302"/>
      <c r="AT847" s="303"/>
      <c r="AU847" s="300"/>
      <c r="AV847" s="302"/>
      <c r="AW847" s="300"/>
      <c r="AX847" s="302"/>
      <c r="AY847" s="300"/>
      <c r="AZ847" s="302"/>
    </row>
    <row r="848" spans="7:52">
      <c r="G848" s="256"/>
      <c r="I848" s="256"/>
      <c r="J848" s="256"/>
      <c r="K848" s="256"/>
      <c r="L848" s="256"/>
      <c r="M848" s="273"/>
      <c r="N848" s="273"/>
      <c r="O848" s="274"/>
      <c r="P848" s="257"/>
      <c r="Q848" s="256"/>
      <c r="R848" s="295"/>
      <c r="Z848" s="296"/>
      <c r="AA848" s="295"/>
      <c r="AB848" s="297"/>
      <c r="AC848" s="297"/>
      <c r="AD848" s="297"/>
      <c r="AE848" s="297"/>
      <c r="AF848" s="297"/>
      <c r="AG848" s="297"/>
      <c r="AH848" s="297"/>
      <c r="AI848" s="297"/>
      <c r="AJ848" s="298"/>
      <c r="AK848" s="298"/>
      <c r="AL848" s="298"/>
      <c r="AM848" s="299"/>
      <c r="AN848" s="300"/>
      <c r="AP848" s="300"/>
      <c r="AQ848" s="302"/>
      <c r="AR848" s="300"/>
      <c r="AS848" s="302"/>
      <c r="AT848" s="303"/>
      <c r="AU848" s="300"/>
      <c r="AV848" s="302"/>
      <c r="AW848" s="300"/>
      <c r="AX848" s="302"/>
      <c r="AY848" s="300"/>
      <c r="AZ848" s="302"/>
    </row>
    <row r="849" spans="7:52">
      <c r="G849" s="256"/>
      <c r="I849" s="256"/>
      <c r="J849" s="256"/>
      <c r="K849" s="256"/>
      <c r="L849" s="256"/>
      <c r="M849" s="273"/>
      <c r="N849" s="273"/>
      <c r="O849" s="274"/>
      <c r="P849" s="257"/>
      <c r="Q849" s="256"/>
      <c r="R849" s="295"/>
      <c r="Z849" s="296"/>
      <c r="AA849" s="295"/>
      <c r="AB849" s="297"/>
      <c r="AC849" s="297"/>
      <c r="AD849" s="297"/>
      <c r="AE849" s="297"/>
      <c r="AF849" s="297"/>
      <c r="AG849" s="297"/>
      <c r="AH849" s="297"/>
      <c r="AI849" s="297"/>
      <c r="AJ849" s="298"/>
      <c r="AK849" s="298"/>
      <c r="AL849" s="298"/>
      <c r="AM849" s="299"/>
      <c r="AN849" s="300"/>
      <c r="AP849" s="300"/>
      <c r="AQ849" s="302"/>
      <c r="AR849" s="300"/>
      <c r="AS849" s="302"/>
      <c r="AT849" s="303"/>
      <c r="AU849" s="300"/>
      <c r="AV849" s="302"/>
      <c r="AW849" s="300"/>
      <c r="AX849" s="302"/>
      <c r="AY849" s="300"/>
      <c r="AZ849" s="302"/>
    </row>
    <row r="850" spans="7:52">
      <c r="G850" s="256"/>
      <c r="I850" s="256"/>
      <c r="J850" s="256"/>
      <c r="K850" s="256"/>
      <c r="L850" s="256"/>
      <c r="M850" s="273"/>
      <c r="N850" s="273"/>
      <c r="O850" s="274"/>
      <c r="P850" s="257"/>
      <c r="Q850" s="256"/>
      <c r="R850" s="295"/>
      <c r="Z850" s="296"/>
      <c r="AA850" s="295"/>
      <c r="AB850" s="297"/>
      <c r="AC850" s="297"/>
      <c r="AD850" s="297"/>
      <c r="AE850" s="297"/>
      <c r="AF850" s="297"/>
      <c r="AG850" s="297"/>
      <c r="AH850" s="297"/>
      <c r="AI850" s="297"/>
      <c r="AJ850" s="298"/>
      <c r="AK850" s="298"/>
      <c r="AL850" s="298"/>
      <c r="AM850" s="299"/>
      <c r="AN850" s="300"/>
      <c r="AP850" s="300"/>
      <c r="AQ850" s="302"/>
      <c r="AR850" s="300"/>
      <c r="AS850" s="302"/>
      <c r="AT850" s="303"/>
      <c r="AU850" s="300"/>
      <c r="AV850" s="302"/>
      <c r="AW850" s="300"/>
      <c r="AX850" s="302"/>
      <c r="AY850" s="300"/>
      <c r="AZ850" s="302"/>
    </row>
    <row r="851" spans="7:52">
      <c r="G851" s="256"/>
      <c r="I851" s="256"/>
      <c r="J851" s="256"/>
      <c r="K851" s="256"/>
      <c r="L851" s="256"/>
      <c r="M851" s="273"/>
      <c r="N851" s="273"/>
      <c r="O851" s="274"/>
      <c r="P851" s="257"/>
      <c r="Q851" s="256"/>
      <c r="R851" s="295"/>
      <c r="Z851" s="296"/>
      <c r="AA851" s="295"/>
      <c r="AB851" s="297"/>
      <c r="AC851" s="297"/>
      <c r="AD851" s="297"/>
      <c r="AE851" s="297"/>
      <c r="AF851" s="297"/>
      <c r="AG851" s="297"/>
      <c r="AH851" s="297"/>
      <c r="AI851" s="297"/>
      <c r="AJ851" s="298"/>
      <c r="AK851" s="298"/>
      <c r="AL851" s="298"/>
      <c r="AM851" s="299"/>
      <c r="AN851" s="300"/>
      <c r="AP851" s="300"/>
      <c r="AQ851" s="302"/>
      <c r="AR851" s="300"/>
      <c r="AS851" s="302"/>
      <c r="AT851" s="303"/>
      <c r="AU851" s="300"/>
      <c r="AV851" s="302"/>
      <c r="AW851" s="300"/>
      <c r="AX851" s="302"/>
      <c r="AY851" s="300"/>
      <c r="AZ851" s="302"/>
    </row>
    <row r="852" spans="7:52">
      <c r="G852" s="256"/>
      <c r="I852" s="256"/>
      <c r="J852" s="256"/>
      <c r="K852" s="256"/>
      <c r="L852" s="256"/>
      <c r="M852" s="273"/>
      <c r="N852" s="273"/>
      <c r="O852" s="274"/>
      <c r="P852" s="257"/>
      <c r="Q852" s="256"/>
      <c r="R852" s="295"/>
      <c r="Z852" s="296"/>
      <c r="AA852" s="295"/>
      <c r="AB852" s="297"/>
      <c r="AC852" s="297"/>
      <c r="AD852" s="297"/>
      <c r="AE852" s="297"/>
      <c r="AF852" s="297"/>
      <c r="AG852" s="297"/>
      <c r="AH852" s="297"/>
      <c r="AI852" s="297"/>
      <c r="AJ852" s="298"/>
      <c r="AK852" s="298"/>
      <c r="AL852" s="298"/>
      <c r="AM852" s="299"/>
      <c r="AN852" s="300"/>
      <c r="AP852" s="300"/>
      <c r="AQ852" s="302"/>
      <c r="AR852" s="300"/>
      <c r="AS852" s="302"/>
      <c r="AT852" s="303"/>
      <c r="AU852" s="300"/>
      <c r="AV852" s="302"/>
      <c r="AW852" s="300"/>
      <c r="AX852" s="302"/>
      <c r="AY852" s="300"/>
      <c r="AZ852" s="302"/>
    </row>
    <row r="853" spans="7:52">
      <c r="G853" s="256"/>
      <c r="I853" s="256"/>
      <c r="J853" s="256"/>
      <c r="K853" s="256"/>
      <c r="L853" s="256"/>
      <c r="M853" s="273"/>
      <c r="N853" s="273"/>
      <c r="O853" s="274"/>
      <c r="P853" s="257"/>
      <c r="Q853" s="256"/>
      <c r="R853" s="295"/>
      <c r="Z853" s="296"/>
      <c r="AA853" s="295"/>
      <c r="AB853" s="297"/>
      <c r="AC853" s="297"/>
      <c r="AD853" s="297"/>
      <c r="AE853" s="297"/>
      <c r="AF853" s="297"/>
      <c r="AG853" s="297"/>
      <c r="AH853" s="297"/>
      <c r="AI853" s="297"/>
      <c r="AJ853" s="298"/>
      <c r="AK853" s="298"/>
      <c r="AL853" s="298"/>
      <c r="AM853" s="299"/>
      <c r="AN853" s="300"/>
      <c r="AP853" s="300"/>
      <c r="AQ853" s="302"/>
      <c r="AR853" s="300"/>
      <c r="AS853" s="302"/>
      <c r="AT853" s="303"/>
      <c r="AU853" s="300"/>
      <c r="AV853" s="302"/>
      <c r="AW853" s="300"/>
      <c r="AX853" s="302"/>
      <c r="AY853" s="300"/>
      <c r="AZ853" s="302"/>
    </row>
    <row r="854" spans="7:52">
      <c r="G854" s="256"/>
      <c r="I854" s="256"/>
      <c r="J854" s="256"/>
      <c r="K854" s="256"/>
      <c r="L854" s="256"/>
      <c r="M854" s="273"/>
      <c r="N854" s="273"/>
      <c r="O854" s="274"/>
      <c r="P854" s="257"/>
      <c r="Q854" s="256"/>
      <c r="R854" s="295"/>
      <c r="Z854" s="296"/>
      <c r="AA854" s="295"/>
      <c r="AB854" s="297"/>
      <c r="AC854" s="297"/>
      <c r="AD854" s="297"/>
      <c r="AE854" s="297"/>
      <c r="AF854" s="297"/>
      <c r="AG854" s="297"/>
      <c r="AH854" s="297"/>
      <c r="AI854" s="297"/>
      <c r="AJ854" s="298"/>
      <c r="AK854" s="298"/>
      <c r="AL854" s="298"/>
      <c r="AM854" s="299"/>
      <c r="AN854" s="300"/>
      <c r="AP854" s="300"/>
      <c r="AQ854" s="302"/>
      <c r="AR854" s="300"/>
      <c r="AS854" s="302"/>
      <c r="AT854" s="303"/>
      <c r="AU854" s="300"/>
      <c r="AV854" s="302"/>
      <c r="AW854" s="300"/>
      <c r="AX854" s="302"/>
      <c r="AY854" s="300"/>
      <c r="AZ854" s="302"/>
    </row>
    <row r="855" spans="7:52">
      <c r="G855" s="256"/>
      <c r="I855" s="256"/>
      <c r="J855" s="256"/>
      <c r="K855" s="256"/>
      <c r="L855" s="256"/>
      <c r="M855" s="273"/>
      <c r="N855" s="273"/>
      <c r="O855" s="274"/>
      <c r="P855" s="257"/>
      <c r="Q855" s="256"/>
      <c r="R855" s="295"/>
      <c r="Z855" s="296"/>
      <c r="AA855" s="295"/>
      <c r="AB855" s="297"/>
      <c r="AC855" s="297"/>
      <c r="AD855" s="297"/>
      <c r="AE855" s="297"/>
      <c r="AF855" s="297"/>
      <c r="AG855" s="297"/>
      <c r="AH855" s="297"/>
      <c r="AI855" s="297"/>
      <c r="AJ855" s="298"/>
      <c r="AK855" s="298"/>
      <c r="AL855" s="298"/>
      <c r="AM855" s="299"/>
      <c r="AN855" s="300"/>
      <c r="AP855" s="300"/>
      <c r="AQ855" s="302"/>
      <c r="AR855" s="300"/>
      <c r="AS855" s="302"/>
      <c r="AT855" s="303"/>
      <c r="AU855" s="300"/>
      <c r="AV855" s="302"/>
      <c r="AW855" s="300"/>
      <c r="AX855" s="302"/>
      <c r="AY855" s="300"/>
      <c r="AZ855" s="302"/>
    </row>
    <row r="856" spans="7:52">
      <c r="G856" s="256"/>
      <c r="I856" s="256"/>
      <c r="J856" s="256"/>
      <c r="K856" s="256"/>
      <c r="L856" s="256"/>
      <c r="M856" s="273"/>
      <c r="N856" s="273"/>
      <c r="O856" s="274"/>
      <c r="P856" s="257"/>
      <c r="Q856" s="256"/>
      <c r="R856" s="295"/>
      <c r="Z856" s="296"/>
      <c r="AA856" s="295"/>
      <c r="AB856" s="297"/>
      <c r="AC856" s="297"/>
      <c r="AD856" s="297"/>
      <c r="AE856" s="297"/>
      <c r="AF856" s="297"/>
      <c r="AG856" s="297"/>
      <c r="AH856" s="297"/>
      <c r="AI856" s="297"/>
      <c r="AJ856" s="298"/>
      <c r="AK856" s="298"/>
      <c r="AL856" s="298"/>
      <c r="AM856" s="299"/>
      <c r="AN856" s="300"/>
      <c r="AP856" s="300"/>
      <c r="AQ856" s="302"/>
      <c r="AR856" s="300"/>
      <c r="AS856" s="302"/>
      <c r="AT856" s="303"/>
      <c r="AU856" s="300"/>
      <c r="AV856" s="302"/>
      <c r="AW856" s="300"/>
      <c r="AX856" s="302"/>
      <c r="AY856" s="300"/>
      <c r="AZ856" s="302"/>
    </row>
    <row r="857" spans="7:52">
      <c r="G857" s="256"/>
      <c r="I857" s="256"/>
      <c r="J857" s="256"/>
      <c r="K857" s="256"/>
      <c r="L857" s="256"/>
      <c r="M857" s="273"/>
      <c r="N857" s="273"/>
      <c r="O857" s="274"/>
      <c r="P857" s="257"/>
      <c r="Q857" s="256"/>
      <c r="R857" s="295"/>
      <c r="Z857" s="296"/>
      <c r="AA857" s="295"/>
      <c r="AB857" s="297"/>
      <c r="AC857" s="297"/>
      <c r="AD857" s="297"/>
      <c r="AE857" s="297"/>
      <c r="AF857" s="297"/>
      <c r="AG857" s="297"/>
      <c r="AH857" s="297"/>
      <c r="AI857" s="297"/>
      <c r="AJ857" s="298"/>
      <c r="AK857" s="298"/>
      <c r="AL857" s="298"/>
      <c r="AM857" s="299"/>
      <c r="AN857" s="300"/>
      <c r="AP857" s="300"/>
      <c r="AQ857" s="302"/>
      <c r="AR857" s="300"/>
      <c r="AS857" s="302"/>
      <c r="AT857" s="303"/>
      <c r="AU857" s="300"/>
      <c r="AV857" s="302"/>
      <c r="AW857" s="300"/>
      <c r="AX857" s="302"/>
      <c r="AY857" s="300"/>
      <c r="AZ857" s="302"/>
    </row>
    <row r="858" spans="7:52">
      <c r="G858" s="256"/>
      <c r="I858" s="256"/>
      <c r="J858" s="256"/>
      <c r="K858" s="256"/>
      <c r="L858" s="256"/>
      <c r="M858" s="273"/>
      <c r="N858" s="273"/>
      <c r="O858" s="274"/>
      <c r="P858" s="257"/>
      <c r="Q858" s="256"/>
      <c r="R858" s="295"/>
      <c r="Z858" s="296"/>
      <c r="AA858" s="295"/>
      <c r="AB858" s="297"/>
      <c r="AC858" s="297"/>
      <c r="AD858" s="297"/>
      <c r="AE858" s="297"/>
      <c r="AF858" s="297"/>
      <c r="AG858" s="297"/>
      <c r="AH858" s="297"/>
      <c r="AI858" s="297"/>
      <c r="AJ858" s="298"/>
      <c r="AK858" s="298"/>
      <c r="AL858" s="298"/>
      <c r="AM858" s="299"/>
      <c r="AN858" s="300"/>
      <c r="AP858" s="300"/>
      <c r="AQ858" s="302"/>
      <c r="AR858" s="300"/>
      <c r="AS858" s="302"/>
      <c r="AT858" s="303"/>
      <c r="AU858" s="300"/>
      <c r="AV858" s="302"/>
      <c r="AW858" s="300"/>
      <c r="AX858" s="302"/>
      <c r="AY858" s="300"/>
      <c r="AZ858" s="302"/>
    </row>
    <row r="859" spans="7:52">
      <c r="G859" s="256"/>
      <c r="I859" s="256"/>
      <c r="J859" s="256"/>
      <c r="K859" s="256"/>
      <c r="L859" s="256"/>
      <c r="M859" s="273"/>
      <c r="N859" s="273"/>
      <c r="O859" s="274"/>
      <c r="P859" s="257"/>
      <c r="Q859" s="256"/>
      <c r="R859" s="295"/>
      <c r="Z859" s="296"/>
      <c r="AA859" s="295"/>
      <c r="AB859" s="297"/>
      <c r="AC859" s="297"/>
      <c r="AD859" s="297"/>
      <c r="AE859" s="297"/>
      <c r="AF859" s="297"/>
      <c r="AG859" s="297"/>
      <c r="AH859" s="297"/>
      <c r="AI859" s="297"/>
      <c r="AJ859" s="298"/>
      <c r="AK859" s="298"/>
      <c r="AL859" s="298"/>
      <c r="AM859" s="299"/>
      <c r="AN859" s="300"/>
      <c r="AP859" s="300"/>
      <c r="AQ859" s="302"/>
      <c r="AR859" s="300"/>
      <c r="AS859" s="302"/>
      <c r="AT859" s="303"/>
      <c r="AU859" s="300"/>
      <c r="AV859" s="302"/>
      <c r="AW859" s="300"/>
      <c r="AX859" s="302"/>
      <c r="AY859" s="300"/>
      <c r="AZ859" s="302"/>
    </row>
    <row r="860" spans="7:52">
      <c r="G860" s="256"/>
      <c r="I860" s="256"/>
      <c r="J860" s="256"/>
      <c r="K860" s="256"/>
      <c r="L860" s="256"/>
      <c r="M860" s="273"/>
      <c r="N860" s="273"/>
      <c r="O860" s="274"/>
      <c r="P860" s="257"/>
      <c r="Q860" s="256"/>
      <c r="R860" s="295"/>
      <c r="Z860" s="296"/>
      <c r="AA860" s="295"/>
      <c r="AB860" s="297"/>
      <c r="AC860" s="297"/>
      <c r="AD860" s="297"/>
      <c r="AE860" s="297"/>
      <c r="AF860" s="297"/>
      <c r="AG860" s="297"/>
      <c r="AH860" s="297"/>
      <c r="AI860" s="297"/>
      <c r="AJ860" s="298"/>
      <c r="AK860" s="298"/>
      <c r="AL860" s="298"/>
      <c r="AM860" s="299"/>
      <c r="AN860" s="300"/>
      <c r="AP860" s="300"/>
      <c r="AQ860" s="302"/>
      <c r="AR860" s="300"/>
      <c r="AS860" s="302"/>
      <c r="AT860" s="303"/>
      <c r="AU860" s="300"/>
      <c r="AV860" s="302"/>
      <c r="AW860" s="300"/>
      <c r="AX860" s="302"/>
      <c r="AY860" s="300"/>
      <c r="AZ860" s="302"/>
    </row>
    <row r="861" spans="7:52">
      <c r="G861" s="256"/>
      <c r="I861" s="256"/>
      <c r="J861" s="256"/>
      <c r="K861" s="256"/>
      <c r="L861" s="256"/>
      <c r="M861" s="273"/>
      <c r="N861" s="273"/>
      <c r="O861" s="274"/>
      <c r="P861" s="257"/>
      <c r="Q861" s="256"/>
      <c r="R861" s="295"/>
      <c r="Z861" s="296"/>
      <c r="AA861" s="295"/>
      <c r="AB861" s="297"/>
      <c r="AC861" s="297"/>
      <c r="AD861" s="297"/>
      <c r="AE861" s="297"/>
      <c r="AF861" s="297"/>
      <c r="AG861" s="297"/>
      <c r="AH861" s="297"/>
      <c r="AI861" s="297"/>
      <c r="AJ861" s="298"/>
      <c r="AK861" s="298"/>
      <c r="AL861" s="298"/>
      <c r="AM861" s="299"/>
      <c r="AN861" s="300"/>
      <c r="AP861" s="300"/>
      <c r="AQ861" s="302"/>
      <c r="AR861" s="300"/>
      <c r="AS861" s="302"/>
      <c r="AT861" s="303"/>
      <c r="AU861" s="300"/>
      <c r="AV861" s="302"/>
      <c r="AW861" s="300"/>
      <c r="AX861" s="302"/>
      <c r="AY861" s="300"/>
      <c r="AZ861" s="302"/>
    </row>
    <row r="862" spans="7:52">
      <c r="G862" s="256"/>
      <c r="I862" s="256"/>
      <c r="J862" s="256"/>
      <c r="K862" s="256"/>
      <c r="L862" s="256"/>
      <c r="M862" s="273"/>
      <c r="N862" s="273"/>
      <c r="O862" s="274"/>
      <c r="P862" s="257"/>
      <c r="Q862" s="256"/>
      <c r="R862" s="295"/>
      <c r="Z862" s="296"/>
      <c r="AA862" s="295"/>
      <c r="AB862" s="297"/>
      <c r="AC862" s="297"/>
      <c r="AD862" s="297"/>
      <c r="AE862" s="297"/>
      <c r="AF862" s="297"/>
      <c r="AG862" s="297"/>
      <c r="AH862" s="297"/>
      <c r="AI862" s="297"/>
      <c r="AJ862" s="298"/>
      <c r="AK862" s="298"/>
      <c r="AL862" s="298"/>
      <c r="AM862" s="299"/>
      <c r="AN862" s="300"/>
      <c r="AP862" s="300"/>
      <c r="AQ862" s="302"/>
      <c r="AR862" s="300"/>
      <c r="AS862" s="302"/>
      <c r="AT862" s="303"/>
      <c r="AU862" s="300"/>
      <c r="AV862" s="302"/>
      <c r="AW862" s="300"/>
      <c r="AX862" s="302"/>
      <c r="AY862" s="300"/>
      <c r="AZ862" s="302"/>
    </row>
    <row r="863" spans="7:52">
      <c r="G863" s="256"/>
      <c r="I863" s="256"/>
      <c r="J863" s="256"/>
      <c r="K863" s="256"/>
      <c r="L863" s="256"/>
      <c r="M863" s="273"/>
      <c r="N863" s="273"/>
      <c r="O863" s="274"/>
      <c r="P863" s="257"/>
      <c r="Q863" s="256"/>
      <c r="R863" s="295"/>
      <c r="Z863" s="296"/>
      <c r="AA863" s="295"/>
      <c r="AB863" s="297"/>
      <c r="AC863" s="297"/>
      <c r="AD863" s="297"/>
      <c r="AE863" s="297"/>
      <c r="AF863" s="297"/>
      <c r="AG863" s="297"/>
      <c r="AH863" s="297"/>
      <c r="AI863" s="297"/>
      <c r="AJ863" s="298"/>
      <c r="AK863" s="298"/>
      <c r="AL863" s="298"/>
      <c r="AM863" s="299"/>
      <c r="AN863" s="300"/>
      <c r="AP863" s="300"/>
      <c r="AQ863" s="302"/>
      <c r="AR863" s="300"/>
      <c r="AS863" s="302"/>
      <c r="AT863" s="303"/>
      <c r="AU863" s="300"/>
      <c r="AV863" s="302"/>
      <c r="AW863" s="300"/>
      <c r="AX863" s="302"/>
      <c r="AY863" s="300"/>
      <c r="AZ863" s="302"/>
    </row>
    <row r="864" spans="7:52">
      <c r="G864" s="256"/>
      <c r="I864" s="256"/>
      <c r="J864" s="256"/>
      <c r="K864" s="256"/>
      <c r="L864" s="256"/>
      <c r="M864" s="273"/>
      <c r="N864" s="273"/>
      <c r="O864" s="274"/>
      <c r="P864" s="257"/>
      <c r="Q864" s="256"/>
      <c r="R864" s="295"/>
      <c r="Z864" s="296"/>
      <c r="AA864" s="295"/>
      <c r="AB864" s="297"/>
      <c r="AC864" s="297"/>
      <c r="AD864" s="297"/>
      <c r="AE864" s="297"/>
      <c r="AF864" s="297"/>
      <c r="AG864" s="297"/>
      <c r="AH864" s="297"/>
      <c r="AI864" s="297"/>
      <c r="AJ864" s="298"/>
      <c r="AK864" s="298"/>
      <c r="AL864" s="298"/>
      <c r="AM864" s="299"/>
      <c r="AN864" s="300"/>
      <c r="AP864" s="300"/>
      <c r="AQ864" s="302"/>
      <c r="AR864" s="300"/>
      <c r="AS864" s="302"/>
      <c r="AT864" s="303"/>
      <c r="AU864" s="300"/>
      <c r="AV864" s="302"/>
      <c r="AW864" s="300"/>
      <c r="AX864" s="302"/>
      <c r="AY864" s="300"/>
      <c r="AZ864" s="302"/>
    </row>
    <row r="865" spans="7:52">
      <c r="G865" s="256"/>
      <c r="I865" s="256"/>
      <c r="J865" s="256"/>
      <c r="K865" s="256"/>
      <c r="L865" s="256"/>
      <c r="M865" s="273"/>
      <c r="N865" s="273"/>
      <c r="O865" s="274"/>
      <c r="P865" s="257"/>
      <c r="Q865" s="256"/>
      <c r="R865" s="295"/>
      <c r="Z865" s="296"/>
      <c r="AA865" s="295"/>
      <c r="AB865" s="297"/>
      <c r="AC865" s="297"/>
      <c r="AD865" s="297"/>
      <c r="AE865" s="297"/>
      <c r="AF865" s="297"/>
      <c r="AG865" s="297"/>
      <c r="AH865" s="297"/>
      <c r="AI865" s="297"/>
      <c r="AJ865" s="298"/>
      <c r="AK865" s="298"/>
      <c r="AL865" s="298"/>
      <c r="AM865" s="299"/>
      <c r="AN865" s="300"/>
      <c r="AP865" s="300"/>
      <c r="AQ865" s="302"/>
      <c r="AR865" s="300"/>
      <c r="AS865" s="302"/>
      <c r="AT865" s="303"/>
      <c r="AU865" s="300"/>
      <c r="AV865" s="302"/>
      <c r="AW865" s="300"/>
      <c r="AX865" s="302"/>
      <c r="AY865" s="300"/>
      <c r="AZ865" s="302"/>
    </row>
    <row r="866" spans="7:52">
      <c r="G866" s="256"/>
      <c r="I866" s="256"/>
      <c r="J866" s="256"/>
      <c r="K866" s="256"/>
      <c r="L866" s="256"/>
      <c r="M866" s="273"/>
      <c r="N866" s="273"/>
      <c r="O866" s="274"/>
      <c r="P866" s="257"/>
      <c r="Q866" s="256"/>
      <c r="R866" s="295"/>
      <c r="Z866" s="296"/>
      <c r="AA866" s="295"/>
      <c r="AB866" s="297"/>
      <c r="AC866" s="297"/>
      <c r="AD866" s="297"/>
      <c r="AE866" s="297"/>
      <c r="AF866" s="297"/>
      <c r="AG866" s="297"/>
      <c r="AH866" s="297"/>
      <c r="AI866" s="297"/>
      <c r="AJ866" s="298"/>
      <c r="AK866" s="298"/>
      <c r="AL866" s="298"/>
      <c r="AM866" s="299"/>
      <c r="AN866" s="300"/>
      <c r="AP866" s="300"/>
      <c r="AQ866" s="302"/>
      <c r="AR866" s="300"/>
      <c r="AS866" s="302"/>
      <c r="AT866" s="303"/>
      <c r="AU866" s="300"/>
      <c r="AV866" s="302"/>
      <c r="AW866" s="300"/>
      <c r="AX866" s="302"/>
      <c r="AY866" s="300"/>
      <c r="AZ866" s="302"/>
    </row>
    <row r="867" spans="7:52">
      <c r="G867" s="256"/>
      <c r="I867" s="256"/>
      <c r="J867" s="256"/>
      <c r="K867" s="256"/>
      <c r="L867" s="256"/>
      <c r="M867" s="273"/>
      <c r="N867" s="273"/>
      <c r="O867" s="274"/>
      <c r="P867" s="257"/>
      <c r="Q867" s="256"/>
      <c r="R867" s="295"/>
      <c r="Z867" s="296"/>
      <c r="AA867" s="295"/>
      <c r="AB867" s="297"/>
      <c r="AC867" s="297"/>
      <c r="AD867" s="297"/>
      <c r="AE867" s="297"/>
      <c r="AF867" s="297"/>
      <c r="AG867" s="297"/>
      <c r="AH867" s="297"/>
      <c r="AI867" s="297"/>
      <c r="AJ867" s="298"/>
      <c r="AK867" s="298"/>
      <c r="AL867" s="298"/>
      <c r="AM867" s="299"/>
      <c r="AN867" s="300"/>
      <c r="AP867" s="300"/>
      <c r="AQ867" s="302"/>
      <c r="AR867" s="300"/>
      <c r="AS867" s="302"/>
      <c r="AT867" s="303"/>
      <c r="AU867" s="300"/>
      <c r="AV867" s="302"/>
      <c r="AW867" s="300"/>
      <c r="AX867" s="302"/>
      <c r="AY867" s="300"/>
      <c r="AZ867" s="302"/>
    </row>
    <row r="868" spans="7:52">
      <c r="G868" s="256"/>
      <c r="I868" s="256"/>
      <c r="J868" s="256"/>
      <c r="K868" s="256"/>
      <c r="L868" s="256"/>
      <c r="M868" s="273"/>
      <c r="N868" s="273"/>
      <c r="O868" s="274"/>
      <c r="P868" s="257"/>
      <c r="Q868" s="256"/>
      <c r="R868" s="295"/>
      <c r="Z868" s="296"/>
      <c r="AA868" s="295"/>
      <c r="AB868" s="297"/>
      <c r="AC868" s="297"/>
      <c r="AD868" s="297"/>
      <c r="AE868" s="297"/>
      <c r="AF868" s="297"/>
      <c r="AG868" s="297"/>
      <c r="AH868" s="297"/>
      <c r="AI868" s="297"/>
      <c r="AJ868" s="298"/>
      <c r="AK868" s="298"/>
      <c r="AL868" s="298"/>
      <c r="AM868" s="299"/>
      <c r="AN868" s="300"/>
      <c r="AP868" s="300"/>
      <c r="AQ868" s="302"/>
      <c r="AR868" s="300"/>
      <c r="AS868" s="302"/>
      <c r="AT868" s="303"/>
      <c r="AU868" s="300"/>
      <c r="AV868" s="302"/>
      <c r="AW868" s="300"/>
      <c r="AX868" s="302"/>
      <c r="AY868" s="300"/>
      <c r="AZ868" s="302"/>
    </row>
    <row r="869" spans="7:52">
      <c r="G869" s="256"/>
      <c r="I869" s="256"/>
      <c r="J869" s="256"/>
      <c r="K869" s="256"/>
      <c r="L869" s="256"/>
      <c r="M869" s="273"/>
      <c r="N869" s="273"/>
      <c r="O869" s="274"/>
      <c r="P869" s="257"/>
      <c r="Q869" s="256"/>
      <c r="R869" s="295"/>
      <c r="Z869" s="296"/>
      <c r="AA869" s="295"/>
      <c r="AB869" s="297"/>
      <c r="AC869" s="297"/>
      <c r="AD869" s="297"/>
      <c r="AE869" s="297"/>
      <c r="AF869" s="297"/>
      <c r="AG869" s="297"/>
      <c r="AH869" s="297"/>
      <c r="AI869" s="297"/>
      <c r="AJ869" s="298"/>
      <c r="AK869" s="298"/>
      <c r="AL869" s="298"/>
      <c r="AM869" s="299"/>
      <c r="AN869" s="300"/>
      <c r="AP869" s="300"/>
      <c r="AQ869" s="302"/>
      <c r="AR869" s="300"/>
      <c r="AS869" s="302"/>
      <c r="AT869" s="303"/>
      <c r="AU869" s="300"/>
      <c r="AV869" s="302"/>
      <c r="AW869" s="300"/>
      <c r="AX869" s="302"/>
      <c r="AY869" s="300"/>
      <c r="AZ869" s="302"/>
    </row>
    <row r="870" spans="7:52">
      <c r="G870" s="256"/>
      <c r="I870" s="256"/>
      <c r="J870" s="256"/>
      <c r="K870" s="256"/>
      <c r="L870" s="256"/>
      <c r="M870" s="273"/>
      <c r="N870" s="273"/>
      <c r="O870" s="274"/>
      <c r="P870" s="257"/>
      <c r="Q870" s="256"/>
      <c r="R870" s="295"/>
      <c r="Z870" s="296"/>
      <c r="AA870" s="295"/>
      <c r="AB870" s="297"/>
      <c r="AC870" s="297"/>
      <c r="AD870" s="297"/>
      <c r="AE870" s="297"/>
      <c r="AF870" s="297"/>
      <c r="AG870" s="297"/>
      <c r="AH870" s="297"/>
      <c r="AI870" s="297"/>
      <c r="AJ870" s="298"/>
      <c r="AK870" s="298"/>
      <c r="AL870" s="298"/>
      <c r="AM870" s="299"/>
      <c r="AN870" s="300"/>
      <c r="AP870" s="300"/>
      <c r="AQ870" s="302"/>
      <c r="AR870" s="300"/>
      <c r="AS870" s="302"/>
      <c r="AT870" s="303"/>
      <c r="AU870" s="300"/>
      <c r="AV870" s="302"/>
      <c r="AW870" s="300"/>
      <c r="AX870" s="302"/>
      <c r="AY870" s="300"/>
      <c r="AZ870" s="302"/>
    </row>
    <row r="871" spans="7:52">
      <c r="G871" s="256"/>
      <c r="I871" s="256"/>
      <c r="J871" s="256"/>
      <c r="K871" s="256"/>
      <c r="L871" s="256"/>
      <c r="M871" s="273"/>
      <c r="N871" s="273"/>
      <c r="O871" s="274"/>
      <c r="P871" s="257"/>
      <c r="Q871" s="256"/>
      <c r="R871" s="295"/>
      <c r="Z871" s="296"/>
      <c r="AA871" s="295"/>
      <c r="AB871" s="297"/>
      <c r="AC871" s="297"/>
      <c r="AD871" s="297"/>
      <c r="AE871" s="297"/>
      <c r="AF871" s="297"/>
      <c r="AG871" s="297"/>
      <c r="AH871" s="297"/>
      <c r="AI871" s="297"/>
      <c r="AJ871" s="298"/>
      <c r="AK871" s="298"/>
      <c r="AL871" s="298"/>
      <c r="AM871" s="299"/>
      <c r="AN871" s="300"/>
      <c r="AP871" s="300"/>
      <c r="AQ871" s="302"/>
      <c r="AR871" s="300"/>
      <c r="AS871" s="302"/>
      <c r="AT871" s="303"/>
      <c r="AU871" s="300"/>
      <c r="AV871" s="302"/>
      <c r="AW871" s="300"/>
      <c r="AX871" s="302"/>
      <c r="AY871" s="300"/>
      <c r="AZ871" s="302"/>
    </row>
    <row r="872" spans="7:52">
      <c r="G872" s="256"/>
      <c r="I872" s="256"/>
      <c r="J872" s="256"/>
      <c r="K872" s="256"/>
      <c r="L872" s="256"/>
      <c r="M872" s="273"/>
      <c r="N872" s="273"/>
      <c r="O872" s="274"/>
      <c r="P872" s="257"/>
      <c r="Q872" s="256"/>
      <c r="R872" s="295"/>
      <c r="Z872" s="296"/>
      <c r="AA872" s="295"/>
      <c r="AB872" s="297"/>
      <c r="AC872" s="297"/>
      <c r="AD872" s="297"/>
      <c r="AE872" s="297"/>
      <c r="AF872" s="297"/>
      <c r="AG872" s="297"/>
      <c r="AH872" s="297"/>
      <c r="AI872" s="297"/>
      <c r="AJ872" s="298"/>
      <c r="AK872" s="298"/>
      <c r="AL872" s="298"/>
      <c r="AM872" s="299"/>
      <c r="AN872" s="300"/>
      <c r="AP872" s="300"/>
      <c r="AQ872" s="302"/>
      <c r="AR872" s="300"/>
      <c r="AS872" s="302"/>
      <c r="AT872" s="303"/>
      <c r="AU872" s="300"/>
      <c r="AV872" s="302"/>
      <c r="AW872" s="300"/>
      <c r="AX872" s="302"/>
      <c r="AY872" s="300"/>
      <c r="AZ872" s="302"/>
    </row>
    <row r="873" spans="7:52">
      <c r="G873" s="256"/>
      <c r="I873" s="256"/>
      <c r="J873" s="256"/>
      <c r="K873" s="256"/>
      <c r="L873" s="256"/>
      <c r="M873" s="273"/>
      <c r="N873" s="273"/>
      <c r="O873" s="274"/>
      <c r="P873" s="257"/>
      <c r="Q873" s="256"/>
      <c r="R873" s="295"/>
      <c r="Z873" s="296"/>
      <c r="AA873" s="295"/>
      <c r="AB873" s="297"/>
      <c r="AC873" s="297"/>
      <c r="AD873" s="297"/>
      <c r="AE873" s="297"/>
      <c r="AF873" s="297"/>
      <c r="AG873" s="297"/>
      <c r="AH873" s="297"/>
      <c r="AI873" s="297"/>
      <c r="AJ873" s="298"/>
      <c r="AK873" s="298"/>
      <c r="AL873" s="298"/>
      <c r="AM873" s="299"/>
      <c r="AN873" s="300"/>
      <c r="AP873" s="300"/>
      <c r="AQ873" s="302"/>
      <c r="AR873" s="300"/>
      <c r="AS873" s="302"/>
      <c r="AT873" s="303"/>
      <c r="AU873" s="300"/>
      <c r="AV873" s="302"/>
      <c r="AW873" s="300"/>
      <c r="AX873" s="302"/>
      <c r="AY873" s="300"/>
      <c r="AZ873" s="302"/>
    </row>
    <row r="874" spans="7:52">
      <c r="G874" s="256"/>
      <c r="I874" s="256"/>
      <c r="J874" s="256"/>
      <c r="K874" s="256"/>
      <c r="L874" s="256"/>
      <c r="M874" s="273"/>
      <c r="N874" s="273"/>
      <c r="O874" s="274"/>
      <c r="P874" s="257"/>
      <c r="Q874" s="256"/>
      <c r="R874" s="295"/>
      <c r="Z874" s="296"/>
      <c r="AA874" s="295"/>
      <c r="AB874" s="297"/>
      <c r="AC874" s="297"/>
      <c r="AD874" s="297"/>
      <c r="AE874" s="297"/>
      <c r="AF874" s="297"/>
      <c r="AG874" s="297"/>
      <c r="AH874" s="297"/>
      <c r="AI874" s="297"/>
      <c r="AJ874" s="298"/>
      <c r="AK874" s="298"/>
      <c r="AL874" s="298"/>
      <c r="AM874" s="299"/>
      <c r="AN874" s="300"/>
      <c r="AP874" s="300"/>
      <c r="AQ874" s="302"/>
      <c r="AR874" s="300"/>
      <c r="AS874" s="302"/>
      <c r="AT874" s="303"/>
      <c r="AU874" s="300"/>
      <c r="AV874" s="302"/>
      <c r="AW874" s="300"/>
      <c r="AX874" s="302"/>
      <c r="AY874" s="300"/>
      <c r="AZ874" s="302"/>
    </row>
    <row r="875" spans="7:52">
      <c r="G875" s="256"/>
      <c r="I875" s="256"/>
      <c r="J875" s="256"/>
      <c r="K875" s="256"/>
      <c r="L875" s="256"/>
      <c r="M875" s="273"/>
      <c r="N875" s="273"/>
      <c r="O875" s="274"/>
      <c r="P875" s="257"/>
      <c r="Q875" s="256"/>
      <c r="R875" s="295"/>
      <c r="Z875" s="296"/>
      <c r="AA875" s="295"/>
      <c r="AB875" s="297"/>
      <c r="AC875" s="297"/>
      <c r="AD875" s="297"/>
      <c r="AE875" s="297"/>
      <c r="AF875" s="297"/>
      <c r="AG875" s="297"/>
      <c r="AH875" s="297"/>
      <c r="AI875" s="297"/>
      <c r="AJ875" s="298"/>
      <c r="AK875" s="298"/>
      <c r="AL875" s="298"/>
      <c r="AM875" s="299"/>
      <c r="AN875" s="300"/>
      <c r="AP875" s="300"/>
      <c r="AQ875" s="302"/>
      <c r="AR875" s="300"/>
      <c r="AS875" s="302"/>
      <c r="AT875" s="303"/>
      <c r="AU875" s="300"/>
      <c r="AV875" s="302"/>
      <c r="AW875" s="300"/>
      <c r="AX875" s="302"/>
      <c r="AY875" s="300"/>
      <c r="AZ875" s="302"/>
    </row>
    <row r="876" spans="7:52">
      <c r="G876" s="256"/>
      <c r="I876" s="256"/>
      <c r="J876" s="256"/>
      <c r="K876" s="256"/>
      <c r="L876" s="256"/>
      <c r="M876" s="273"/>
      <c r="N876" s="273"/>
      <c r="O876" s="274"/>
      <c r="P876" s="257"/>
      <c r="Q876" s="256"/>
      <c r="R876" s="295"/>
      <c r="Z876" s="296"/>
      <c r="AA876" s="295"/>
      <c r="AB876" s="297"/>
      <c r="AC876" s="297"/>
      <c r="AD876" s="297"/>
      <c r="AE876" s="297"/>
      <c r="AF876" s="297"/>
      <c r="AG876" s="297"/>
      <c r="AH876" s="297"/>
      <c r="AI876" s="297"/>
      <c r="AJ876" s="298"/>
      <c r="AK876" s="298"/>
      <c r="AL876" s="298"/>
      <c r="AM876" s="299"/>
      <c r="AN876" s="300"/>
      <c r="AP876" s="300"/>
      <c r="AQ876" s="302"/>
      <c r="AR876" s="300"/>
      <c r="AS876" s="302"/>
      <c r="AT876" s="303"/>
      <c r="AU876" s="300"/>
      <c r="AV876" s="302"/>
      <c r="AW876" s="300"/>
      <c r="AX876" s="302"/>
      <c r="AY876" s="300"/>
      <c r="AZ876" s="302"/>
    </row>
    <row r="877" spans="7:52">
      <c r="G877" s="256"/>
      <c r="I877" s="256"/>
      <c r="J877" s="256"/>
      <c r="K877" s="256"/>
      <c r="L877" s="256"/>
      <c r="M877" s="273"/>
      <c r="N877" s="273"/>
      <c r="O877" s="274"/>
      <c r="P877" s="257"/>
      <c r="Q877" s="256"/>
      <c r="R877" s="295"/>
      <c r="Z877" s="296"/>
      <c r="AA877" s="295"/>
      <c r="AB877" s="297"/>
      <c r="AC877" s="297"/>
      <c r="AD877" s="297"/>
      <c r="AE877" s="297"/>
      <c r="AF877" s="297"/>
      <c r="AG877" s="297"/>
      <c r="AH877" s="297"/>
      <c r="AI877" s="297"/>
      <c r="AJ877" s="298"/>
      <c r="AK877" s="298"/>
      <c r="AL877" s="298"/>
      <c r="AM877" s="299"/>
      <c r="AN877" s="300"/>
      <c r="AP877" s="300"/>
      <c r="AQ877" s="302"/>
      <c r="AR877" s="300"/>
      <c r="AS877" s="302"/>
      <c r="AT877" s="303"/>
      <c r="AU877" s="300"/>
      <c r="AV877" s="302"/>
      <c r="AW877" s="300"/>
      <c r="AX877" s="302"/>
      <c r="AY877" s="300"/>
      <c r="AZ877" s="302"/>
    </row>
    <row r="878" spans="7:52">
      <c r="G878" s="256"/>
      <c r="I878" s="256"/>
      <c r="J878" s="256"/>
      <c r="K878" s="256"/>
      <c r="L878" s="256"/>
      <c r="M878" s="273"/>
      <c r="N878" s="273"/>
      <c r="O878" s="274"/>
      <c r="P878" s="257"/>
      <c r="Q878" s="256"/>
      <c r="R878" s="295"/>
      <c r="Z878" s="296"/>
      <c r="AA878" s="295"/>
      <c r="AB878" s="297"/>
      <c r="AC878" s="297"/>
      <c r="AD878" s="297"/>
      <c r="AE878" s="297"/>
      <c r="AF878" s="297"/>
      <c r="AG878" s="297"/>
      <c r="AH878" s="297"/>
      <c r="AI878" s="297"/>
      <c r="AJ878" s="298"/>
      <c r="AK878" s="298"/>
      <c r="AL878" s="298"/>
      <c r="AM878" s="299"/>
      <c r="AN878" s="300"/>
      <c r="AP878" s="300"/>
      <c r="AQ878" s="302"/>
      <c r="AR878" s="300"/>
      <c r="AS878" s="302"/>
      <c r="AT878" s="303"/>
      <c r="AU878" s="300"/>
      <c r="AV878" s="302"/>
      <c r="AW878" s="300"/>
      <c r="AX878" s="302"/>
      <c r="AY878" s="300"/>
      <c r="AZ878" s="302"/>
    </row>
    <row r="879" spans="7:52">
      <c r="G879" s="256"/>
      <c r="I879" s="256"/>
      <c r="J879" s="256"/>
      <c r="K879" s="256"/>
      <c r="L879" s="256"/>
      <c r="M879" s="273"/>
      <c r="N879" s="273"/>
      <c r="O879" s="274"/>
      <c r="P879" s="257"/>
      <c r="Q879" s="256"/>
      <c r="R879" s="295"/>
      <c r="Z879" s="296"/>
      <c r="AA879" s="295"/>
      <c r="AB879" s="297"/>
      <c r="AC879" s="297"/>
      <c r="AD879" s="297"/>
      <c r="AE879" s="297"/>
      <c r="AF879" s="297"/>
      <c r="AG879" s="297"/>
      <c r="AH879" s="297"/>
      <c r="AI879" s="297"/>
      <c r="AJ879" s="298"/>
      <c r="AK879" s="298"/>
      <c r="AL879" s="298"/>
      <c r="AM879" s="299"/>
      <c r="AN879" s="300"/>
      <c r="AP879" s="300"/>
      <c r="AQ879" s="302"/>
      <c r="AR879" s="300"/>
      <c r="AS879" s="302"/>
      <c r="AT879" s="303"/>
      <c r="AU879" s="300"/>
      <c r="AV879" s="302"/>
      <c r="AW879" s="300"/>
      <c r="AX879" s="302"/>
      <c r="AY879" s="300"/>
      <c r="AZ879" s="302"/>
    </row>
    <row r="880" spans="7:52">
      <c r="G880" s="256"/>
      <c r="I880" s="256"/>
      <c r="J880" s="256"/>
      <c r="K880" s="256"/>
      <c r="L880" s="256"/>
      <c r="M880" s="273"/>
      <c r="N880" s="273"/>
      <c r="O880" s="274"/>
      <c r="P880" s="257"/>
      <c r="Q880" s="256"/>
      <c r="R880" s="295"/>
      <c r="Z880" s="296"/>
      <c r="AA880" s="295"/>
      <c r="AB880" s="297"/>
      <c r="AC880" s="297"/>
      <c r="AD880" s="297"/>
      <c r="AE880" s="297"/>
      <c r="AF880" s="297"/>
      <c r="AG880" s="297"/>
      <c r="AH880" s="297"/>
      <c r="AI880" s="297"/>
      <c r="AJ880" s="298"/>
      <c r="AK880" s="298"/>
      <c r="AL880" s="298"/>
      <c r="AM880" s="299"/>
      <c r="AN880" s="300"/>
      <c r="AP880" s="300"/>
      <c r="AQ880" s="302"/>
      <c r="AR880" s="300"/>
      <c r="AS880" s="302"/>
      <c r="AT880" s="303"/>
      <c r="AU880" s="300"/>
      <c r="AV880" s="302"/>
      <c r="AW880" s="300"/>
      <c r="AX880" s="302"/>
      <c r="AY880" s="300"/>
      <c r="AZ880" s="302"/>
    </row>
    <row r="881" spans="7:52">
      <c r="G881" s="256"/>
      <c r="I881" s="256"/>
      <c r="J881" s="256"/>
      <c r="K881" s="256"/>
      <c r="L881" s="256"/>
      <c r="M881" s="273"/>
      <c r="N881" s="273"/>
      <c r="O881" s="274"/>
      <c r="P881" s="257"/>
      <c r="Q881" s="256"/>
      <c r="R881" s="295"/>
      <c r="Z881" s="296"/>
      <c r="AA881" s="295"/>
      <c r="AB881" s="297"/>
      <c r="AC881" s="297"/>
      <c r="AD881" s="297"/>
      <c r="AE881" s="297"/>
      <c r="AF881" s="297"/>
      <c r="AG881" s="297"/>
      <c r="AH881" s="297"/>
      <c r="AI881" s="297"/>
      <c r="AJ881" s="298"/>
      <c r="AK881" s="298"/>
      <c r="AL881" s="298"/>
      <c r="AM881" s="299"/>
      <c r="AN881" s="300"/>
      <c r="AP881" s="300"/>
      <c r="AQ881" s="302"/>
      <c r="AR881" s="300"/>
      <c r="AS881" s="302"/>
      <c r="AT881" s="303"/>
      <c r="AU881" s="300"/>
      <c r="AV881" s="302"/>
      <c r="AW881" s="300"/>
      <c r="AX881" s="302"/>
      <c r="AY881" s="300"/>
      <c r="AZ881" s="302"/>
    </row>
    <row r="882" spans="7:52">
      <c r="G882" s="256"/>
      <c r="I882" s="256"/>
      <c r="J882" s="256"/>
      <c r="K882" s="256"/>
      <c r="L882" s="256"/>
      <c r="M882" s="273"/>
      <c r="N882" s="273"/>
      <c r="O882" s="274"/>
      <c r="P882" s="257"/>
      <c r="Q882" s="256"/>
      <c r="R882" s="295"/>
      <c r="Z882" s="296"/>
      <c r="AA882" s="295"/>
      <c r="AB882" s="297"/>
      <c r="AC882" s="297"/>
      <c r="AD882" s="297"/>
      <c r="AE882" s="297"/>
      <c r="AF882" s="297"/>
      <c r="AG882" s="297"/>
      <c r="AH882" s="297"/>
      <c r="AI882" s="297"/>
      <c r="AJ882" s="298"/>
      <c r="AK882" s="298"/>
      <c r="AL882" s="298"/>
      <c r="AM882" s="299"/>
      <c r="AN882" s="300"/>
      <c r="AP882" s="300"/>
      <c r="AQ882" s="302"/>
      <c r="AR882" s="300"/>
      <c r="AS882" s="302"/>
      <c r="AT882" s="303"/>
      <c r="AU882" s="300"/>
      <c r="AV882" s="302"/>
      <c r="AW882" s="300"/>
      <c r="AX882" s="302"/>
      <c r="AY882" s="300"/>
      <c r="AZ882" s="302"/>
    </row>
    <row r="883" spans="7:52">
      <c r="G883" s="256"/>
      <c r="I883" s="256"/>
      <c r="J883" s="256"/>
      <c r="K883" s="256"/>
      <c r="L883" s="256"/>
      <c r="M883" s="273"/>
      <c r="N883" s="273"/>
      <c r="O883" s="274"/>
      <c r="P883" s="257"/>
      <c r="Q883" s="256"/>
      <c r="R883" s="295"/>
      <c r="Z883" s="296"/>
      <c r="AA883" s="295"/>
      <c r="AB883" s="297"/>
      <c r="AC883" s="297"/>
      <c r="AD883" s="297"/>
      <c r="AE883" s="297"/>
      <c r="AF883" s="297"/>
      <c r="AG883" s="297"/>
      <c r="AH883" s="297"/>
      <c r="AI883" s="297"/>
      <c r="AJ883" s="298"/>
      <c r="AK883" s="298"/>
      <c r="AL883" s="298"/>
      <c r="AM883" s="299"/>
      <c r="AN883" s="300"/>
      <c r="AP883" s="300"/>
      <c r="AQ883" s="302"/>
      <c r="AR883" s="300"/>
      <c r="AS883" s="302"/>
      <c r="AT883" s="303"/>
      <c r="AU883" s="300"/>
      <c r="AV883" s="302"/>
      <c r="AW883" s="300"/>
      <c r="AX883" s="302"/>
      <c r="AY883" s="300"/>
      <c r="AZ883" s="302"/>
    </row>
    <row r="884" spans="7:52">
      <c r="G884" s="256"/>
      <c r="I884" s="256"/>
      <c r="J884" s="256"/>
      <c r="K884" s="256"/>
      <c r="L884" s="256"/>
      <c r="M884" s="273"/>
      <c r="N884" s="273"/>
      <c r="O884" s="274"/>
      <c r="P884" s="257"/>
      <c r="Q884" s="256"/>
      <c r="R884" s="295"/>
      <c r="Z884" s="296"/>
      <c r="AA884" s="295"/>
      <c r="AB884" s="297"/>
      <c r="AC884" s="297"/>
      <c r="AD884" s="297"/>
      <c r="AE884" s="297"/>
      <c r="AF884" s="297"/>
      <c r="AG884" s="297"/>
      <c r="AH884" s="297"/>
      <c r="AI884" s="297"/>
      <c r="AJ884" s="298"/>
      <c r="AK884" s="298"/>
      <c r="AL884" s="298"/>
      <c r="AM884" s="299"/>
      <c r="AN884" s="300"/>
      <c r="AP884" s="300"/>
      <c r="AQ884" s="302"/>
      <c r="AR884" s="300"/>
      <c r="AS884" s="302"/>
      <c r="AT884" s="303"/>
      <c r="AU884" s="300"/>
      <c r="AV884" s="302"/>
      <c r="AW884" s="300"/>
      <c r="AX884" s="302"/>
      <c r="AY884" s="300"/>
      <c r="AZ884" s="302"/>
    </row>
    <row r="885" spans="7:52">
      <c r="G885" s="256"/>
      <c r="I885" s="256"/>
      <c r="J885" s="256"/>
      <c r="K885" s="256"/>
      <c r="L885" s="256"/>
      <c r="M885" s="273"/>
      <c r="N885" s="273"/>
      <c r="O885" s="274"/>
      <c r="P885" s="257"/>
      <c r="Q885" s="256"/>
      <c r="R885" s="295"/>
      <c r="Z885" s="296"/>
      <c r="AA885" s="295"/>
      <c r="AB885" s="297"/>
      <c r="AC885" s="297"/>
      <c r="AD885" s="297"/>
      <c r="AE885" s="297"/>
      <c r="AF885" s="297"/>
      <c r="AG885" s="297"/>
      <c r="AH885" s="297"/>
      <c r="AI885" s="297"/>
      <c r="AJ885" s="298"/>
      <c r="AK885" s="298"/>
      <c r="AL885" s="298"/>
      <c r="AM885" s="299"/>
      <c r="AN885" s="300"/>
      <c r="AP885" s="300"/>
      <c r="AQ885" s="302"/>
      <c r="AR885" s="300"/>
      <c r="AS885" s="302"/>
      <c r="AT885" s="303"/>
      <c r="AU885" s="300"/>
      <c r="AV885" s="302"/>
      <c r="AW885" s="300"/>
      <c r="AX885" s="302"/>
      <c r="AY885" s="300"/>
      <c r="AZ885" s="302"/>
    </row>
    <row r="886" spans="7:52">
      <c r="G886" s="256"/>
      <c r="I886" s="256"/>
      <c r="J886" s="256"/>
      <c r="K886" s="256"/>
      <c r="L886" s="256"/>
      <c r="M886" s="273"/>
      <c r="N886" s="273"/>
      <c r="O886" s="274"/>
      <c r="P886" s="257"/>
      <c r="Q886" s="256"/>
      <c r="R886" s="295"/>
      <c r="Z886" s="296"/>
      <c r="AA886" s="295"/>
      <c r="AB886" s="297"/>
      <c r="AC886" s="297"/>
      <c r="AD886" s="297"/>
      <c r="AE886" s="297"/>
      <c r="AF886" s="297"/>
      <c r="AG886" s="297"/>
      <c r="AH886" s="297"/>
      <c r="AI886" s="297"/>
      <c r="AJ886" s="298"/>
      <c r="AK886" s="298"/>
      <c r="AL886" s="298"/>
      <c r="AM886" s="299"/>
      <c r="AN886" s="300"/>
      <c r="AP886" s="300"/>
      <c r="AQ886" s="302"/>
      <c r="AR886" s="300"/>
      <c r="AS886" s="302"/>
      <c r="AT886" s="303"/>
      <c r="AU886" s="300"/>
      <c r="AV886" s="302"/>
      <c r="AW886" s="300"/>
      <c r="AX886" s="302"/>
      <c r="AY886" s="300"/>
      <c r="AZ886" s="302"/>
    </row>
    <row r="887" spans="7:52">
      <c r="G887" s="256"/>
      <c r="I887" s="256"/>
      <c r="J887" s="256"/>
      <c r="K887" s="256"/>
      <c r="L887" s="256"/>
      <c r="M887" s="273"/>
      <c r="N887" s="273"/>
      <c r="O887" s="274"/>
      <c r="P887" s="257"/>
      <c r="Q887" s="256"/>
      <c r="R887" s="295"/>
      <c r="Z887" s="296"/>
      <c r="AA887" s="295"/>
      <c r="AB887" s="297"/>
      <c r="AC887" s="297"/>
      <c r="AD887" s="297"/>
      <c r="AE887" s="297"/>
      <c r="AF887" s="297"/>
      <c r="AG887" s="297"/>
      <c r="AH887" s="297"/>
      <c r="AI887" s="297"/>
      <c r="AJ887" s="298"/>
      <c r="AK887" s="298"/>
      <c r="AL887" s="298"/>
      <c r="AM887" s="299"/>
      <c r="AN887" s="300"/>
      <c r="AP887" s="300"/>
      <c r="AQ887" s="302"/>
      <c r="AR887" s="300"/>
      <c r="AS887" s="302"/>
      <c r="AT887" s="303"/>
      <c r="AU887" s="300"/>
      <c r="AV887" s="302"/>
      <c r="AW887" s="300"/>
      <c r="AX887" s="302"/>
      <c r="AY887" s="300"/>
      <c r="AZ887" s="302"/>
    </row>
    <row r="888" spans="7:52">
      <c r="G888" s="256"/>
      <c r="I888" s="256"/>
      <c r="J888" s="256"/>
      <c r="K888" s="256"/>
      <c r="L888" s="256"/>
      <c r="M888" s="273"/>
      <c r="N888" s="273"/>
      <c r="O888" s="274"/>
      <c r="P888" s="257"/>
      <c r="Q888" s="256"/>
      <c r="R888" s="295"/>
      <c r="Z888" s="296"/>
      <c r="AA888" s="295"/>
      <c r="AB888" s="297"/>
      <c r="AC888" s="297"/>
      <c r="AD888" s="297"/>
      <c r="AE888" s="297"/>
      <c r="AF888" s="297"/>
      <c r="AG888" s="297"/>
      <c r="AH888" s="297"/>
      <c r="AI888" s="297"/>
      <c r="AJ888" s="298"/>
      <c r="AK888" s="298"/>
      <c r="AL888" s="298"/>
      <c r="AM888" s="299"/>
      <c r="AN888" s="300"/>
      <c r="AP888" s="300"/>
      <c r="AQ888" s="302"/>
      <c r="AR888" s="300"/>
      <c r="AS888" s="302"/>
      <c r="AT888" s="303"/>
      <c r="AU888" s="300"/>
      <c r="AV888" s="302"/>
      <c r="AW888" s="300"/>
      <c r="AX888" s="302"/>
      <c r="AY888" s="300"/>
      <c r="AZ888" s="302"/>
    </row>
    <row r="889" spans="7:52">
      <c r="G889" s="256"/>
      <c r="I889" s="256"/>
      <c r="J889" s="256"/>
      <c r="K889" s="256"/>
      <c r="L889" s="256"/>
      <c r="M889" s="273"/>
      <c r="N889" s="273"/>
      <c r="O889" s="274"/>
      <c r="P889" s="257"/>
      <c r="Q889" s="256"/>
      <c r="R889" s="295"/>
      <c r="Z889" s="296"/>
      <c r="AA889" s="295"/>
      <c r="AB889" s="297"/>
      <c r="AC889" s="297"/>
      <c r="AD889" s="297"/>
      <c r="AE889" s="297"/>
      <c r="AF889" s="297"/>
      <c r="AG889" s="297"/>
      <c r="AH889" s="297"/>
      <c r="AI889" s="297"/>
      <c r="AJ889" s="298"/>
      <c r="AK889" s="298"/>
      <c r="AL889" s="298"/>
      <c r="AM889" s="299"/>
      <c r="AN889" s="300"/>
      <c r="AP889" s="300"/>
      <c r="AQ889" s="302"/>
      <c r="AR889" s="300"/>
      <c r="AS889" s="302"/>
      <c r="AT889" s="303"/>
      <c r="AU889" s="300"/>
      <c r="AV889" s="302"/>
      <c r="AW889" s="300"/>
      <c r="AX889" s="302"/>
      <c r="AY889" s="300"/>
      <c r="AZ889" s="302"/>
    </row>
    <row r="890" spans="7:52">
      <c r="G890" s="256"/>
      <c r="I890" s="256"/>
      <c r="J890" s="256"/>
      <c r="K890" s="256"/>
      <c r="L890" s="256"/>
      <c r="M890" s="273"/>
      <c r="N890" s="273"/>
      <c r="O890" s="274"/>
      <c r="P890" s="257"/>
      <c r="Q890" s="256"/>
      <c r="R890" s="295"/>
      <c r="Z890" s="296"/>
      <c r="AA890" s="295"/>
      <c r="AB890" s="297"/>
      <c r="AC890" s="297"/>
      <c r="AD890" s="297"/>
      <c r="AE890" s="297"/>
      <c r="AF890" s="297"/>
      <c r="AG890" s="297"/>
      <c r="AH890" s="297"/>
      <c r="AI890" s="297"/>
      <c r="AJ890" s="298"/>
      <c r="AK890" s="298"/>
      <c r="AL890" s="298"/>
      <c r="AM890" s="299"/>
      <c r="AN890" s="300"/>
      <c r="AP890" s="300"/>
      <c r="AQ890" s="302"/>
      <c r="AR890" s="300"/>
      <c r="AS890" s="302"/>
      <c r="AT890" s="303"/>
      <c r="AU890" s="300"/>
      <c r="AV890" s="302"/>
      <c r="AW890" s="300"/>
      <c r="AX890" s="302"/>
      <c r="AY890" s="300"/>
      <c r="AZ890" s="302"/>
    </row>
    <row r="891" spans="7:52">
      <c r="G891" s="256"/>
      <c r="I891" s="256"/>
      <c r="J891" s="256"/>
      <c r="K891" s="256"/>
      <c r="L891" s="256"/>
      <c r="M891" s="273"/>
      <c r="N891" s="273"/>
      <c r="O891" s="274"/>
      <c r="P891" s="257"/>
      <c r="Q891" s="256"/>
      <c r="R891" s="295"/>
      <c r="Z891" s="296"/>
      <c r="AA891" s="295"/>
      <c r="AB891" s="297"/>
      <c r="AC891" s="297"/>
      <c r="AD891" s="297"/>
      <c r="AE891" s="297"/>
      <c r="AF891" s="297"/>
      <c r="AG891" s="297"/>
      <c r="AH891" s="297"/>
      <c r="AI891" s="297"/>
      <c r="AJ891" s="298"/>
      <c r="AK891" s="298"/>
      <c r="AL891" s="298"/>
      <c r="AM891" s="299"/>
      <c r="AN891" s="300"/>
      <c r="AP891" s="300"/>
      <c r="AQ891" s="302"/>
      <c r="AR891" s="300"/>
      <c r="AS891" s="302"/>
      <c r="AT891" s="303"/>
      <c r="AU891" s="300"/>
      <c r="AV891" s="302"/>
      <c r="AW891" s="300"/>
      <c r="AX891" s="302"/>
      <c r="AY891" s="300"/>
      <c r="AZ891" s="302"/>
    </row>
    <row r="892" spans="7:52">
      <c r="G892" s="256"/>
      <c r="I892" s="256"/>
      <c r="J892" s="256"/>
      <c r="K892" s="256"/>
      <c r="L892" s="256"/>
      <c r="M892" s="273"/>
      <c r="N892" s="273"/>
      <c r="O892" s="274"/>
      <c r="P892" s="257"/>
      <c r="Q892" s="256"/>
      <c r="R892" s="295"/>
      <c r="Z892" s="296"/>
      <c r="AA892" s="295"/>
      <c r="AB892" s="297"/>
      <c r="AC892" s="297"/>
      <c r="AD892" s="297"/>
      <c r="AE892" s="297"/>
      <c r="AF892" s="297"/>
      <c r="AG892" s="297"/>
      <c r="AH892" s="297"/>
      <c r="AI892" s="297"/>
      <c r="AJ892" s="298"/>
      <c r="AK892" s="298"/>
      <c r="AL892" s="298"/>
      <c r="AM892" s="299"/>
      <c r="AN892" s="300"/>
      <c r="AP892" s="300"/>
      <c r="AQ892" s="302"/>
      <c r="AR892" s="300"/>
      <c r="AS892" s="302"/>
      <c r="AT892" s="303"/>
      <c r="AU892" s="300"/>
      <c r="AV892" s="302"/>
      <c r="AW892" s="300"/>
      <c r="AX892" s="302"/>
      <c r="AY892" s="300"/>
      <c r="AZ892" s="302"/>
    </row>
    <row r="893" spans="7:52">
      <c r="G893" s="256"/>
      <c r="I893" s="256"/>
      <c r="J893" s="256"/>
      <c r="K893" s="256"/>
      <c r="L893" s="256"/>
      <c r="M893" s="273"/>
      <c r="N893" s="273"/>
      <c r="O893" s="274"/>
      <c r="P893" s="257"/>
      <c r="Q893" s="256"/>
      <c r="R893" s="295"/>
      <c r="Z893" s="296"/>
      <c r="AA893" s="295"/>
      <c r="AB893" s="297"/>
      <c r="AC893" s="297"/>
      <c r="AD893" s="297"/>
      <c r="AE893" s="297"/>
      <c r="AF893" s="297"/>
      <c r="AG893" s="297"/>
      <c r="AH893" s="297"/>
      <c r="AI893" s="297"/>
      <c r="AJ893" s="298"/>
      <c r="AK893" s="298"/>
      <c r="AL893" s="298"/>
      <c r="AM893" s="299"/>
      <c r="AN893" s="300"/>
      <c r="AP893" s="300"/>
      <c r="AQ893" s="302"/>
      <c r="AR893" s="300"/>
      <c r="AS893" s="302"/>
      <c r="AT893" s="303"/>
      <c r="AU893" s="300"/>
      <c r="AV893" s="302"/>
      <c r="AW893" s="300"/>
      <c r="AX893" s="302"/>
      <c r="AY893" s="300"/>
      <c r="AZ893" s="302"/>
    </row>
    <row r="894" spans="7:52">
      <c r="G894" s="256"/>
      <c r="I894" s="256"/>
      <c r="J894" s="256"/>
      <c r="K894" s="256"/>
      <c r="L894" s="256"/>
      <c r="M894" s="273"/>
      <c r="N894" s="273"/>
      <c r="O894" s="274"/>
      <c r="P894" s="257"/>
      <c r="Q894" s="256"/>
      <c r="R894" s="295"/>
      <c r="Z894" s="296"/>
      <c r="AA894" s="295"/>
      <c r="AB894" s="297"/>
      <c r="AC894" s="297"/>
      <c r="AD894" s="297"/>
      <c r="AE894" s="297"/>
      <c r="AF894" s="297"/>
      <c r="AG894" s="297"/>
      <c r="AH894" s="297"/>
      <c r="AI894" s="297"/>
      <c r="AJ894" s="298"/>
      <c r="AK894" s="298"/>
      <c r="AL894" s="298"/>
      <c r="AM894" s="299"/>
      <c r="AN894" s="300"/>
      <c r="AP894" s="300"/>
      <c r="AQ894" s="302"/>
      <c r="AR894" s="300"/>
      <c r="AS894" s="302"/>
      <c r="AT894" s="303"/>
      <c r="AU894" s="300"/>
      <c r="AV894" s="302"/>
      <c r="AW894" s="300"/>
      <c r="AX894" s="302"/>
      <c r="AY894" s="300"/>
      <c r="AZ894" s="302"/>
    </row>
    <row r="895" spans="7:52">
      <c r="G895" s="256"/>
      <c r="I895" s="256"/>
      <c r="J895" s="256"/>
      <c r="K895" s="256"/>
      <c r="L895" s="256"/>
      <c r="M895" s="273"/>
      <c r="N895" s="273"/>
      <c r="O895" s="274"/>
      <c r="P895" s="257"/>
      <c r="Q895" s="256"/>
      <c r="R895" s="295"/>
      <c r="Z895" s="296"/>
      <c r="AA895" s="295"/>
      <c r="AB895" s="297"/>
      <c r="AC895" s="297"/>
      <c r="AD895" s="297"/>
      <c r="AE895" s="297"/>
      <c r="AF895" s="297"/>
      <c r="AG895" s="297"/>
      <c r="AH895" s="297"/>
      <c r="AI895" s="297"/>
      <c r="AJ895" s="298"/>
      <c r="AK895" s="298"/>
      <c r="AL895" s="298"/>
      <c r="AM895" s="299"/>
      <c r="AN895" s="300"/>
      <c r="AP895" s="300"/>
      <c r="AQ895" s="302"/>
      <c r="AR895" s="300"/>
      <c r="AS895" s="302"/>
      <c r="AT895" s="303"/>
      <c r="AU895" s="300"/>
      <c r="AV895" s="302"/>
      <c r="AW895" s="300"/>
      <c r="AX895" s="302"/>
      <c r="AY895" s="300"/>
      <c r="AZ895" s="302"/>
    </row>
    <row r="896" spans="7:52">
      <c r="G896" s="256"/>
      <c r="I896" s="256"/>
      <c r="J896" s="256"/>
      <c r="K896" s="256"/>
      <c r="L896" s="256"/>
      <c r="M896" s="273"/>
      <c r="N896" s="273"/>
      <c r="O896" s="274"/>
      <c r="P896" s="257"/>
      <c r="Q896" s="256"/>
      <c r="R896" s="295"/>
      <c r="Z896" s="296"/>
      <c r="AA896" s="295"/>
      <c r="AB896" s="297"/>
      <c r="AC896" s="297"/>
      <c r="AD896" s="297"/>
      <c r="AE896" s="297"/>
      <c r="AF896" s="297"/>
      <c r="AG896" s="297"/>
      <c r="AH896" s="297"/>
      <c r="AI896" s="297"/>
      <c r="AJ896" s="298"/>
      <c r="AK896" s="298"/>
      <c r="AL896" s="298"/>
      <c r="AM896" s="299"/>
      <c r="AN896" s="300"/>
      <c r="AP896" s="300"/>
      <c r="AQ896" s="302"/>
      <c r="AR896" s="300"/>
      <c r="AS896" s="302"/>
      <c r="AT896" s="303"/>
      <c r="AU896" s="300"/>
      <c r="AV896" s="302"/>
      <c r="AW896" s="300"/>
      <c r="AX896" s="302"/>
      <c r="AY896" s="300"/>
      <c r="AZ896" s="302"/>
    </row>
    <row r="897" spans="7:52">
      <c r="G897" s="256"/>
      <c r="I897" s="256"/>
      <c r="J897" s="256"/>
      <c r="K897" s="256"/>
      <c r="L897" s="256"/>
      <c r="M897" s="273"/>
      <c r="N897" s="273"/>
      <c r="O897" s="274"/>
      <c r="P897" s="257"/>
      <c r="Q897" s="256"/>
      <c r="R897" s="295"/>
      <c r="Z897" s="296"/>
      <c r="AA897" s="295"/>
      <c r="AB897" s="297"/>
      <c r="AC897" s="297"/>
      <c r="AD897" s="297"/>
      <c r="AE897" s="297"/>
      <c r="AF897" s="297"/>
      <c r="AG897" s="297"/>
      <c r="AH897" s="297"/>
      <c r="AI897" s="297"/>
      <c r="AJ897" s="298"/>
      <c r="AK897" s="298"/>
      <c r="AL897" s="298"/>
      <c r="AM897" s="299"/>
      <c r="AN897" s="300"/>
      <c r="AP897" s="300"/>
      <c r="AQ897" s="302"/>
      <c r="AR897" s="300"/>
      <c r="AS897" s="302"/>
      <c r="AT897" s="303"/>
      <c r="AU897" s="300"/>
      <c r="AV897" s="302"/>
      <c r="AW897" s="300"/>
      <c r="AX897" s="302"/>
      <c r="AY897" s="300"/>
      <c r="AZ897" s="302"/>
    </row>
    <row r="898" spans="7:52">
      <c r="G898" s="256"/>
      <c r="I898" s="256"/>
      <c r="J898" s="256"/>
      <c r="K898" s="256"/>
      <c r="L898" s="256"/>
      <c r="M898" s="273"/>
      <c r="N898" s="273"/>
      <c r="O898" s="274"/>
      <c r="P898" s="257"/>
      <c r="Q898" s="256"/>
      <c r="R898" s="295"/>
      <c r="Z898" s="296"/>
      <c r="AA898" s="295"/>
      <c r="AB898" s="297"/>
      <c r="AC898" s="297"/>
      <c r="AD898" s="297"/>
      <c r="AE898" s="297"/>
      <c r="AF898" s="297"/>
      <c r="AG898" s="297"/>
      <c r="AH898" s="297"/>
      <c r="AI898" s="297"/>
      <c r="AJ898" s="298"/>
      <c r="AK898" s="298"/>
      <c r="AL898" s="298"/>
      <c r="AM898" s="299"/>
      <c r="AN898" s="300"/>
      <c r="AP898" s="300"/>
      <c r="AQ898" s="302"/>
      <c r="AR898" s="300"/>
      <c r="AS898" s="302"/>
      <c r="AT898" s="303"/>
      <c r="AU898" s="300"/>
      <c r="AV898" s="302"/>
      <c r="AW898" s="300"/>
      <c r="AX898" s="302"/>
      <c r="AY898" s="300"/>
      <c r="AZ898" s="302"/>
    </row>
    <row r="899" spans="7:52">
      <c r="G899" s="256"/>
      <c r="I899" s="256"/>
      <c r="J899" s="256"/>
      <c r="K899" s="256"/>
      <c r="L899" s="256"/>
      <c r="M899" s="273"/>
      <c r="N899" s="273"/>
      <c r="O899" s="274"/>
      <c r="P899" s="257"/>
      <c r="Q899" s="256"/>
      <c r="R899" s="295"/>
      <c r="Z899" s="296"/>
      <c r="AA899" s="295"/>
      <c r="AB899" s="297"/>
      <c r="AC899" s="297"/>
      <c r="AD899" s="297"/>
      <c r="AE899" s="297"/>
      <c r="AF899" s="297"/>
      <c r="AG899" s="297"/>
      <c r="AH899" s="297"/>
      <c r="AI899" s="297"/>
      <c r="AJ899" s="298"/>
      <c r="AK899" s="298"/>
      <c r="AL899" s="298"/>
      <c r="AM899" s="299"/>
      <c r="AN899" s="300"/>
      <c r="AP899" s="300"/>
      <c r="AQ899" s="302"/>
      <c r="AR899" s="300"/>
      <c r="AS899" s="302"/>
      <c r="AT899" s="303"/>
      <c r="AU899" s="300"/>
      <c r="AV899" s="302"/>
      <c r="AW899" s="300"/>
      <c r="AX899" s="302"/>
      <c r="AY899" s="300"/>
      <c r="AZ899" s="302"/>
    </row>
    <row r="900" spans="7:52">
      <c r="G900" s="256"/>
      <c r="I900" s="256"/>
      <c r="J900" s="256"/>
      <c r="K900" s="256"/>
      <c r="L900" s="256"/>
      <c r="M900" s="273"/>
      <c r="N900" s="273"/>
      <c r="O900" s="274"/>
      <c r="P900" s="257"/>
      <c r="Q900" s="256"/>
      <c r="R900" s="295"/>
      <c r="Z900" s="296"/>
      <c r="AA900" s="295"/>
      <c r="AB900" s="297"/>
      <c r="AC900" s="297"/>
      <c r="AD900" s="297"/>
      <c r="AE900" s="297"/>
      <c r="AF900" s="297"/>
      <c r="AG900" s="297"/>
      <c r="AH900" s="297"/>
      <c r="AI900" s="297"/>
      <c r="AJ900" s="298"/>
      <c r="AK900" s="298"/>
      <c r="AL900" s="298"/>
      <c r="AM900" s="299"/>
      <c r="AN900" s="300"/>
      <c r="AP900" s="300"/>
      <c r="AQ900" s="302"/>
      <c r="AR900" s="300"/>
      <c r="AS900" s="302"/>
      <c r="AT900" s="303"/>
      <c r="AU900" s="300"/>
      <c r="AV900" s="302"/>
      <c r="AW900" s="300"/>
      <c r="AX900" s="302"/>
      <c r="AY900" s="300"/>
      <c r="AZ900" s="302"/>
    </row>
    <row r="901" spans="7:52">
      <c r="G901" s="256"/>
      <c r="I901" s="256"/>
      <c r="J901" s="256"/>
      <c r="K901" s="256"/>
      <c r="L901" s="256"/>
      <c r="M901" s="273"/>
      <c r="N901" s="273"/>
      <c r="O901" s="274"/>
      <c r="P901" s="257"/>
      <c r="Q901" s="256"/>
      <c r="R901" s="295"/>
      <c r="Z901" s="296"/>
      <c r="AA901" s="295"/>
      <c r="AB901" s="297"/>
      <c r="AC901" s="297"/>
      <c r="AD901" s="297"/>
      <c r="AE901" s="297"/>
      <c r="AF901" s="297"/>
      <c r="AG901" s="297"/>
      <c r="AH901" s="297"/>
      <c r="AI901" s="297"/>
      <c r="AJ901" s="298"/>
      <c r="AK901" s="298"/>
      <c r="AL901" s="298"/>
      <c r="AM901" s="299"/>
      <c r="AN901" s="300"/>
      <c r="AP901" s="300"/>
      <c r="AQ901" s="302"/>
      <c r="AR901" s="300"/>
      <c r="AS901" s="302"/>
      <c r="AT901" s="303"/>
      <c r="AU901" s="300"/>
      <c r="AV901" s="302"/>
      <c r="AW901" s="300"/>
      <c r="AX901" s="302"/>
      <c r="AY901" s="300"/>
      <c r="AZ901" s="302"/>
    </row>
    <row r="902" spans="7:52">
      <c r="G902" s="256"/>
      <c r="I902" s="256"/>
      <c r="J902" s="256"/>
      <c r="K902" s="256"/>
      <c r="L902" s="256"/>
      <c r="M902" s="273"/>
      <c r="N902" s="273"/>
      <c r="O902" s="274"/>
      <c r="P902" s="257"/>
      <c r="Q902" s="256"/>
      <c r="R902" s="295"/>
      <c r="Z902" s="296"/>
      <c r="AA902" s="295"/>
      <c r="AB902" s="297"/>
      <c r="AC902" s="297"/>
      <c r="AD902" s="297"/>
      <c r="AE902" s="297"/>
      <c r="AF902" s="297"/>
      <c r="AG902" s="297"/>
      <c r="AH902" s="297"/>
      <c r="AI902" s="297"/>
      <c r="AJ902" s="298"/>
      <c r="AK902" s="298"/>
      <c r="AL902" s="298"/>
      <c r="AM902" s="299"/>
      <c r="AN902" s="300"/>
      <c r="AP902" s="300"/>
      <c r="AQ902" s="302"/>
      <c r="AR902" s="300"/>
      <c r="AS902" s="302"/>
      <c r="AT902" s="303"/>
      <c r="AU902" s="300"/>
      <c r="AV902" s="302"/>
      <c r="AW902" s="300"/>
      <c r="AX902" s="302"/>
      <c r="AY902" s="300"/>
      <c r="AZ902" s="302"/>
    </row>
    <row r="903" spans="7:52">
      <c r="G903" s="256"/>
      <c r="I903" s="256"/>
      <c r="J903" s="256"/>
      <c r="K903" s="256"/>
      <c r="L903" s="256"/>
      <c r="M903" s="273"/>
      <c r="N903" s="273"/>
      <c r="O903" s="274"/>
      <c r="P903" s="257"/>
      <c r="Q903" s="256"/>
      <c r="R903" s="295"/>
      <c r="Z903" s="296"/>
      <c r="AA903" s="295"/>
      <c r="AB903" s="297"/>
      <c r="AC903" s="297"/>
      <c r="AD903" s="297"/>
      <c r="AE903" s="297"/>
      <c r="AF903" s="297"/>
      <c r="AG903" s="297"/>
      <c r="AH903" s="297"/>
      <c r="AI903" s="297"/>
      <c r="AJ903" s="298"/>
      <c r="AK903" s="298"/>
      <c r="AL903" s="298"/>
      <c r="AM903" s="299"/>
      <c r="AN903" s="300"/>
      <c r="AP903" s="300"/>
      <c r="AQ903" s="302"/>
      <c r="AR903" s="300"/>
      <c r="AS903" s="302"/>
      <c r="AT903" s="303"/>
      <c r="AU903" s="300"/>
      <c r="AV903" s="302"/>
      <c r="AW903" s="300"/>
      <c r="AX903" s="302"/>
      <c r="AY903" s="300"/>
      <c r="AZ903" s="302"/>
    </row>
    <row r="904" spans="7:52">
      <c r="G904" s="256"/>
      <c r="I904" s="256"/>
      <c r="J904" s="256"/>
      <c r="K904" s="256"/>
      <c r="L904" s="256"/>
      <c r="M904" s="273"/>
      <c r="N904" s="273"/>
      <c r="O904" s="274"/>
      <c r="P904" s="257"/>
      <c r="Q904" s="256"/>
      <c r="R904" s="295"/>
      <c r="Z904" s="296"/>
      <c r="AA904" s="295"/>
      <c r="AB904" s="297"/>
      <c r="AC904" s="297"/>
      <c r="AD904" s="297"/>
      <c r="AE904" s="297"/>
      <c r="AF904" s="297"/>
      <c r="AG904" s="297"/>
      <c r="AH904" s="297"/>
      <c r="AI904" s="297"/>
      <c r="AJ904" s="298"/>
      <c r="AK904" s="298"/>
      <c r="AL904" s="298"/>
      <c r="AM904" s="299"/>
      <c r="AN904" s="300"/>
      <c r="AP904" s="300"/>
      <c r="AQ904" s="302"/>
      <c r="AR904" s="300"/>
      <c r="AS904" s="302"/>
      <c r="AT904" s="303"/>
      <c r="AU904" s="300"/>
      <c r="AV904" s="302"/>
      <c r="AW904" s="300"/>
      <c r="AX904" s="302"/>
      <c r="AY904" s="300"/>
      <c r="AZ904" s="302"/>
    </row>
    <row r="905" spans="7:52">
      <c r="G905" s="256"/>
      <c r="I905" s="256"/>
      <c r="J905" s="256"/>
      <c r="K905" s="256"/>
      <c r="L905" s="256"/>
      <c r="M905" s="273"/>
      <c r="N905" s="273"/>
      <c r="O905" s="274"/>
      <c r="P905" s="257"/>
      <c r="Q905" s="256"/>
      <c r="R905" s="295"/>
      <c r="Z905" s="296"/>
      <c r="AA905" s="295"/>
      <c r="AB905" s="297"/>
      <c r="AC905" s="297"/>
      <c r="AD905" s="297"/>
      <c r="AE905" s="297"/>
      <c r="AF905" s="297"/>
      <c r="AG905" s="297"/>
      <c r="AH905" s="297"/>
      <c r="AI905" s="297"/>
      <c r="AJ905" s="298"/>
      <c r="AK905" s="298"/>
      <c r="AL905" s="298"/>
      <c r="AM905" s="299"/>
      <c r="AN905" s="300"/>
      <c r="AP905" s="300"/>
      <c r="AQ905" s="302"/>
      <c r="AR905" s="300"/>
      <c r="AS905" s="302"/>
      <c r="AT905" s="303"/>
      <c r="AU905" s="300"/>
      <c r="AV905" s="302"/>
      <c r="AW905" s="300"/>
      <c r="AX905" s="302"/>
      <c r="AY905" s="300"/>
      <c r="AZ905" s="302"/>
    </row>
    <row r="906" spans="7:52">
      <c r="G906" s="256"/>
      <c r="I906" s="256"/>
      <c r="J906" s="256"/>
      <c r="K906" s="256"/>
      <c r="L906" s="256"/>
      <c r="M906" s="273"/>
      <c r="N906" s="273"/>
      <c r="O906" s="274"/>
      <c r="P906" s="257"/>
      <c r="Q906" s="256"/>
      <c r="R906" s="295"/>
      <c r="Z906" s="296"/>
      <c r="AA906" s="295"/>
      <c r="AB906" s="297"/>
      <c r="AC906" s="297"/>
      <c r="AD906" s="297"/>
      <c r="AE906" s="297"/>
      <c r="AF906" s="297"/>
      <c r="AG906" s="297"/>
      <c r="AH906" s="297"/>
      <c r="AI906" s="297"/>
      <c r="AJ906" s="298"/>
      <c r="AK906" s="298"/>
      <c r="AL906" s="298"/>
      <c r="AM906" s="299"/>
      <c r="AN906" s="300"/>
      <c r="AP906" s="300"/>
      <c r="AQ906" s="302"/>
      <c r="AR906" s="300"/>
      <c r="AS906" s="302"/>
      <c r="AT906" s="303"/>
      <c r="AU906" s="300"/>
      <c r="AV906" s="302"/>
      <c r="AW906" s="300"/>
      <c r="AX906" s="302"/>
      <c r="AY906" s="300"/>
      <c r="AZ906" s="302"/>
    </row>
    <row r="907" spans="7:52">
      <c r="G907" s="256"/>
      <c r="I907" s="256"/>
      <c r="J907" s="256"/>
      <c r="K907" s="256"/>
      <c r="L907" s="256"/>
      <c r="M907" s="273"/>
      <c r="N907" s="273"/>
      <c r="O907" s="274"/>
      <c r="P907" s="257"/>
      <c r="Q907" s="256"/>
      <c r="R907" s="295"/>
      <c r="Z907" s="296"/>
      <c r="AA907" s="295"/>
      <c r="AB907" s="297"/>
      <c r="AC907" s="297"/>
      <c r="AD907" s="297"/>
      <c r="AE907" s="297"/>
      <c r="AF907" s="297"/>
      <c r="AG907" s="297"/>
      <c r="AH907" s="297"/>
      <c r="AI907" s="297"/>
      <c r="AJ907" s="298"/>
      <c r="AK907" s="298"/>
      <c r="AL907" s="298"/>
      <c r="AM907" s="299"/>
      <c r="AN907" s="300"/>
      <c r="AP907" s="300"/>
      <c r="AQ907" s="302"/>
      <c r="AR907" s="300"/>
      <c r="AS907" s="302"/>
      <c r="AT907" s="303"/>
      <c r="AU907" s="300"/>
      <c r="AV907" s="302"/>
      <c r="AW907" s="300"/>
      <c r="AX907" s="302"/>
      <c r="AY907" s="300"/>
      <c r="AZ907" s="302"/>
    </row>
    <row r="908" spans="7:52">
      <c r="G908" s="256"/>
      <c r="I908" s="256"/>
      <c r="J908" s="256"/>
      <c r="K908" s="256"/>
      <c r="L908" s="256"/>
      <c r="M908" s="273"/>
      <c r="N908" s="273"/>
      <c r="O908" s="274"/>
      <c r="P908" s="257"/>
      <c r="Q908" s="256"/>
      <c r="R908" s="295"/>
      <c r="Z908" s="296"/>
      <c r="AA908" s="295"/>
      <c r="AB908" s="297"/>
      <c r="AC908" s="297"/>
      <c r="AD908" s="297"/>
      <c r="AE908" s="297"/>
      <c r="AF908" s="297"/>
      <c r="AG908" s="297"/>
      <c r="AH908" s="297"/>
      <c r="AI908" s="297"/>
      <c r="AJ908" s="298"/>
      <c r="AK908" s="298"/>
      <c r="AL908" s="298"/>
      <c r="AM908" s="299"/>
      <c r="AN908" s="300"/>
      <c r="AP908" s="300"/>
      <c r="AQ908" s="302"/>
      <c r="AR908" s="300"/>
      <c r="AS908" s="302"/>
      <c r="AT908" s="303"/>
      <c r="AU908" s="300"/>
      <c r="AV908" s="302"/>
      <c r="AW908" s="300"/>
      <c r="AX908" s="302"/>
      <c r="AY908" s="300"/>
      <c r="AZ908" s="302"/>
    </row>
    <row r="909" spans="7:52">
      <c r="G909" s="256"/>
      <c r="I909" s="256"/>
      <c r="J909" s="256"/>
      <c r="K909" s="256"/>
      <c r="L909" s="256"/>
      <c r="M909" s="273"/>
      <c r="N909" s="273"/>
      <c r="O909" s="274"/>
      <c r="P909" s="257"/>
      <c r="Q909" s="256"/>
      <c r="R909" s="295"/>
      <c r="Z909" s="296"/>
      <c r="AA909" s="295"/>
      <c r="AB909" s="297"/>
      <c r="AC909" s="297"/>
      <c r="AD909" s="297"/>
      <c r="AE909" s="297"/>
      <c r="AF909" s="297"/>
      <c r="AG909" s="297"/>
      <c r="AH909" s="297"/>
      <c r="AI909" s="297"/>
      <c r="AJ909" s="298"/>
      <c r="AK909" s="298"/>
      <c r="AL909" s="298"/>
      <c r="AM909" s="299"/>
      <c r="AN909" s="300"/>
      <c r="AP909" s="300"/>
      <c r="AQ909" s="302"/>
      <c r="AR909" s="300"/>
      <c r="AS909" s="302"/>
      <c r="AT909" s="303"/>
      <c r="AU909" s="300"/>
      <c r="AV909" s="302"/>
      <c r="AW909" s="300"/>
      <c r="AX909" s="302"/>
      <c r="AY909" s="300"/>
      <c r="AZ909" s="302"/>
    </row>
    <row r="910" spans="7:52">
      <c r="G910" s="256"/>
      <c r="I910" s="256"/>
      <c r="J910" s="256"/>
      <c r="K910" s="256"/>
      <c r="L910" s="256"/>
      <c r="M910" s="273"/>
      <c r="N910" s="273"/>
      <c r="O910" s="274"/>
      <c r="P910" s="257"/>
      <c r="Q910" s="256"/>
      <c r="R910" s="295"/>
      <c r="Z910" s="296"/>
      <c r="AA910" s="295"/>
      <c r="AB910" s="297"/>
      <c r="AC910" s="297"/>
      <c r="AD910" s="297"/>
      <c r="AE910" s="297"/>
      <c r="AF910" s="297"/>
      <c r="AG910" s="297"/>
      <c r="AH910" s="297"/>
      <c r="AI910" s="297"/>
      <c r="AJ910" s="298"/>
      <c r="AK910" s="298"/>
      <c r="AL910" s="298"/>
      <c r="AM910" s="299"/>
      <c r="AN910" s="300"/>
      <c r="AP910" s="300"/>
      <c r="AQ910" s="302"/>
      <c r="AR910" s="300"/>
      <c r="AS910" s="302"/>
      <c r="AT910" s="303"/>
      <c r="AU910" s="300"/>
      <c r="AV910" s="302"/>
      <c r="AW910" s="300"/>
      <c r="AX910" s="302"/>
      <c r="AY910" s="300"/>
      <c r="AZ910" s="302"/>
    </row>
    <row r="911" spans="7:52">
      <c r="G911" s="256"/>
      <c r="I911" s="256"/>
      <c r="J911" s="256"/>
      <c r="K911" s="256"/>
      <c r="L911" s="256"/>
      <c r="M911" s="273"/>
      <c r="N911" s="273"/>
      <c r="O911" s="274"/>
      <c r="P911" s="257"/>
      <c r="Q911" s="256"/>
      <c r="R911" s="295"/>
      <c r="Z911" s="296"/>
      <c r="AA911" s="295"/>
      <c r="AB911" s="297"/>
      <c r="AC911" s="297"/>
      <c r="AD911" s="297"/>
      <c r="AE911" s="297"/>
      <c r="AF911" s="297"/>
      <c r="AG911" s="297"/>
      <c r="AH911" s="297"/>
      <c r="AI911" s="297"/>
      <c r="AJ911" s="298"/>
      <c r="AK911" s="298"/>
      <c r="AL911" s="298"/>
      <c r="AM911" s="299"/>
      <c r="AN911" s="300"/>
      <c r="AP911" s="300"/>
      <c r="AQ911" s="302"/>
      <c r="AR911" s="300"/>
      <c r="AS911" s="302"/>
      <c r="AT911" s="303"/>
      <c r="AU911" s="300"/>
      <c r="AV911" s="302"/>
      <c r="AW911" s="300"/>
      <c r="AX911" s="302"/>
      <c r="AY911" s="300"/>
      <c r="AZ911" s="302"/>
    </row>
    <row r="912" spans="7:52">
      <c r="G912" s="256"/>
      <c r="I912" s="256"/>
      <c r="J912" s="256"/>
      <c r="K912" s="256"/>
      <c r="L912" s="256"/>
      <c r="M912" s="273"/>
      <c r="N912" s="273"/>
      <c r="O912" s="274"/>
      <c r="P912" s="257"/>
      <c r="Q912" s="256"/>
      <c r="R912" s="295"/>
      <c r="Z912" s="296"/>
      <c r="AA912" s="295"/>
      <c r="AB912" s="297"/>
      <c r="AC912" s="297"/>
      <c r="AD912" s="297"/>
      <c r="AE912" s="297"/>
      <c r="AF912" s="297"/>
      <c r="AG912" s="297"/>
      <c r="AH912" s="297"/>
      <c r="AI912" s="297"/>
      <c r="AJ912" s="298"/>
      <c r="AK912" s="298"/>
      <c r="AL912" s="298"/>
      <c r="AM912" s="299"/>
      <c r="AN912" s="300"/>
      <c r="AP912" s="300"/>
      <c r="AQ912" s="302"/>
      <c r="AR912" s="300"/>
      <c r="AS912" s="302"/>
      <c r="AT912" s="303"/>
      <c r="AU912" s="300"/>
      <c r="AV912" s="302"/>
      <c r="AW912" s="300"/>
      <c r="AX912" s="302"/>
      <c r="AY912" s="300"/>
      <c r="AZ912" s="302"/>
    </row>
    <row r="913" spans="7:52">
      <c r="G913" s="256"/>
      <c r="I913" s="256"/>
      <c r="J913" s="256"/>
      <c r="K913" s="256"/>
      <c r="L913" s="256"/>
      <c r="M913" s="273"/>
      <c r="N913" s="273"/>
      <c r="O913" s="274"/>
      <c r="P913" s="257"/>
      <c r="Q913" s="256"/>
      <c r="R913" s="295"/>
      <c r="Z913" s="296"/>
      <c r="AA913" s="295"/>
      <c r="AB913" s="297"/>
      <c r="AC913" s="297"/>
      <c r="AD913" s="297"/>
      <c r="AE913" s="297"/>
      <c r="AF913" s="297"/>
      <c r="AG913" s="297"/>
      <c r="AH913" s="297"/>
      <c r="AI913" s="297"/>
      <c r="AJ913" s="298"/>
      <c r="AK913" s="298"/>
      <c r="AL913" s="298"/>
      <c r="AM913" s="299"/>
      <c r="AN913" s="300"/>
      <c r="AP913" s="300"/>
      <c r="AQ913" s="302"/>
      <c r="AR913" s="300"/>
      <c r="AS913" s="302"/>
      <c r="AT913" s="303"/>
      <c r="AU913" s="300"/>
      <c r="AV913" s="302"/>
      <c r="AW913" s="300"/>
      <c r="AX913" s="302"/>
      <c r="AY913" s="300"/>
      <c r="AZ913" s="302"/>
    </row>
    <row r="914" spans="7:52">
      <c r="G914" s="256"/>
      <c r="I914" s="256"/>
      <c r="J914" s="256"/>
      <c r="K914" s="256"/>
      <c r="L914" s="256"/>
      <c r="M914" s="273"/>
      <c r="N914" s="273"/>
      <c r="O914" s="274"/>
      <c r="P914" s="257"/>
      <c r="Q914" s="256"/>
      <c r="R914" s="295"/>
      <c r="Z914" s="296"/>
      <c r="AA914" s="295"/>
      <c r="AB914" s="297"/>
      <c r="AC914" s="297"/>
      <c r="AD914" s="297"/>
      <c r="AE914" s="297"/>
      <c r="AF914" s="297"/>
      <c r="AG914" s="297"/>
      <c r="AH914" s="297"/>
      <c r="AI914" s="297"/>
      <c r="AJ914" s="298"/>
      <c r="AK914" s="298"/>
      <c r="AL914" s="298"/>
      <c r="AM914" s="299"/>
      <c r="AN914" s="300"/>
      <c r="AP914" s="300"/>
      <c r="AQ914" s="302"/>
      <c r="AR914" s="300"/>
      <c r="AS914" s="302"/>
      <c r="AT914" s="303"/>
      <c r="AU914" s="300"/>
      <c r="AV914" s="302"/>
      <c r="AW914" s="300"/>
      <c r="AX914" s="302"/>
      <c r="AY914" s="300"/>
      <c r="AZ914" s="302"/>
    </row>
    <row r="915" spans="7:52">
      <c r="G915" s="256"/>
      <c r="I915" s="256"/>
      <c r="J915" s="256"/>
      <c r="K915" s="256"/>
      <c r="L915" s="256"/>
      <c r="M915" s="273"/>
      <c r="N915" s="273"/>
      <c r="O915" s="274"/>
      <c r="P915" s="257"/>
      <c r="Q915" s="256"/>
      <c r="R915" s="295"/>
      <c r="Z915" s="296"/>
      <c r="AA915" s="295"/>
      <c r="AB915" s="297"/>
      <c r="AC915" s="297"/>
      <c r="AD915" s="297"/>
      <c r="AE915" s="297"/>
      <c r="AF915" s="297"/>
      <c r="AG915" s="297"/>
      <c r="AH915" s="297"/>
      <c r="AI915" s="297"/>
      <c r="AJ915" s="298"/>
      <c r="AK915" s="298"/>
      <c r="AL915" s="298"/>
      <c r="AM915" s="299"/>
      <c r="AN915" s="300"/>
      <c r="AP915" s="300"/>
      <c r="AQ915" s="302"/>
      <c r="AR915" s="300"/>
      <c r="AS915" s="302"/>
      <c r="AT915" s="303"/>
      <c r="AU915" s="300"/>
      <c r="AV915" s="302"/>
      <c r="AW915" s="300"/>
      <c r="AX915" s="302"/>
      <c r="AY915" s="300"/>
      <c r="AZ915" s="302"/>
    </row>
    <row r="916" spans="7:52">
      <c r="G916" s="256"/>
      <c r="I916" s="256"/>
      <c r="J916" s="256"/>
      <c r="K916" s="256"/>
      <c r="L916" s="256"/>
      <c r="M916" s="273"/>
      <c r="N916" s="273"/>
      <c r="O916" s="274"/>
      <c r="P916" s="257"/>
      <c r="Q916" s="256"/>
      <c r="R916" s="295"/>
      <c r="Z916" s="296"/>
      <c r="AA916" s="295"/>
      <c r="AB916" s="297"/>
      <c r="AC916" s="297"/>
      <c r="AD916" s="297"/>
      <c r="AE916" s="297"/>
      <c r="AF916" s="297"/>
      <c r="AG916" s="297"/>
      <c r="AH916" s="297"/>
      <c r="AI916" s="297"/>
      <c r="AJ916" s="298"/>
      <c r="AK916" s="298"/>
      <c r="AL916" s="298"/>
      <c r="AM916" s="299"/>
      <c r="AN916" s="300"/>
      <c r="AP916" s="300"/>
      <c r="AQ916" s="302"/>
      <c r="AR916" s="300"/>
      <c r="AS916" s="302"/>
      <c r="AT916" s="303"/>
      <c r="AU916" s="300"/>
      <c r="AV916" s="302"/>
      <c r="AW916" s="300"/>
      <c r="AX916" s="302"/>
      <c r="AY916" s="300"/>
      <c r="AZ916" s="302"/>
    </row>
    <row r="917" spans="7:52">
      <c r="G917" s="256"/>
      <c r="I917" s="256"/>
      <c r="J917" s="256"/>
      <c r="K917" s="256"/>
      <c r="L917" s="256"/>
      <c r="M917" s="273"/>
      <c r="N917" s="273"/>
      <c r="O917" s="274"/>
      <c r="P917" s="257"/>
      <c r="Q917" s="256"/>
      <c r="R917" s="295"/>
      <c r="Z917" s="296"/>
      <c r="AA917" s="295"/>
      <c r="AB917" s="297"/>
      <c r="AC917" s="297"/>
      <c r="AD917" s="297"/>
      <c r="AE917" s="297"/>
      <c r="AF917" s="297"/>
      <c r="AG917" s="297"/>
      <c r="AH917" s="297"/>
      <c r="AI917" s="297"/>
      <c r="AJ917" s="298"/>
      <c r="AK917" s="298"/>
      <c r="AL917" s="298"/>
      <c r="AM917" s="299"/>
      <c r="AN917" s="300"/>
      <c r="AP917" s="300"/>
      <c r="AQ917" s="302"/>
      <c r="AR917" s="300"/>
      <c r="AS917" s="302"/>
      <c r="AT917" s="303"/>
      <c r="AU917" s="300"/>
      <c r="AV917" s="302"/>
      <c r="AW917" s="300"/>
      <c r="AX917" s="302"/>
      <c r="AY917" s="300"/>
      <c r="AZ917" s="302"/>
    </row>
    <row r="918" spans="7:52">
      <c r="G918" s="256"/>
      <c r="I918" s="256"/>
      <c r="J918" s="256"/>
      <c r="K918" s="256"/>
      <c r="L918" s="256"/>
      <c r="M918" s="273"/>
      <c r="N918" s="273"/>
      <c r="O918" s="274"/>
      <c r="P918" s="257"/>
      <c r="Q918" s="256"/>
      <c r="R918" s="295"/>
      <c r="Z918" s="296"/>
      <c r="AA918" s="295"/>
      <c r="AB918" s="297"/>
      <c r="AC918" s="297"/>
      <c r="AD918" s="297"/>
      <c r="AE918" s="297"/>
      <c r="AF918" s="297"/>
      <c r="AG918" s="297"/>
      <c r="AH918" s="297"/>
      <c r="AI918" s="297"/>
      <c r="AJ918" s="298"/>
      <c r="AK918" s="298"/>
      <c r="AL918" s="298"/>
      <c r="AM918" s="299"/>
      <c r="AN918" s="300"/>
      <c r="AP918" s="300"/>
      <c r="AQ918" s="302"/>
      <c r="AR918" s="300"/>
      <c r="AS918" s="302"/>
      <c r="AT918" s="303"/>
      <c r="AU918" s="300"/>
      <c r="AV918" s="302"/>
      <c r="AW918" s="300"/>
      <c r="AX918" s="302"/>
      <c r="AY918" s="300"/>
      <c r="AZ918" s="302"/>
    </row>
    <row r="919" spans="7:52">
      <c r="G919" s="256"/>
      <c r="I919" s="256"/>
      <c r="J919" s="256"/>
      <c r="K919" s="256"/>
      <c r="L919" s="256"/>
      <c r="M919" s="273"/>
      <c r="N919" s="273"/>
      <c r="O919" s="274"/>
      <c r="P919" s="257"/>
      <c r="Q919" s="256"/>
      <c r="R919" s="295"/>
      <c r="Z919" s="296"/>
      <c r="AA919" s="295"/>
      <c r="AB919" s="297"/>
      <c r="AC919" s="297"/>
      <c r="AD919" s="297"/>
      <c r="AE919" s="297"/>
      <c r="AF919" s="297"/>
      <c r="AG919" s="297"/>
      <c r="AH919" s="297"/>
      <c r="AI919" s="297"/>
      <c r="AJ919" s="298"/>
      <c r="AK919" s="298"/>
      <c r="AL919" s="298"/>
      <c r="AM919" s="299"/>
      <c r="AN919" s="300"/>
      <c r="AP919" s="300"/>
      <c r="AQ919" s="302"/>
      <c r="AR919" s="300"/>
      <c r="AS919" s="302"/>
      <c r="AT919" s="303"/>
      <c r="AU919" s="300"/>
      <c r="AV919" s="302"/>
      <c r="AW919" s="300"/>
      <c r="AX919" s="302"/>
      <c r="AY919" s="300"/>
      <c r="AZ919" s="302"/>
    </row>
    <row r="920" spans="7:52">
      <c r="G920" s="256"/>
      <c r="I920" s="256"/>
      <c r="J920" s="256"/>
      <c r="K920" s="256"/>
      <c r="L920" s="256"/>
      <c r="M920" s="273"/>
      <c r="N920" s="273"/>
      <c r="O920" s="274"/>
      <c r="P920" s="257"/>
      <c r="Q920" s="256"/>
      <c r="R920" s="295"/>
      <c r="Z920" s="296"/>
      <c r="AA920" s="295"/>
      <c r="AB920" s="297"/>
      <c r="AC920" s="297"/>
      <c r="AD920" s="297"/>
      <c r="AE920" s="297"/>
      <c r="AF920" s="297"/>
      <c r="AG920" s="297"/>
      <c r="AH920" s="297"/>
      <c r="AI920" s="297"/>
      <c r="AJ920" s="298"/>
      <c r="AK920" s="298"/>
      <c r="AL920" s="298"/>
      <c r="AM920" s="299"/>
      <c r="AN920" s="300"/>
      <c r="AP920" s="300"/>
      <c r="AQ920" s="302"/>
      <c r="AR920" s="300"/>
      <c r="AS920" s="302"/>
      <c r="AT920" s="303"/>
      <c r="AU920" s="300"/>
      <c r="AV920" s="302"/>
      <c r="AW920" s="300"/>
      <c r="AX920" s="302"/>
      <c r="AY920" s="300"/>
      <c r="AZ920" s="302"/>
    </row>
    <row r="921" spans="7:52">
      <c r="G921" s="256"/>
      <c r="I921" s="256"/>
      <c r="J921" s="256"/>
      <c r="K921" s="256"/>
      <c r="L921" s="256"/>
      <c r="M921" s="273"/>
      <c r="N921" s="273"/>
      <c r="O921" s="274"/>
      <c r="P921" s="257"/>
      <c r="Q921" s="256"/>
      <c r="R921" s="295"/>
      <c r="Z921" s="296"/>
      <c r="AA921" s="295"/>
      <c r="AB921" s="297"/>
      <c r="AC921" s="297"/>
      <c r="AD921" s="297"/>
      <c r="AE921" s="297"/>
      <c r="AF921" s="297"/>
      <c r="AG921" s="297"/>
      <c r="AH921" s="297"/>
      <c r="AI921" s="297"/>
      <c r="AJ921" s="298"/>
      <c r="AK921" s="298"/>
      <c r="AL921" s="298"/>
      <c r="AM921" s="299"/>
      <c r="AN921" s="300"/>
      <c r="AP921" s="300"/>
      <c r="AQ921" s="302"/>
      <c r="AR921" s="300"/>
      <c r="AS921" s="302"/>
      <c r="AT921" s="303"/>
      <c r="AU921" s="300"/>
      <c r="AV921" s="302"/>
      <c r="AW921" s="300"/>
      <c r="AX921" s="302"/>
      <c r="AY921" s="300"/>
      <c r="AZ921" s="302"/>
    </row>
    <row r="922" spans="7:52">
      <c r="G922" s="256"/>
      <c r="I922" s="256"/>
      <c r="J922" s="256"/>
      <c r="K922" s="256"/>
      <c r="L922" s="256"/>
      <c r="M922" s="273"/>
      <c r="N922" s="273"/>
      <c r="O922" s="274"/>
      <c r="P922" s="257"/>
      <c r="Q922" s="256"/>
      <c r="R922" s="295"/>
      <c r="Z922" s="296"/>
      <c r="AA922" s="295"/>
      <c r="AB922" s="297"/>
      <c r="AC922" s="297"/>
      <c r="AD922" s="297"/>
      <c r="AE922" s="297"/>
      <c r="AF922" s="297"/>
      <c r="AG922" s="297"/>
      <c r="AH922" s="297"/>
      <c r="AI922" s="297"/>
      <c r="AJ922" s="298"/>
      <c r="AK922" s="298"/>
      <c r="AL922" s="298"/>
      <c r="AM922" s="299"/>
      <c r="AN922" s="300"/>
      <c r="AP922" s="300"/>
      <c r="AQ922" s="302"/>
      <c r="AR922" s="300"/>
      <c r="AS922" s="302"/>
      <c r="AT922" s="303"/>
      <c r="AU922" s="300"/>
      <c r="AV922" s="302"/>
      <c r="AW922" s="300"/>
      <c r="AX922" s="302"/>
      <c r="AY922" s="300"/>
      <c r="AZ922" s="302"/>
    </row>
    <row r="923" spans="7:52">
      <c r="G923" s="256"/>
      <c r="I923" s="256"/>
      <c r="J923" s="256"/>
      <c r="K923" s="256"/>
      <c r="L923" s="256"/>
      <c r="M923" s="273"/>
      <c r="N923" s="273"/>
      <c r="O923" s="274"/>
      <c r="P923" s="257"/>
      <c r="Q923" s="256"/>
      <c r="R923" s="295"/>
      <c r="Z923" s="296"/>
      <c r="AA923" s="295"/>
      <c r="AB923" s="297"/>
      <c r="AC923" s="297"/>
      <c r="AD923" s="297"/>
      <c r="AE923" s="297"/>
      <c r="AF923" s="297"/>
      <c r="AG923" s="297"/>
      <c r="AH923" s="297"/>
      <c r="AI923" s="297"/>
      <c r="AJ923" s="298"/>
      <c r="AK923" s="298"/>
      <c r="AL923" s="298"/>
      <c r="AM923" s="299"/>
      <c r="AN923" s="300"/>
      <c r="AP923" s="300"/>
      <c r="AQ923" s="302"/>
      <c r="AR923" s="300"/>
      <c r="AS923" s="302"/>
      <c r="AT923" s="303"/>
      <c r="AU923" s="300"/>
      <c r="AV923" s="302"/>
      <c r="AW923" s="300"/>
      <c r="AX923" s="302"/>
      <c r="AY923" s="300"/>
      <c r="AZ923" s="302"/>
    </row>
    <row r="924" spans="7:52">
      <c r="G924" s="256"/>
      <c r="I924" s="256"/>
      <c r="J924" s="256"/>
      <c r="K924" s="256"/>
      <c r="L924" s="256"/>
      <c r="M924" s="273"/>
      <c r="N924" s="273"/>
      <c r="O924" s="274"/>
      <c r="P924" s="257"/>
      <c r="Q924" s="256"/>
      <c r="R924" s="295"/>
      <c r="Z924" s="296"/>
      <c r="AA924" s="295"/>
      <c r="AB924" s="297"/>
      <c r="AC924" s="297"/>
      <c r="AD924" s="297"/>
      <c r="AE924" s="297"/>
      <c r="AF924" s="297"/>
      <c r="AG924" s="297"/>
      <c r="AH924" s="297"/>
      <c r="AI924" s="297"/>
      <c r="AJ924" s="298"/>
      <c r="AK924" s="298"/>
      <c r="AL924" s="298"/>
      <c r="AM924" s="299"/>
      <c r="AN924" s="300"/>
      <c r="AP924" s="300"/>
      <c r="AQ924" s="302"/>
      <c r="AR924" s="300"/>
      <c r="AS924" s="302"/>
      <c r="AT924" s="303"/>
      <c r="AU924" s="300"/>
      <c r="AV924" s="302"/>
      <c r="AW924" s="300"/>
      <c r="AX924" s="302"/>
      <c r="AY924" s="300"/>
      <c r="AZ924" s="302"/>
    </row>
    <row r="925" spans="7:52">
      <c r="G925" s="256"/>
      <c r="I925" s="256"/>
      <c r="J925" s="256"/>
      <c r="K925" s="256"/>
      <c r="L925" s="256"/>
      <c r="M925" s="273"/>
      <c r="N925" s="273"/>
      <c r="O925" s="274"/>
      <c r="P925" s="257"/>
      <c r="Q925" s="256"/>
      <c r="R925" s="295"/>
      <c r="Z925" s="296"/>
      <c r="AA925" s="295"/>
      <c r="AB925" s="297"/>
      <c r="AC925" s="297"/>
      <c r="AD925" s="297"/>
      <c r="AE925" s="297"/>
      <c r="AF925" s="297"/>
      <c r="AG925" s="297"/>
      <c r="AH925" s="297"/>
      <c r="AI925" s="297"/>
      <c r="AJ925" s="298"/>
      <c r="AK925" s="298"/>
      <c r="AL925" s="298"/>
      <c r="AM925" s="299"/>
      <c r="AN925" s="300"/>
      <c r="AP925" s="300"/>
      <c r="AQ925" s="302"/>
      <c r="AR925" s="300"/>
      <c r="AS925" s="302"/>
      <c r="AT925" s="303"/>
      <c r="AU925" s="300"/>
      <c r="AV925" s="302"/>
      <c r="AW925" s="300"/>
      <c r="AX925" s="302"/>
      <c r="AY925" s="300"/>
      <c r="AZ925" s="302"/>
    </row>
    <row r="926" spans="7:52">
      <c r="G926" s="256"/>
      <c r="I926" s="256"/>
      <c r="J926" s="256"/>
      <c r="K926" s="256"/>
      <c r="L926" s="256"/>
      <c r="M926" s="273"/>
      <c r="N926" s="273"/>
      <c r="O926" s="274"/>
      <c r="P926" s="257"/>
      <c r="Q926" s="256"/>
      <c r="R926" s="295"/>
      <c r="Z926" s="296"/>
      <c r="AA926" s="295"/>
      <c r="AB926" s="297"/>
      <c r="AC926" s="297"/>
      <c r="AD926" s="297"/>
      <c r="AE926" s="297"/>
      <c r="AF926" s="297"/>
      <c r="AG926" s="297"/>
      <c r="AH926" s="297"/>
      <c r="AI926" s="297"/>
      <c r="AJ926" s="298"/>
      <c r="AK926" s="298"/>
      <c r="AL926" s="298"/>
      <c r="AM926" s="299"/>
      <c r="AN926" s="300"/>
      <c r="AP926" s="300"/>
      <c r="AQ926" s="302"/>
      <c r="AR926" s="300"/>
      <c r="AS926" s="302"/>
      <c r="AT926" s="303"/>
      <c r="AU926" s="300"/>
      <c r="AV926" s="302"/>
      <c r="AW926" s="300"/>
      <c r="AX926" s="302"/>
      <c r="AY926" s="300"/>
      <c r="AZ926" s="302"/>
    </row>
    <row r="927" spans="7:52">
      <c r="G927" s="256"/>
      <c r="I927" s="256"/>
      <c r="J927" s="256"/>
      <c r="K927" s="256"/>
      <c r="L927" s="256"/>
      <c r="M927" s="273"/>
      <c r="N927" s="273"/>
      <c r="O927" s="274"/>
      <c r="P927" s="257"/>
      <c r="Q927" s="256"/>
      <c r="R927" s="295"/>
      <c r="Z927" s="296"/>
      <c r="AA927" s="295"/>
      <c r="AB927" s="297"/>
      <c r="AC927" s="297"/>
      <c r="AD927" s="297"/>
      <c r="AE927" s="297"/>
      <c r="AF927" s="297"/>
      <c r="AG927" s="297"/>
      <c r="AH927" s="297"/>
      <c r="AI927" s="297"/>
      <c r="AJ927" s="298"/>
      <c r="AK927" s="298"/>
      <c r="AL927" s="298"/>
      <c r="AM927" s="299"/>
      <c r="AN927" s="300"/>
      <c r="AP927" s="300"/>
      <c r="AQ927" s="302"/>
      <c r="AR927" s="300"/>
      <c r="AS927" s="302"/>
      <c r="AT927" s="303"/>
      <c r="AU927" s="300"/>
      <c r="AV927" s="302"/>
      <c r="AW927" s="300"/>
      <c r="AX927" s="302"/>
      <c r="AY927" s="300"/>
      <c r="AZ927" s="302"/>
    </row>
    <row r="928" spans="7:52">
      <c r="G928" s="256"/>
      <c r="I928" s="256"/>
      <c r="J928" s="256"/>
      <c r="K928" s="256"/>
      <c r="L928" s="256"/>
      <c r="M928" s="273"/>
      <c r="N928" s="273"/>
      <c r="O928" s="274"/>
      <c r="P928" s="257"/>
      <c r="Q928" s="256"/>
      <c r="R928" s="295"/>
      <c r="Z928" s="296"/>
      <c r="AA928" s="295"/>
      <c r="AB928" s="297"/>
      <c r="AC928" s="297"/>
      <c r="AD928" s="297"/>
      <c r="AE928" s="297"/>
      <c r="AF928" s="297"/>
      <c r="AG928" s="297"/>
      <c r="AH928" s="297"/>
      <c r="AI928" s="297"/>
      <c r="AJ928" s="298"/>
      <c r="AK928" s="298"/>
      <c r="AL928" s="298"/>
      <c r="AM928" s="299"/>
      <c r="AN928" s="300"/>
      <c r="AP928" s="300"/>
      <c r="AQ928" s="302"/>
      <c r="AR928" s="300"/>
      <c r="AS928" s="302"/>
      <c r="AT928" s="303"/>
      <c r="AU928" s="300"/>
      <c r="AV928" s="302"/>
      <c r="AW928" s="300"/>
      <c r="AX928" s="302"/>
      <c r="AY928" s="300"/>
      <c r="AZ928" s="302"/>
    </row>
    <row r="929" spans="7:52">
      <c r="G929" s="256"/>
      <c r="I929" s="256"/>
      <c r="J929" s="256"/>
      <c r="K929" s="256"/>
      <c r="L929" s="256"/>
      <c r="M929" s="273"/>
      <c r="N929" s="273"/>
      <c r="O929" s="274"/>
      <c r="P929" s="257"/>
      <c r="Q929" s="256"/>
      <c r="R929" s="295"/>
      <c r="Z929" s="296"/>
      <c r="AA929" s="295"/>
      <c r="AB929" s="297"/>
      <c r="AC929" s="297"/>
      <c r="AD929" s="297"/>
      <c r="AE929" s="297"/>
      <c r="AF929" s="297"/>
      <c r="AG929" s="297"/>
      <c r="AH929" s="297"/>
      <c r="AI929" s="297"/>
      <c r="AJ929" s="298"/>
      <c r="AK929" s="298"/>
      <c r="AL929" s="298"/>
      <c r="AM929" s="299"/>
      <c r="AN929" s="300"/>
      <c r="AP929" s="300"/>
      <c r="AQ929" s="302"/>
      <c r="AR929" s="300"/>
      <c r="AS929" s="302"/>
      <c r="AT929" s="303"/>
      <c r="AU929" s="300"/>
      <c r="AV929" s="302"/>
      <c r="AW929" s="300"/>
      <c r="AX929" s="302"/>
      <c r="AY929" s="300"/>
      <c r="AZ929" s="302"/>
    </row>
    <row r="930" spans="7:52">
      <c r="G930" s="256"/>
      <c r="I930" s="256"/>
      <c r="J930" s="256"/>
      <c r="K930" s="256"/>
      <c r="L930" s="256"/>
      <c r="M930" s="273"/>
      <c r="N930" s="273"/>
      <c r="O930" s="274"/>
      <c r="P930" s="257"/>
      <c r="Q930" s="256"/>
      <c r="R930" s="295"/>
      <c r="Z930" s="296"/>
      <c r="AA930" s="295"/>
      <c r="AB930" s="297"/>
      <c r="AC930" s="297"/>
      <c r="AD930" s="297"/>
      <c r="AE930" s="297"/>
      <c r="AF930" s="297"/>
      <c r="AG930" s="297"/>
      <c r="AH930" s="297"/>
      <c r="AI930" s="297"/>
      <c r="AJ930" s="298"/>
      <c r="AK930" s="298"/>
      <c r="AL930" s="298"/>
      <c r="AM930" s="299"/>
      <c r="AN930" s="300"/>
      <c r="AP930" s="300"/>
      <c r="AQ930" s="302"/>
      <c r="AR930" s="300"/>
      <c r="AS930" s="302"/>
      <c r="AT930" s="303"/>
      <c r="AU930" s="300"/>
      <c r="AV930" s="302"/>
      <c r="AW930" s="300"/>
      <c r="AX930" s="302"/>
      <c r="AY930" s="300"/>
      <c r="AZ930" s="302"/>
    </row>
    <row r="931" spans="7:52">
      <c r="G931" s="256"/>
      <c r="I931" s="256"/>
      <c r="J931" s="256"/>
      <c r="K931" s="256"/>
      <c r="L931" s="256"/>
      <c r="M931" s="273"/>
      <c r="N931" s="273"/>
      <c r="O931" s="274"/>
      <c r="P931" s="257"/>
      <c r="Q931" s="256"/>
      <c r="R931" s="295"/>
      <c r="Z931" s="296"/>
      <c r="AA931" s="295"/>
      <c r="AB931" s="297"/>
      <c r="AC931" s="297"/>
      <c r="AD931" s="297"/>
      <c r="AE931" s="297"/>
      <c r="AF931" s="297"/>
      <c r="AG931" s="297"/>
      <c r="AH931" s="297"/>
      <c r="AI931" s="297"/>
      <c r="AJ931" s="298"/>
      <c r="AK931" s="298"/>
      <c r="AL931" s="298"/>
      <c r="AM931" s="299"/>
      <c r="AN931" s="300"/>
      <c r="AP931" s="300"/>
      <c r="AQ931" s="302"/>
      <c r="AR931" s="300"/>
      <c r="AS931" s="302"/>
      <c r="AT931" s="303"/>
      <c r="AU931" s="300"/>
      <c r="AV931" s="302"/>
      <c r="AW931" s="300"/>
      <c r="AX931" s="302"/>
      <c r="AY931" s="300"/>
      <c r="AZ931" s="302"/>
    </row>
    <row r="932" spans="7:52">
      <c r="G932" s="256"/>
      <c r="I932" s="256"/>
      <c r="J932" s="256"/>
      <c r="K932" s="256"/>
      <c r="L932" s="256"/>
      <c r="M932" s="273"/>
      <c r="N932" s="273"/>
      <c r="O932" s="274"/>
      <c r="P932" s="257"/>
      <c r="Q932" s="256"/>
      <c r="R932" s="295"/>
      <c r="Z932" s="296"/>
      <c r="AA932" s="295"/>
      <c r="AB932" s="297"/>
      <c r="AC932" s="297"/>
      <c r="AD932" s="297"/>
      <c r="AE932" s="297"/>
      <c r="AF932" s="297"/>
      <c r="AG932" s="297"/>
      <c r="AH932" s="297"/>
      <c r="AI932" s="297"/>
      <c r="AJ932" s="298"/>
      <c r="AK932" s="298"/>
      <c r="AL932" s="298"/>
      <c r="AM932" s="299"/>
      <c r="AN932" s="300"/>
      <c r="AP932" s="300"/>
      <c r="AQ932" s="302"/>
      <c r="AR932" s="300"/>
      <c r="AS932" s="302"/>
      <c r="AT932" s="303"/>
      <c r="AU932" s="300"/>
      <c r="AV932" s="302"/>
      <c r="AW932" s="300"/>
      <c r="AX932" s="302"/>
      <c r="AY932" s="300"/>
      <c r="AZ932" s="302"/>
    </row>
    <row r="933" spans="7:52">
      <c r="G933" s="256"/>
      <c r="I933" s="256"/>
      <c r="J933" s="256"/>
      <c r="K933" s="256"/>
      <c r="L933" s="256"/>
      <c r="M933" s="273"/>
      <c r="N933" s="273"/>
      <c r="O933" s="274"/>
      <c r="P933" s="257"/>
      <c r="Q933" s="256"/>
      <c r="R933" s="295"/>
      <c r="Z933" s="296"/>
      <c r="AA933" s="295"/>
      <c r="AB933" s="297"/>
      <c r="AC933" s="297"/>
      <c r="AD933" s="297"/>
      <c r="AE933" s="297"/>
      <c r="AF933" s="297"/>
      <c r="AG933" s="297"/>
      <c r="AH933" s="297"/>
      <c r="AI933" s="297"/>
      <c r="AJ933" s="298"/>
      <c r="AK933" s="298"/>
      <c r="AL933" s="298"/>
      <c r="AM933" s="299"/>
      <c r="AN933" s="300"/>
      <c r="AP933" s="300"/>
      <c r="AQ933" s="302"/>
      <c r="AR933" s="300"/>
      <c r="AS933" s="302"/>
      <c r="AT933" s="303"/>
      <c r="AU933" s="300"/>
      <c r="AV933" s="302"/>
      <c r="AW933" s="300"/>
      <c r="AX933" s="302"/>
      <c r="AY933" s="300"/>
      <c r="AZ933" s="302"/>
    </row>
    <row r="934" spans="7:52">
      <c r="G934" s="256"/>
      <c r="I934" s="256"/>
      <c r="J934" s="256"/>
      <c r="K934" s="256"/>
      <c r="L934" s="256"/>
      <c r="M934" s="273"/>
      <c r="N934" s="273"/>
      <c r="O934" s="274"/>
      <c r="P934" s="257"/>
      <c r="Q934" s="256"/>
      <c r="R934" s="295"/>
      <c r="Z934" s="296"/>
      <c r="AA934" s="295"/>
      <c r="AB934" s="297"/>
      <c r="AC934" s="297"/>
      <c r="AD934" s="297"/>
      <c r="AE934" s="297"/>
      <c r="AF934" s="297"/>
      <c r="AG934" s="297"/>
      <c r="AH934" s="297"/>
      <c r="AI934" s="297"/>
      <c r="AJ934" s="298"/>
      <c r="AK934" s="298"/>
      <c r="AL934" s="298"/>
      <c r="AM934" s="299"/>
      <c r="AN934" s="300"/>
      <c r="AP934" s="300"/>
      <c r="AQ934" s="302"/>
      <c r="AR934" s="300"/>
      <c r="AS934" s="302"/>
      <c r="AT934" s="303"/>
      <c r="AU934" s="300"/>
      <c r="AV934" s="302"/>
      <c r="AW934" s="300"/>
      <c r="AX934" s="302"/>
      <c r="AY934" s="300"/>
      <c r="AZ934" s="302"/>
    </row>
    <row r="935" spans="7:52">
      <c r="G935" s="256"/>
      <c r="I935" s="256"/>
      <c r="J935" s="256"/>
      <c r="K935" s="256"/>
      <c r="L935" s="256"/>
      <c r="M935" s="273"/>
      <c r="N935" s="273"/>
      <c r="O935" s="274"/>
      <c r="P935" s="257"/>
      <c r="Q935" s="256"/>
      <c r="R935" s="295"/>
      <c r="Z935" s="296"/>
      <c r="AA935" s="295"/>
      <c r="AB935" s="297"/>
      <c r="AC935" s="297"/>
      <c r="AD935" s="297"/>
      <c r="AE935" s="297"/>
      <c r="AF935" s="297"/>
      <c r="AG935" s="297"/>
      <c r="AH935" s="297"/>
      <c r="AI935" s="297"/>
      <c r="AJ935" s="298"/>
      <c r="AK935" s="298"/>
      <c r="AL935" s="298"/>
      <c r="AM935" s="299"/>
      <c r="AN935" s="300"/>
      <c r="AP935" s="300"/>
      <c r="AQ935" s="302"/>
      <c r="AR935" s="300"/>
      <c r="AS935" s="302"/>
      <c r="AT935" s="303"/>
      <c r="AU935" s="300"/>
      <c r="AV935" s="302"/>
      <c r="AW935" s="300"/>
      <c r="AX935" s="302"/>
      <c r="AY935" s="300"/>
      <c r="AZ935" s="302"/>
    </row>
    <row r="936" spans="7:52">
      <c r="G936" s="256"/>
      <c r="I936" s="256"/>
      <c r="J936" s="256"/>
      <c r="K936" s="256"/>
      <c r="L936" s="256"/>
      <c r="M936" s="273"/>
      <c r="N936" s="273"/>
      <c r="O936" s="274"/>
      <c r="P936" s="257"/>
      <c r="Q936" s="256"/>
      <c r="R936" s="295"/>
      <c r="Z936" s="296"/>
      <c r="AA936" s="295"/>
      <c r="AB936" s="297"/>
      <c r="AC936" s="297"/>
      <c r="AD936" s="297"/>
      <c r="AE936" s="297"/>
      <c r="AF936" s="297"/>
      <c r="AG936" s="297"/>
      <c r="AH936" s="297"/>
      <c r="AI936" s="297"/>
      <c r="AJ936" s="298"/>
      <c r="AK936" s="298"/>
      <c r="AL936" s="298"/>
      <c r="AM936" s="299"/>
      <c r="AN936" s="300"/>
      <c r="AP936" s="300"/>
      <c r="AQ936" s="302"/>
      <c r="AR936" s="300"/>
      <c r="AS936" s="302"/>
      <c r="AT936" s="303"/>
      <c r="AU936" s="300"/>
      <c r="AV936" s="302"/>
      <c r="AW936" s="300"/>
      <c r="AX936" s="302"/>
      <c r="AY936" s="300"/>
      <c r="AZ936" s="302"/>
    </row>
    <row r="937" spans="7:52">
      <c r="G937" s="256"/>
      <c r="I937" s="256"/>
      <c r="J937" s="256"/>
      <c r="K937" s="256"/>
      <c r="L937" s="256"/>
      <c r="M937" s="273"/>
      <c r="N937" s="273"/>
      <c r="O937" s="274"/>
      <c r="P937" s="257"/>
      <c r="Q937" s="256"/>
      <c r="R937" s="295"/>
      <c r="Z937" s="296"/>
      <c r="AA937" s="295"/>
      <c r="AB937" s="297"/>
      <c r="AC937" s="297"/>
      <c r="AD937" s="297"/>
      <c r="AE937" s="297"/>
      <c r="AF937" s="297"/>
      <c r="AG937" s="297"/>
      <c r="AH937" s="297"/>
      <c r="AI937" s="297"/>
      <c r="AJ937" s="298"/>
      <c r="AK937" s="298"/>
      <c r="AL937" s="298"/>
      <c r="AM937" s="299"/>
      <c r="AN937" s="300"/>
      <c r="AP937" s="300"/>
      <c r="AQ937" s="302"/>
      <c r="AR937" s="300"/>
      <c r="AS937" s="302"/>
      <c r="AT937" s="303"/>
      <c r="AU937" s="300"/>
      <c r="AV937" s="302"/>
      <c r="AW937" s="300"/>
      <c r="AX937" s="302"/>
      <c r="AY937" s="300"/>
      <c r="AZ937" s="302"/>
    </row>
    <row r="938" spans="7:52">
      <c r="G938" s="256"/>
      <c r="I938" s="256"/>
      <c r="J938" s="256"/>
      <c r="K938" s="256"/>
      <c r="L938" s="256"/>
      <c r="M938" s="273"/>
      <c r="N938" s="273"/>
      <c r="O938" s="274"/>
      <c r="P938" s="257"/>
      <c r="Q938" s="256"/>
      <c r="R938" s="295"/>
      <c r="Z938" s="296"/>
      <c r="AA938" s="295"/>
      <c r="AB938" s="297"/>
      <c r="AC938" s="297"/>
      <c r="AD938" s="297"/>
      <c r="AE938" s="297"/>
      <c r="AF938" s="297"/>
      <c r="AG938" s="297"/>
      <c r="AH938" s="297"/>
      <c r="AI938" s="297"/>
      <c r="AJ938" s="298"/>
      <c r="AK938" s="298"/>
      <c r="AL938" s="298"/>
      <c r="AM938" s="299"/>
      <c r="AN938" s="300"/>
      <c r="AP938" s="300"/>
      <c r="AQ938" s="302"/>
      <c r="AR938" s="300"/>
      <c r="AS938" s="302"/>
      <c r="AT938" s="303"/>
      <c r="AU938" s="300"/>
      <c r="AV938" s="302"/>
      <c r="AW938" s="300"/>
      <c r="AX938" s="302"/>
      <c r="AY938" s="300"/>
      <c r="AZ938" s="302"/>
    </row>
    <row r="939" spans="7:52">
      <c r="G939" s="256"/>
      <c r="I939" s="256"/>
      <c r="J939" s="256"/>
      <c r="K939" s="256"/>
      <c r="L939" s="256"/>
      <c r="M939" s="273"/>
      <c r="N939" s="273"/>
      <c r="O939" s="274"/>
      <c r="P939" s="257"/>
      <c r="Q939" s="256"/>
      <c r="R939" s="295"/>
      <c r="Z939" s="296"/>
      <c r="AA939" s="295"/>
      <c r="AB939" s="297"/>
      <c r="AC939" s="297"/>
      <c r="AD939" s="297"/>
      <c r="AE939" s="297"/>
      <c r="AF939" s="297"/>
      <c r="AG939" s="297"/>
      <c r="AH939" s="297"/>
      <c r="AI939" s="297"/>
      <c r="AJ939" s="298"/>
      <c r="AK939" s="298"/>
      <c r="AL939" s="298"/>
      <c r="AM939" s="299"/>
      <c r="AN939" s="300"/>
      <c r="AP939" s="300"/>
      <c r="AQ939" s="302"/>
      <c r="AR939" s="300"/>
      <c r="AS939" s="302"/>
      <c r="AT939" s="303"/>
      <c r="AU939" s="300"/>
      <c r="AV939" s="302"/>
      <c r="AW939" s="300"/>
      <c r="AX939" s="302"/>
      <c r="AY939" s="300"/>
      <c r="AZ939" s="302"/>
    </row>
    <row r="940" spans="7:52">
      <c r="G940" s="256"/>
      <c r="I940" s="256"/>
      <c r="J940" s="256"/>
      <c r="K940" s="256"/>
      <c r="L940" s="256"/>
      <c r="M940" s="273"/>
      <c r="N940" s="273"/>
      <c r="O940" s="274"/>
      <c r="P940" s="257"/>
      <c r="Q940" s="256"/>
      <c r="R940" s="295"/>
      <c r="Z940" s="296"/>
      <c r="AA940" s="295"/>
      <c r="AB940" s="297"/>
      <c r="AC940" s="297"/>
      <c r="AD940" s="297"/>
      <c r="AE940" s="297"/>
      <c r="AF940" s="297"/>
      <c r="AG940" s="297"/>
      <c r="AH940" s="297"/>
      <c r="AI940" s="297"/>
      <c r="AJ940" s="298"/>
      <c r="AK940" s="298"/>
      <c r="AL940" s="298"/>
      <c r="AM940" s="299"/>
      <c r="AN940" s="300"/>
      <c r="AP940" s="300"/>
      <c r="AQ940" s="302"/>
      <c r="AR940" s="300"/>
      <c r="AS940" s="302"/>
      <c r="AT940" s="303"/>
      <c r="AU940" s="300"/>
      <c r="AV940" s="302"/>
      <c r="AW940" s="300"/>
      <c r="AX940" s="302"/>
      <c r="AY940" s="300"/>
      <c r="AZ940" s="302"/>
    </row>
    <row r="941" spans="7:52">
      <c r="G941" s="256"/>
      <c r="I941" s="256"/>
      <c r="J941" s="256"/>
      <c r="K941" s="256"/>
      <c r="L941" s="256"/>
      <c r="M941" s="273"/>
      <c r="N941" s="273"/>
      <c r="O941" s="274"/>
      <c r="P941" s="257"/>
      <c r="Q941" s="256"/>
      <c r="R941" s="295"/>
      <c r="Z941" s="296"/>
      <c r="AA941" s="295"/>
      <c r="AB941" s="297"/>
      <c r="AC941" s="297"/>
      <c r="AD941" s="297"/>
      <c r="AE941" s="297"/>
      <c r="AF941" s="297"/>
      <c r="AG941" s="297"/>
      <c r="AH941" s="297"/>
      <c r="AI941" s="297"/>
      <c r="AJ941" s="298"/>
      <c r="AK941" s="298"/>
      <c r="AL941" s="298"/>
      <c r="AM941" s="299"/>
      <c r="AN941" s="300"/>
      <c r="AP941" s="300"/>
      <c r="AQ941" s="302"/>
      <c r="AR941" s="300"/>
      <c r="AS941" s="302"/>
      <c r="AT941" s="303"/>
      <c r="AU941" s="300"/>
      <c r="AV941" s="302"/>
      <c r="AW941" s="300"/>
      <c r="AX941" s="302"/>
      <c r="AY941" s="300"/>
      <c r="AZ941" s="302"/>
    </row>
    <row r="942" spans="7:52">
      <c r="G942" s="256"/>
      <c r="I942" s="256"/>
      <c r="J942" s="256"/>
      <c r="K942" s="256"/>
      <c r="L942" s="256"/>
      <c r="M942" s="273"/>
      <c r="N942" s="273"/>
      <c r="O942" s="274"/>
      <c r="P942" s="257"/>
      <c r="Q942" s="256"/>
      <c r="R942" s="295"/>
      <c r="Z942" s="296"/>
      <c r="AA942" s="295"/>
      <c r="AB942" s="297"/>
      <c r="AC942" s="297"/>
      <c r="AD942" s="297"/>
      <c r="AE942" s="297"/>
      <c r="AF942" s="297"/>
      <c r="AG942" s="297"/>
      <c r="AH942" s="297"/>
      <c r="AI942" s="297"/>
      <c r="AJ942" s="298"/>
      <c r="AK942" s="298"/>
      <c r="AL942" s="298"/>
      <c r="AM942" s="299"/>
      <c r="AN942" s="300"/>
      <c r="AP942" s="300"/>
      <c r="AQ942" s="302"/>
      <c r="AR942" s="300"/>
      <c r="AS942" s="302"/>
      <c r="AT942" s="303"/>
      <c r="AU942" s="300"/>
      <c r="AV942" s="302"/>
      <c r="AW942" s="300"/>
      <c r="AX942" s="302"/>
      <c r="AY942" s="300"/>
      <c r="AZ942" s="302"/>
    </row>
    <row r="943" spans="7:52">
      <c r="G943" s="256"/>
      <c r="I943" s="256"/>
      <c r="J943" s="256"/>
      <c r="K943" s="256"/>
      <c r="L943" s="256"/>
      <c r="M943" s="273"/>
      <c r="N943" s="273"/>
      <c r="O943" s="274"/>
      <c r="P943" s="257"/>
      <c r="Q943" s="256"/>
      <c r="R943" s="295"/>
      <c r="Z943" s="296"/>
      <c r="AA943" s="295"/>
      <c r="AB943" s="297"/>
      <c r="AC943" s="297"/>
      <c r="AD943" s="297"/>
      <c r="AE943" s="297"/>
      <c r="AF943" s="297"/>
      <c r="AG943" s="297"/>
      <c r="AH943" s="297"/>
      <c r="AI943" s="297"/>
      <c r="AJ943" s="298"/>
      <c r="AK943" s="298"/>
      <c r="AL943" s="298"/>
      <c r="AM943" s="299"/>
      <c r="AN943" s="300"/>
      <c r="AP943" s="300"/>
      <c r="AQ943" s="302"/>
      <c r="AR943" s="300"/>
      <c r="AS943" s="302"/>
      <c r="AT943" s="303"/>
      <c r="AU943" s="300"/>
      <c r="AV943" s="302"/>
      <c r="AW943" s="300"/>
      <c r="AX943" s="302"/>
      <c r="AY943" s="300"/>
      <c r="AZ943" s="302"/>
    </row>
    <row r="944" spans="7:52">
      <c r="G944" s="256"/>
      <c r="I944" s="256"/>
      <c r="J944" s="256"/>
      <c r="K944" s="256"/>
      <c r="L944" s="256"/>
      <c r="M944" s="273"/>
      <c r="N944" s="273"/>
      <c r="O944" s="274"/>
      <c r="P944" s="257"/>
      <c r="Q944" s="256"/>
      <c r="R944" s="295"/>
      <c r="Z944" s="296"/>
      <c r="AA944" s="295"/>
      <c r="AB944" s="297"/>
      <c r="AC944" s="297"/>
      <c r="AD944" s="297"/>
      <c r="AE944" s="297"/>
      <c r="AF944" s="297"/>
      <c r="AG944" s="297"/>
      <c r="AH944" s="297"/>
      <c r="AI944" s="297"/>
      <c r="AJ944" s="298"/>
      <c r="AK944" s="298"/>
      <c r="AL944" s="298"/>
      <c r="AM944" s="299"/>
      <c r="AN944" s="300"/>
      <c r="AP944" s="300"/>
      <c r="AQ944" s="302"/>
      <c r="AR944" s="300"/>
      <c r="AS944" s="302"/>
      <c r="AT944" s="303"/>
      <c r="AU944" s="300"/>
      <c r="AV944" s="302"/>
      <c r="AW944" s="300"/>
      <c r="AX944" s="302"/>
      <c r="AY944" s="300"/>
      <c r="AZ944" s="302"/>
    </row>
    <row r="945" spans="7:52">
      <c r="G945" s="256"/>
      <c r="I945" s="256"/>
      <c r="J945" s="256"/>
      <c r="K945" s="256"/>
      <c r="L945" s="256"/>
      <c r="M945" s="273"/>
      <c r="N945" s="273"/>
      <c r="O945" s="274"/>
      <c r="P945" s="257"/>
      <c r="Q945" s="256"/>
      <c r="R945" s="295"/>
      <c r="Z945" s="296"/>
      <c r="AA945" s="295"/>
      <c r="AB945" s="297"/>
      <c r="AC945" s="297"/>
      <c r="AD945" s="297"/>
      <c r="AE945" s="297"/>
      <c r="AF945" s="297"/>
      <c r="AG945" s="297"/>
      <c r="AH945" s="297"/>
      <c r="AI945" s="297"/>
      <c r="AJ945" s="298"/>
      <c r="AK945" s="298"/>
      <c r="AL945" s="298"/>
      <c r="AM945" s="299"/>
      <c r="AN945" s="300"/>
      <c r="AP945" s="300"/>
      <c r="AQ945" s="302"/>
      <c r="AR945" s="300"/>
      <c r="AS945" s="302"/>
      <c r="AT945" s="303"/>
      <c r="AU945" s="300"/>
      <c r="AV945" s="302"/>
      <c r="AW945" s="300"/>
      <c r="AX945" s="302"/>
      <c r="AY945" s="300"/>
      <c r="AZ945" s="302"/>
    </row>
    <row r="946" spans="7:52">
      <c r="G946" s="256"/>
      <c r="I946" s="256"/>
      <c r="J946" s="256"/>
      <c r="K946" s="256"/>
      <c r="L946" s="256"/>
      <c r="M946" s="273"/>
      <c r="N946" s="273"/>
      <c r="O946" s="274"/>
      <c r="P946" s="257"/>
      <c r="Q946" s="256"/>
      <c r="R946" s="295"/>
      <c r="Z946" s="296"/>
      <c r="AA946" s="295"/>
      <c r="AB946" s="297"/>
      <c r="AC946" s="297"/>
      <c r="AD946" s="297"/>
      <c r="AE946" s="297"/>
      <c r="AF946" s="297"/>
      <c r="AG946" s="297"/>
      <c r="AH946" s="297"/>
      <c r="AI946" s="297"/>
      <c r="AJ946" s="298"/>
      <c r="AK946" s="298"/>
      <c r="AL946" s="298"/>
      <c r="AM946" s="299"/>
      <c r="AN946" s="300"/>
      <c r="AP946" s="300"/>
      <c r="AQ946" s="302"/>
      <c r="AR946" s="300"/>
      <c r="AS946" s="302"/>
      <c r="AT946" s="303"/>
      <c r="AU946" s="300"/>
      <c r="AV946" s="302"/>
      <c r="AW946" s="300"/>
      <c r="AX946" s="302"/>
      <c r="AY946" s="300"/>
      <c r="AZ946" s="302"/>
    </row>
    <row r="947" spans="7:52">
      <c r="G947" s="256"/>
      <c r="I947" s="256"/>
      <c r="J947" s="256"/>
      <c r="K947" s="256"/>
      <c r="L947" s="256"/>
      <c r="M947" s="273"/>
      <c r="N947" s="273"/>
      <c r="O947" s="274"/>
      <c r="P947" s="257"/>
      <c r="Q947" s="256"/>
      <c r="R947" s="295"/>
      <c r="Z947" s="296"/>
      <c r="AA947" s="295"/>
      <c r="AB947" s="297"/>
      <c r="AC947" s="297"/>
      <c r="AD947" s="297"/>
      <c r="AE947" s="297"/>
      <c r="AF947" s="297"/>
      <c r="AG947" s="297"/>
      <c r="AH947" s="297"/>
      <c r="AI947" s="297"/>
      <c r="AJ947" s="298"/>
      <c r="AK947" s="298"/>
      <c r="AL947" s="298"/>
      <c r="AM947" s="299"/>
      <c r="AN947" s="300"/>
      <c r="AP947" s="300"/>
      <c r="AQ947" s="302"/>
      <c r="AR947" s="300"/>
      <c r="AS947" s="302"/>
      <c r="AT947" s="303"/>
      <c r="AU947" s="300"/>
      <c r="AV947" s="302"/>
      <c r="AW947" s="300"/>
      <c r="AX947" s="302"/>
      <c r="AY947" s="300"/>
      <c r="AZ947" s="302"/>
    </row>
    <row r="948" spans="7:52">
      <c r="G948" s="256"/>
      <c r="I948" s="256"/>
      <c r="J948" s="256"/>
      <c r="K948" s="256"/>
      <c r="L948" s="256"/>
      <c r="M948" s="273"/>
      <c r="N948" s="273"/>
      <c r="O948" s="274"/>
      <c r="P948" s="257"/>
      <c r="Q948" s="256"/>
      <c r="R948" s="295"/>
      <c r="Z948" s="296"/>
      <c r="AA948" s="295"/>
      <c r="AB948" s="297"/>
      <c r="AC948" s="297"/>
      <c r="AD948" s="297"/>
      <c r="AE948" s="297"/>
      <c r="AF948" s="297"/>
      <c r="AG948" s="297"/>
      <c r="AH948" s="297"/>
      <c r="AI948" s="297"/>
      <c r="AJ948" s="298"/>
      <c r="AK948" s="298"/>
      <c r="AL948" s="298"/>
      <c r="AM948" s="299"/>
      <c r="AN948" s="300"/>
      <c r="AP948" s="300"/>
      <c r="AQ948" s="302"/>
      <c r="AR948" s="300"/>
      <c r="AS948" s="302"/>
      <c r="AT948" s="303"/>
      <c r="AU948" s="300"/>
      <c r="AV948" s="302"/>
      <c r="AW948" s="300"/>
      <c r="AX948" s="302"/>
      <c r="AY948" s="300"/>
      <c r="AZ948" s="302"/>
    </row>
    <row r="949" spans="7:52">
      <c r="G949" s="256"/>
      <c r="I949" s="256"/>
      <c r="J949" s="256"/>
      <c r="K949" s="256"/>
      <c r="L949" s="256"/>
      <c r="M949" s="273"/>
      <c r="N949" s="273"/>
      <c r="O949" s="274"/>
      <c r="P949" s="257"/>
      <c r="Q949" s="256"/>
      <c r="R949" s="295"/>
      <c r="Z949" s="296"/>
      <c r="AA949" s="295"/>
      <c r="AB949" s="297"/>
      <c r="AC949" s="297"/>
      <c r="AD949" s="297"/>
      <c r="AE949" s="297"/>
      <c r="AF949" s="297"/>
      <c r="AG949" s="297"/>
      <c r="AH949" s="297"/>
      <c r="AI949" s="297"/>
      <c r="AJ949" s="298"/>
      <c r="AK949" s="298"/>
      <c r="AL949" s="298"/>
      <c r="AM949" s="299"/>
      <c r="AN949" s="300"/>
      <c r="AP949" s="300"/>
      <c r="AQ949" s="302"/>
      <c r="AR949" s="300"/>
      <c r="AS949" s="302"/>
      <c r="AT949" s="303"/>
      <c r="AU949" s="300"/>
      <c r="AV949" s="302"/>
      <c r="AW949" s="300"/>
      <c r="AX949" s="302"/>
      <c r="AY949" s="300"/>
      <c r="AZ949" s="302"/>
    </row>
    <row r="950" spans="7:52">
      <c r="G950" s="256"/>
      <c r="I950" s="256"/>
      <c r="J950" s="256"/>
      <c r="K950" s="256"/>
      <c r="L950" s="256"/>
      <c r="M950" s="273"/>
      <c r="N950" s="273"/>
      <c r="O950" s="274"/>
      <c r="P950" s="257"/>
      <c r="Q950" s="256"/>
      <c r="R950" s="295"/>
      <c r="Z950" s="296"/>
      <c r="AA950" s="295"/>
      <c r="AB950" s="297"/>
      <c r="AC950" s="297"/>
      <c r="AD950" s="297"/>
      <c r="AE950" s="297"/>
      <c r="AF950" s="297"/>
      <c r="AG950" s="297"/>
      <c r="AH950" s="297"/>
      <c r="AI950" s="297"/>
      <c r="AJ950" s="298"/>
      <c r="AK950" s="298"/>
      <c r="AL950" s="298"/>
      <c r="AM950" s="299"/>
      <c r="AN950" s="300"/>
      <c r="AP950" s="300"/>
      <c r="AQ950" s="302"/>
      <c r="AR950" s="300"/>
      <c r="AS950" s="302"/>
      <c r="AT950" s="303"/>
      <c r="AU950" s="300"/>
      <c r="AV950" s="302"/>
      <c r="AW950" s="300"/>
      <c r="AX950" s="302"/>
      <c r="AY950" s="300"/>
      <c r="AZ950" s="302"/>
    </row>
    <row r="951" spans="7:52">
      <c r="G951" s="256"/>
      <c r="I951" s="256"/>
      <c r="J951" s="256"/>
      <c r="K951" s="256"/>
      <c r="L951" s="256"/>
      <c r="M951" s="273"/>
      <c r="N951" s="273"/>
      <c r="O951" s="274"/>
      <c r="P951" s="257"/>
      <c r="Q951" s="256"/>
      <c r="R951" s="295"/>
      <c r="Z951" s="296"/>
      <c r="AA951" s="295"/>
      <c r="AB951" s="297"/>
      <c r="AC951" s="297"/>
      <c r="AD951" s="297"/>
      <c r="AE951" s="297"/>
      <c r="AF951" s="297"/>
      <c r="AG951" s="297"/>
      <c r="AH951" s="297"/>
      <c r="AI951" s="297"/>
      <c r="AJ951" s="298"/>
      <c r="AK951" s="298"/>
      <c r="AL951" s="298"/>
      <c r="AM951" s="299"/>
      <c r="AN951" s="300"/>
      <c r="AP951" s="300"/>
      <c r="AQ951" s="302"/>
      <c r="AR951" s="300"/>
      <c r="AS951" s="302"/>
      <c r="AT951" s="303"/>
      <c r="AU951" s="300"/>
      <c r="AV951" s="302"/>
      <c r="AW951" s="300"/>
      <c r="AX951" s="302"/>
      <c r="AY951" s="300"/>
      <c r="AZ951" s="302"/>
    </row>
    <row r="952" spans="7:52">
      <c r="G952" s="256"/>
      <c r="I952" s="256"/>
      <c r="J952" s="256"/>
      <c r="K952" s="256"/>
      <c r="L952" s="256"/>
      <c r="M952" s="273"/>
      <c r="N952" s="273"/>
      <c r="O952" s="274"/>
      <c r="P952" s="257"/>
      <c r="Q952" s="256"/>
      <c r="R952" s="295"/>
      <c r="Z952" s="296"/>
      <c r="AA952" s="295"/>
      <c r="AB952" s="297"/>
      <c r="AC952" s="297"/>
      <c r="AD952" s="297"/>
      <c r="AE952" s="297"/>
      <c r="AF952" s="297"/>
      <c r="AG952" s="297"/>
      <c r="AH952" s="297"/>
      <c r="AI952" s="297"/>
      <c r="AJ952" s="298"/>
      <c r="AK952" s="298"/>
      <c r="AL952" s="298"/>
      <c r="AM952" s="299"/>
      <c r="AN952" s="300"/>
      <c r="AP952" s="300"/>
      <c r="AQ952" s="302"/>
      <c r="AR952" s="300"/>
      <c r="AS952" s="302"/>
      <c r="AT952" s="303"/>
      <c r="AU952" s="300"/>
      <c r="AV952" s="302"/>
      <c r="AW952" s="300"/>
      <c r="AX952" s="302"/>
      <c r="AY952" s="300"/>
      <c r="AZ952" s="302"/>
    </row>
    <row r="953" spans="7:52">
      <c r="G953" s="256"/>
      <c r="I953" s="256"/>
      <c r="J953" s="256"/>
      <c r="K953" s="256"/>
      <c r="L953" s="256"/>
      <c r="M953" s="273"/>
      <c r="N953" s="273"/>
      <c r="O953" s="274"/>
      <c r="P953" s="257"/>
      <c r="Q953" s="256"/>
      <c r="R953" s="295"/>
      <c r="Z953" s="296"/>
      <c r="AA953" s="295"/>
      <c r="AB953" s="297"/>
      <c r="AC953" s="297"/>
      <c r="AD953" s="297"/>
      <c r="AE953" s="297"/>
      <c r="AF953" s="297"/>
      <c r="AG953" s="297"/>
      <c r="AH953" s="297"/>
      <c r="AI953" s="297"/>
      <c r="AJ953" s="298"/>
      <c r="AK953" s="298"/>
      <c r="AL953" s="298"/>
      <c r="AM953" s="299"/>
      <c r="AN953" s="300"/>
      <c r="AP953" s="300"/>
      <c r="AQ953" s="302"/>
      <c r="AR953" s="300"/>
      <c r="AS953" s="302"/>
      <c r="AT953" s="303"/>
      <c r="AU953" s="300"/>
      <c r="AV953" s="302"/>
      <c r="AW953" s="300"/>
      <c r="AX953" s="302"/>
      <c r="AY953" s="300"/>
      <c r="AZ953" s="302"/>
    </row>
    <row r="954" spans="7:52">
      <c r="G954" s="256"/>
      <c r="I954" s="256"/>
      <c r="J954" s="256"/>
      <c r="K954" s="256"/>
      <c r="L954" s="256"/>
      <c r="M954" s="273"/>
      <c r="N954" s="273"/>
      <c r="O954" s="274"/>
      <c r="P954" s="257"/>
      <c r="Q954" s="256"/>
      <c r="R954" s="295"/>
      <c r="Z954" s="296"/>
      <c r="AA954" s="295"/>
      <c r="AB954" s="297"/>
      <c r="AC954" s="297"/>
      <c r="AD954" s="297"/>
      <c r="AE954" s="297"/>
      <c r="AF954" s="297"/>
      <c r="AG954" s="297"/>
      <c r="AH954" s="297"/>
      <c r="AI954" s="297"/>
      <c r="AJ954" s="298"/>
      <c r="AK954" s="298"/>
      <c r="AL954" s="298"/>
      <c r="AM954" s="299"/>
      <c r="AN954" s="300"/>
      <c r="AP954" s="300"/>
      <c r="AQ954" s="302"/>
      <c r="AR954" s="300"/>
      <c r="AS954" s="302"/>
      <c r="AT954" s="303"/>
      <c r="AU954" s="300"/>
      <c r="AV954" s="302"/>
      <c r="AW954" s="300"/>
      <c r="AX954" s="302"/>
      <c r="AY954" s="300"/>
      <c r="AZ954" s="302"/>
    </row>
    <row r="955" spans="7:52">
      <c r="G955" s="256"/>
      <c r="I955" s="256"/>
      <c r="J955" s="256"/>
      <c r="K955" s="256"/>
      <c r="L955" s="256"/>
      <c r="M955" s="273"/>
      <c r="N955" s="273"/>
      <c r="O955" s="274"/>
      <c r="P955" s="257"/>
      <c r="Q955" s="256"/>
      <c r="R955" s="295"/>
      <c r="Z955" s="296"/>
      <c r="AA955" s="295"/>
      <c r="AB955" s="297"/>
      <c r="AC955" s="297"/>
      <c r="AD955" s="297"/>
      <c r="AE955" s="297"/>
      <c r="AF955" s="297"/>
      <c r="AG955" s="297"/>
      <c r="AH955" s="297"/>
      <c r="AI955" s="297"/>
      <c r="AJ955" s="298"/>
      <c r="AK955" s="298"/>
      <c r="AL955" s="298"/>
      <c r="AM955" s="299"/>
      <c r="AN955" s="300"/>
      <c r="AP955" s="300"/>
      <c r="AQ955" s="302"/>
      <c r="AR955" s="300"/>
      <c r="AS955" s="302"/>
      <c r="AT955" s="303"/>
      <c r="AU955" s="300"/>
      <c r="AV955" s="302"/>
      <c r="AW955" s="300"/>
      <c r="AX955" s="302"/>
      <c r="AY955" s="300"/>
      <c r="AZ955" s="302"/>
    </row>
    <row r="956" spans="7:52">
      <c r="G956" s="256"/>
      <c r="I956" s="256"/>
      <c r="J956" s="256"/>
      <c r="K956" s="256"/>
      <c r="L956" s="256"/>
      <c r="M956" s="273"/>
      <c r="N956" s="273"/>
      <c r="O956" s="274"/>
      <c r="P956" s="257"/>
      <c r="Q956" s="256"/>
      <c r="R956" s="295"/>
      <c r="Z956" s="296"/>
      <c r="AA956" s="295"/>
      <c r="AB956" s="297"/>
      <c r="AC956" s="297"/>
      <c r="AD956" s="297"/>
      <c r="AE956" s="297"/>
      <c r="AF956" s="297"/>
      <c r="AG956" s="297"/>
      <c r="AH956" s="297"/>
      <c r="AI956" s="297"/>
      <c r="AJ956" s="298"/>
      <c r="AK956" s="298"/>
      <c r="AL956" s="298"/>
      <c r="AM956" s="299"/>
      <c r="AN956" s="300"/>
      <c r="AP956" s="300"/>
      <c r="AQ956" s="302"/>
      <c r="AR956" s="300"/>
      <c r="AS956" s="302"/>
      <c r="AT956" s="303"/>
      <c r="AU956" s="300"/>
      <c r="AV956" s="302"/>
      <c r="AW956" s="300"/>
      <c r="AX956" s="302"/>
      <c r="AY956" s="300"/>
      <c r="AZ956" s="302"/>
    </row>
    <row r="957" spans="7:52">
      <c r="G957" s="256"/>
      <c r="I957" s="256"/>
      <c r="J957" s="256"/>
      <c r="K957" s="256"/>
      <c r="L957" s="256"/>
      <c r="M957" s="273"/>
      <c r="N957" s="273"/>
      <c r="O957" s="274"/>
      <c r="P957" s="257"/>
      <c r="Q957" s="256"/>
      <c r="R957" s="295"/>
      <c r="Z957" s="296"/>
      <c r="AA957" s="295"/>
      <c r="AB957" s="297"/>
      <c r="AC957" s="297"/>
      <c r="AD957" s="297"/>
      <c r="AE957" s="297"/>
      <c r="AF957" s="297"/>
      <c r="AG957" s="297"/>
      <c r="AH957" s="297"/>
      <c r="AI957" s="297"/>
      <c r="AJ957" s="298"/>
      <c r="AK957" s="298"/>
      <c r="AL957" s="298"/>
      <c r="AM957" s="299"/>
      <c r="AN957" s="300"/>
      <c r="AP957" s="300"/>
      <c r="AQ957" s="302"/>
      <c r="AR957" s="300"/>
      <c r="AS957" s="302"/>
      <c r="AT957" s="303"/>
      <c r="AU957" s="300"/>
      <c r="AV957" s="302"/>
      <c r="AW957" s="300"/>
      <c r="AX957" s="302"/>
      <c r="AY957" s="300"/>
      <c r="AZ957" s="302"/>
    </row>
    <row r="958" spans="7:52">
      <c r="G958" s="256"/>
      <c r="I958" s="256"/>
      <c r="J958" s="256"/>
      <c r="K958" s="256"/>
      <c r="L958" s="256"/>
      <c r="M958" s="273"/>
      <c r="N958" s="273"/>
      <c r="O958" s="274"/>
      <c r="P958" s="257"/>
      <c r="Q958" s="256"/>
      <c r="R958" s="295"/>
      <c r="Z958" s="296"/>
      <c r="AA958" s="295"/>
      <c r="AB958" s="297"/>
      <c r="AC958" s="297"/>
      <c r="AD958" s="297"/>
      <c r="AE958" s="297"/>
      <c r="AF958" s="297"/>
      <c r="AG958" s="297"/>
      <c r="AH958" s="297"/>
      <c r="AI958" s="297"/>
      <c r="AJ958" s="298"/>
      <c r="AK958" s="298"/>
      <c r="AL958" s="298"/>
      <c r="AM958" s="299"/>
      <c r="AN958" s="300"/>
      <c r="AP958" s="300"/>
      <c r="AQ958" s="302"/>
      <c r="AR958" s="300"/>
      <c r="AS958" s="302"/>
      <c r="AT958" s="303"/>
      <c r="AU958" s="300"/>
      <c r="AV958" s="302"/>
      <c r="AW958" s="300"/>
      <c r="AX958" s="302"/>
      <c r="AY958" s="300"/>
      <c r="AZ958" s="302"/>
    </row>
    <row r="959" spans="7:52">
      <c r="G959" s="256"/>
      <c r="I959" s="256"/>
      <c r="J959" s="256"/>
      <c r="K959" s="256"/>
      <c r="L959" s="256"/>
      <c r="M959" s="273"/>
      <c r="N959" s="273"/>
      <c r="O959" s="274"/>
      <c r="P959" s="257"/>
      <c r="Q959" s="256"/>
      <c r="R959" s="295"/>
      <c r="Z959" s="296"/>
      <c r="AA959" s="295"/>
      <c r="AB959" s="297"/>
      <c r="AC959" s="297"/>
      <c r="AD959" s="297"/>
      <c r="AE959" s="297"/>
      <c r="AF959" s="297"/>
      <c r="AG959" s="297"/>
      <c r="AH959" s="297"/>
      <c r="AI959" s="297"/>
      <c r="AJ959" s="298"/>
      <c r="AK959" s="298"/>
      <c r="AL959" s="298"/>
      <c r="AM959" s="299"/>
      <c r="AN959" s="300"/>
      <c r="AP959" s="300"/>
      <c r="AQ959" s="302"/>
      <c r="AR959" s="300"/>
      <c r="AS959" s="302"/>
      <c r="AT959" s="303"/>
      <c r="AU959" s="300"/>
      <c r="AV959" s="302"/>
      <c r="AW959" s="300"/>
      <c r="AX959" s="302"/>
      <c r="AY959" s="300"/>
      <c r="AZ959" s="302"/>
    </row>
    <row r="960" spans="7:52">
      <c r="G960" s="256"/>
      <c r="I960" s="256"/>
      <c r="J960" s="256"/>
      <c r="K960" s="256"/>
      <c r="L960" s="256"/>
      <c r="M960" s="273"/>
      <c r="N960" s="273"/>
      <c r="O960" s="274"/>
      <c r="P960" s="257"/>
      <c r="Q960" s="256"/>
      <c r="R960" s="295"/>
      <c r="Z960" s="296"/>
      <c r="AA960" s="295"/>
      <c r="AB960" s="297"/>
      <c r="AC960" s="297"/>
      <c r="AD960" s="297"/>
      <c r="AE960" s="297"/>
      <c r="AF960" s="297"/>
      <c r="AG960" s="297"/>
      <c r="AH960" s="297"/>
      <c r="AI960" s="297"/>
      <c r="AJ960" s="298"/>
      <c r="AK960" s="298"/>
      <c r="AL960" s="298"/>
      <c r="AM960" s="299"/>
      <c r="AN960" s="300"/>
      <c r="AP960" s="300"/>
      <c r="AQ960" s="302"/>
      <c r="AR960" s="300"/>
      <c r="AS960" s="302"/>
      <c r="AT960" s="303"/>
      <c r="AU960" s="300"/>
      <c r="AV960" s="302"/>
      <c r="AW960" s="300"/>
      <c r="AX960" s="302"/>
      <c r="AY960" s="300"/>
      <c r="AZ960" s="302"/>
    </row>
    <row r="961" spans="7:52">
      <c r="G961" s="256"/>
      <c r="I961" s="256"/>
      <c r="J961" s="256"/>
      <c r="K961" s="256"/>
      <c r="L961" s="256"/>
      <c r="M961" s="273"/>
      <c r="N961" s="273"/>
      <c r="O961" s="274"/>
      <c r="P961" s="257"/>
      <c r="Q961" s="256"/>
      <c r="R961" s="295"/>
      <c r="Z961" s="296"/>
      <c r="AA961" s="295"/>
      <c r="AB961" s="297"/>
      <c r="AC961" s="297"/>
      <c r="AD961" s="297"/>
      <c r="AE961" s="297"/>
      <c r="AF961" s="297"/>
      <c r="AG961" s="297"/>
      <c r="AH961" s="297"/>
      <c r="AI961" s="297"/>
      <c r="AJ961" s="298"/>
      <c r="AK961" s="298"/>
      <c r="AL961" s="298"/>
      <c r="AM961" s="299"/>
      <c r="AN961" s="300"/>
      <c r="AP961" s="300"/>
      <c r="AQ961" s="302"/>
      <c r="AR961" s="300"/>
      <c r="AS961" s="302"/>
      <c r="AT961" s="303"/>
      <c r="AU961" s="300"/>
      <c r="AV961" s="302"/>
      <c r="AW961" s="300"/>
      <c r="AX961" s="302"/>
      <c r="AY961" s="300"/>
      <c r="AZ961" s="302"/>
    </row>
    <row r="962" spans="7:52">
      <c r="G962" s="256"/>
      <c r="I962" s="256"/>
      <c r="J962" s="256"/>
      <c r="K962" s="256"/>
      <c r="L962" s="256"/>
      <c r="M962" s="273"/>
      <c r="N962" s="273"/>
      <c r="O962" s="274"/>
      <c r="P962" s="257"/>
      <c r="Q962" s="256"/>
      <c r="R962" s="295"/>
      <c r="Z962" s="296"/>
      <c r="AA962" s="295"/>
      <c r="AB962" s="297"/>
      <c r="AC962" s="297"/>
      <c r="AD962" s="297"/>
      <c r="AE962" s="297"/>
      <c r="AF962" s="297"/>
      <c r="AG962" s="297"/>
      <c r="AH962" s="297"/>
      <c r="AI962" s="297"/>
      <c r="AJ962" s="298"/>
      <c r="AK962" s="298"/>
      <c r="AL962" s="298"/>
      <c r="AM962" s="299"/>
      <c r="AN962" s="300"/>
      <c r="AP962" s="300"/>
      <c r="AQ962" s="302"/>
      <c r="AR962" s="300"/>
      <c r="AS962" s="302"/>
      <c r="AT962" s="303"/>
      <c r="AU962" s="300"/>
      <c r="AV962" s="302"/>
      <c r="AW962" s="300"/>
      <c r="AX962" s="302"/>
      <c r="AY962" s="300"/>
      <c r="AZ962" s="302"/>
    </row>
    <row r="963" spans="7:52">
      <c r="G963" s="256"/>
      <c r="I963" s="256"/>
      <c r="J963" s="256"/>
      <c r="K963" s="256"/>
      <c r="L963" s="256"/>
      <c r="M963" s="273"/>
      <c r="N963" s="273"/>
      <c r="O963" s="274"/>
      <c r="P963" s="257"/>
      <c r="Q963" s="256"/>
      <c r="R963" s="295"/>
      <c r="Z963" s="296"/>
      <c r="AA963" s="295"/>
      <c r="AB963" s="297"/>
      <c r="AC963" s="297"/>
      <c r="AD963" s="297"/>
      <c r="AE963" s="297"/>
      <c r="AF963" s="297"/>
      <c r="AG963" s="297"/>
      <c r="AH963" s="297"/>
      <c r="AI963" s="297"/>
      <c r="AJ963" s="298"/>
      <c r="AK963" s="298"/>
      <c r="AL963" s="298"/>
      <c r="AM963" s="299"/>
      <c r="AN963" s="300"/>
      <c r="AP963" s="300"/>
      <c r="AQ963" s="302"/>
      <c r="AR963" s="300"/>
      <c r="AS963" s="302"/>
      <c r="AT963" s="303"/>
      <c r="AU963" s="300"/>
      <c r="AV963" s="302"/>
      <c r="AW963" s="300"/>
      <c r="AX963" s="302"/>
      <c r="AY963" s="300"/>
      <c r="AZ963" s="302"/>
    </row>
    <row r="964" spans="7:52">
      <c r="G964" s="256"/>
      <c r="I964" s="256"/>
      <c r="J964" s="256"/>
      <c r="K964" s="256"/>
      <c r="L964" s="256"/>
      <c r="M964" s="273"/>
      <c r="N964" s="273"/>
      <c r="O964" s="274"/>
      <c r="P964" s="257"/>
      <c r="Q964" s="256"/>
      <c r="R964" s="295"/>
      <c r="Z964" s="296"/>
      <c r="AA964" s="295"/>
      <c r="AB964" s="297"/>
      <c r="AC964" s="297"/>
      <c r="AD964" s="297"/>
      <c r="AE964" s="297"/>
      <c r="AF964" s="297"/>
      <c r="AG964" s="297"/>
      <c r="AH964" s="297"/>
      <c r="AI964" s="297"/>
      <c r="AJ964" s="298"/>
      <c r="AK964" s="298"/>
      <c r="AL964" s="298"/>
      <c r="AM964" s="299"/>
      <c r="AN964" s="300"/>
      <c r="AP964" s="300"/>
      <c r="AQ964" s="302"/>
      <c r="AR964" s="300"/>
      <c r="AS964" s="302"/>
      <c r="AT964" s="303"/>
      <c r="AU964" s="300"/>
      <c r="AV964" s="302"/>
      <c r="AW964" s="300"/>
      <c r="AX964" s="302"/>
      <c r="AY964" s="300"/>
      <c r="AZ964" s="302"/>
    </row>
    <row r="965" spans="7:52">
      <c r="G965" s="256"/>
      <c r="I965" s="256"/>
      <c r="J965" s="256"/>
      <c r="K965" s="256"/>
      <c r="L965" s="256"/>
      <c r="M965" s="273"/>
      <c r="N965" s="273"/>
      <c r="O965" s="274"/>
      <c r="P965" s="257"/>
      <c r="Q965" s="256"/>
      <c r="R965" s="295"/>
      <c r="Z965" s="296"/>
      <c r="AA965" s="295"/>
      <c r="AB965" s="297"/>
      <c r="AC965" s="297"/>
      <c r="AD965" s="297"/>
      <c r="AE965" s="297"/>
      <c r="AF965" s="297"/>
      <c r="AG965" s="297"/>
      <c r="AH965" s="297"/>
      <c r="AI965" s="297"/>
      <c r="AJ965" s="298"/>
      <c r="AK965" s="298"/>
      <c r="AL965" s="298"/>
      <c r="AM965" s="299"/>
      <c r="AN965" s="300"/>
      <c r="AP965" s="300"/>
      <c r="AQ965" s="302"/>
      <c r="AR965" s="300"/>
      <c r="AS965" s="302"/>
      <c r="AT965" s="303"/>
      <c r="AU965" s="300"/>
      <c r="AV965" s="302"/>
      <c r="AW965" s="300"/>
      <c r="AX965" s="302"/>
      <c r="AY965" s="300"/>
      <c r="AZ965" s="302"/>
    </row>
    <row r="966" spans="7:52">
      <c r="G966" s="256"/>
      <c r="I966" s="256"/>
      <c r="J966" s="256"/>
      <c r="K966" s="256"/>
      <c r="L966" s="256"/>
      <c r="M966" s="273"/>
      <c r="N966" s="273"/>
      <c r="O966" s="274"/>
      <c r="P966" s="257"/>
      <c r="Q966" s="256"/>
      <c r="R966" s="295"/>
      <c r="Z966" s="296"/>
      <c r="AA966" s="295"/>
      <c r="AB966" s="297"/>
      <c r="AC966" s="297"/>
      <c r="AD966" s="297"/>
      <c r="AE966" s="297"/>
      <c r="AF966" s="297"/>
      <c r="AG966" s="297"/>
      <c r="AH966" s="297"/>
      <c r="AI966" s="297"/>
      <c r="AJ966" s="298"/>
      <c r="AK966" s="298"/>
      <c r="AL966" s="298"/>
      <c r="AM966" s="299"/>
      <c r="AN966" s="300"/>
      <c r="AP966" s="300"/>
      <c r="AQ966" s="302"/>
      <c r="AR966" s="300"/>
      <c r="AS966" s="302"/>
      <c r="AT966" s="303"/>
      <c r="AU966" s="300"/>
      <c r="AV966" s="302"/>
      <c r="AW966" s="300"/>
      <c r="AX966" s="302"/>
      <c r="AY966" s="300"/>
      <c r="AZ966" s="302"/>
    </row>
    <row r="967" spans="7:52">
      <c r="G967" s="256"/>
      <c r="I967" s="256"/>
      <c r="J967" s="256"/>
      <c r="K967" s="256"/>
      <c r="L967" s="256"/>
      <c r="M967" s="273"/>
      <c r="N967" s="273"/>
      <c r="O967" s="274"/>
      <c r="P967" s="257"/>
      <c r="Q967" s="256"/>
      <c r="R967" s="295"/>
      <c r="Z967" s="296"/>
      <c r="AA967" s="295"/>
      <c r="AB967" s="297"/>
      <c r="AC967" s="297"/>
      <c r="AD967" s="297"/>
      <c r="AE967" s="297"/>
      <c r="AF967" s="297"/>
      <c r="AG967" s="297"/>
      <c r="AH967" s="297"/>
      <c r="AI967" s="297"/>
      <c r="AJ967" s="298"/>
      <c r="AK967" s="298"/>
      <c r="AL967" s="298"/>
      <c r="AM967" s="299"/>
      <c r="AN967" s="300"/>
      <c r="AP967" s="300"/>
      <c r="AQ967" s="302"/>
      <c r="AR967" s="300"/>
      <c r="AS967" s="302"/>
      <c r="AT967" s="303"/>
      <c r="AU967" s="300"/>
      <c r="AV967" s="302"/>
      <c r="AW967" s="300"/>
      <c r="AX967" s="302"/>
      <c r="AY967" s="300"/>
      <c r="AZ967" s="302"/>
    </row>
    <row r="968" spans="7:52">
      <c r="G968" s="256"/>
      <c r="I968" s="256"/>
      <c r="J968" s="256"/>
      <c r="K968" s="256"/>
      <c r="L968" s="256"/>
      <c r="M968" s="273"/>
      <c r="N968" s="273"/>
      <c r="O968" s="274"/>
      <c r="P968" s="257"/>
      <c r="Q968" s="256"/>
      <c r="R968" s="295"/>
      <c r="Z968" s="296"/>
      <c r="AA968" s="295"/>
      <c r="AB968" s="297"/>
      <c r="AC968" s="297"/>
      <c r="AD968" s="297"/>
      <c r="AE968" s="297"/>
      <c r="AF968" s="297"/>
      <c r="AG968" s="297"/>
      <c r="AH968" s="297"/>
      <c r="AI968" s="297"/>
      <c r="AJ968" s="298"/>
      <c r="AK968" s="298"/>
      <c r="AL968" s="298"/>
      <c r="AM968" s="299"/>
      <c r="AN968" s="300"/>
      <c r="AP968" s="300"/>
      <c r="AQ968" s="302"/>
      <c r="AR968" s="300"/>
      <c r="AS968" s="302"/>
      <c r="AT968" s="303"/>
      <c r="AU968" s="300"/>
      <c r="AV968" s="302"/>
      <c r="AW968" s="300"/>
      <c r="AX968" s="302"/>
      <c r="AY968" s="300"/>
      <c r="AZ968" s="302"/>
    </row>
    <row r="969" spans="7:52">
      <c r="G969" s="256"/>
      <c r="I969" s="256"/>
      <c r="J969" s="256"/>
      <c r="K969" s="256"/>
      <c r="L969" s="256"/>
      <c r="M969" s="273"/>
      <c r="N969" s="273"/>
      <c r="O969" s="274"/>
      <c r="P969" s="257"/>
      <c r="Q969" s="256"/>
      <c r="R969" s="295"/>
      <c r="Z969" s="296"/>
      <c r="AA969" s="295"/>
      <c r="AB969" s="297"/>
      <c r="AC969" s="297"/>
      <c r="AD969" s="297"/>
      <c r="AE969" s="297"/>
      <c r="AF969" s="297"/>
      <c r="AG969" s="297"/>
      <c r="AH969" s="297"/>
      <c r="AI969" s="297"/>
      <c r="AJ969" s="298"/>
      <c r="AK969" s="298"/>
      <c r="AL969" s="298"/>
      <c r="AM969" s="299"/>
      <c r="AN969" s="300"/>
      <c r="AP969" s="300"/>
      <c r="AQ969" s="302"/>
      <c r="AR969" s="300"/>
      <c r="AS969" s="302"/>
      <c r="AT969" s="303"/>
      <c r="AU969" s="300"/>
      <c r="AV969" s="302"/>
      <c r="AW969" s="300"/>
      <c r="AX969" s="302"/>
      <c r="AY969" s="300"/>
      <c r="AZ969" s="302"/>
    </row>
    <row r="970" spans="7:52">
      <c r="G970" s="256"/>
      <c r="I970" s="256"/>
      <c r="J970" s="256"/>
      <c r="K970" s="256"/>
      <c r="L970" s="256"/>
      <c r="M970" s="273"/>
      <c r="N970" s="273"/>
      <c r="O970" s="274"/>
      <c r="P970" s="257"/>
      <c r="Q970" s="256"/>
      <c r="R970" s="295"/>
      <c r="Z970" s="296"/>
      <c r="AA970" s="295"/>
      <c r="AB970" s="297"/>
      <c r="AC970" s="297"/>
      <c r="AD970" s="297"/>
      <c r="AE970" s="297"/>
      <c r="AF970" s="297"/>
      <c r="AG970" s="297"/>
      <c r="AH970" s="297"/>
      <c r="AI970" s="297"/>
      <c r="AJ970" s="298"/>
      <c r="AK970" s="298"/>
      <c r="AL970" s="298"/>
      <c r="AM970" s="299"/>
      <c r="AN970" s="300"/>
      <c r="AP970" s="300"/>
      <c r="AQ970" s="302"/>
      <c r="AR970" s="300"/>
      <c r="AS970" s="302"/>
      <c r="AT970" s="303"/>
      <c r="AU970" s="300"/>
      <c r="AV970" s="302"/>
      <c r="AW970" s="300"/>
      <c r="AX970" s="302"/>
      <c r="AY970" s="300"/>
      <c r="AZ970" s="302"/>
    </row>
    <row r="971" spans="7:52">
      <c r="G971" s="256"/>
      <c r="I971" s="256"/>
      <c r="J971" s="256"/>
      <c r="K971" s="256"/>
      <c r="L971" s="256"/>
      <c r="M971" s="273"/>
      <c r="N971" s="273"/>
      <c r="O971" s="274"/>
      <c r="P971" s="257"/>
      <c r="Q971" s="256"/>
      <c r="R971" s="295"/>
      <c r="Z971" s="296"/>
      <c r="AA971" s="295"/>
      <c r="AB971" s="297"/>
      <c r="AC971" s="297"/>
      <c r="AD971" s="297"/>
      <c r="AE971" s="297"/>
      <c r="AF971" s="297"/>
      <c r="AG971" s="297"/>
      <c r="AH971" s="297"/>
      <c r="AI971" s="297"/>
      <c r="AJ971" s="298"/>
      <c r="AK971" s="298"/>
      <c r="AL971" s="298"/>
      <c r="AM971" s="299"/>
      <c r="AN971" s="300"/>
      <c r="AP971" s="300"/>
      <c r="AQ971" s="302"/>
      <c r="AR971" s="300"/>
      <c r="AS971" s="302"/>
      <c r="AT971" s="303"/>
      <c r="AU971" s="300"/>
      <c r="AV971" s="302"/>
      <c r="AW971" s="300"/>
      <c r="AX971" s="302"/>
      <c r="AY971" s="300"/>
      <c r="AZ971" s="302"/>
    </row>
    <row r="972" spans="7:52">
      <c r="G972" s="256"/>
      <c r="I972" s="256"/>
      <c r="J972" s="256"/>
      <c r="K972" s="256"/>
      <c r="L972" s="256"/>
      <c r="M972" s="273"/>
      <c r="N972" s="273"/>
      <c r="O972" s="274"/>
      <c r="P972" s="257"/>
      <c r="Q972" s="256"/>
      <c r="R972" s="295"/>
      <c r="Z972" s="296"/>
      <c r="AA972" s="295"/>
      <c r="AB972" s="297"/>
      <c r="AC972" s="297"/>
      <c r="AD972" s="297"/>
      <c r="AE972" s="297"/>
      <c r="AF972" s="297"/>
      <c r="AG972" s="297"/>
      <c r="AH972" s="297"/>
      <c r="AI972" s="297"/>
      <c r="AJ972" s="298"/>
      <c r="AK972" s="298"/>
      <c r="AL972" s="298"/>
      <c r="AM972" s="299"/>
      <c r="AN972" s="300"/>
      <c r="AP972" s="300"/>
      <c r="AQ972" s="302"/>
      <c r="AR972" s="300"/>
      <c r="AS972" s="302"/>
      <c r="AT972" s="303"/>
      <c r="AU972" s="300"/>
      <c r="AV972" s="302"/>
      <c r="AW972" s="300"/>
      <c r="AX972" s="302"/>
      <c r="AY972" s="300"/>
      <c r="AZ972" s="302"/>
    </row>
    <row r="973" spans="7:52">
      <c r="G973" s="256"/>
      <c r="I973" s="256"/>
      <c r="J973" s="256"/>
      <c r="K973" s="256"/>
      <c r="L973" s="256"/>
      <c r="M973" s="273"/>
      <c r="N973" s="273"/>
      <c r="O973" s="274"/>
      <c r="P973" s="257"/>
      <c r="Q973" s="256"/>
      <c r="R973" s="295"/>
      <c r="Z973" s="296"/>
      <c r="AA973" s="295"/>
      <c r="AB973" s="297"/>
      <c r="AC973" s="297"/>
      <c r="AD973" s="297"/>
      <c r="AE973" s="297"/>
      <c r="AF973" s="297"/>
      <c r="AG973" s="297"/>
      <c r="AH973" s="297"/>
      <c r="AI973" s="297"/>
      <c r="AJ973" s="298"/>
      <c r="AK973" s="298"/>
      <c r="AL973" s="298"/>
      <c r="AM973" s="299"/>
      <c r="AN973" s="300"/>
      <c r="AP973" s="300"/>
      <c r="AQ973" s="302"/>
      <c r="AR973" s="300"/>
      <c r="AS973" s="302"/>
      <c r="AT973" s="303"/>
      <c r="AU973" s="300"/>
      <c r="AV973" s="302"/>
      <c r="AW973" s="300"/>
      <c r="AX973" s="302"/>
      <c r="AY973" s="300"/>
      <c r="AZ973" s="302"/>
    </row>
    <row r="974" spans="7:52">
      <c r="G974" s="256"/>
      <c r="I974" s="256"/>
      <c r="J974" s="256"/>
      <c r="K974" s="256"/>
      <c r="L974" s="256"/>
      <c r="M974" s="273"/>
      <c r="N974" s="273"/>
      <c r="O974" s="274"/>
      <c r="P974" s="257"/>
      <c r="Q974" s="256"/>
      <c r="R974" s="295"/>
      <c r="Z974" s="296"/>
      <c r="AA974" s="295"/>
      <c r="AB974" s="297"/>
      <c r="AC974" s="297"/>
      <c r="AD974" s="297"/>
      <c r="AE974" s="297"/>
      <c r="AF974" s="297"/>
      <c r="AG974" s="297"/>
      <c r="AH974" s="297"/>
      <c r="AI974" s="297"/>
      <c r="AJ974" s="298"/>
      <c r="AK974" s="298"/>
      <c r="AL974" s="298"/>
      <c r="AM974" s="299"/>
      <c r="AN974" s="300"/>
      <c r="AP974" s="300"/>
      <c r="AQ974" s="302"/>
      <c r="AR974" s="300"/>
      <c r="AS974" s="302"/>
      <c r="AT974" s="303"/>
      <c r="AU974" s="300"/>
      <c r="AV974" s="302"/>
      <c r="AW974" s="300"/>
      <c r="AX974" s="302"/>
      <c r="AY974" s="300"/>
      <c r="AZ974" s="302"/>
    </row>
    <row r="975" spans="7:52">
      <c r="G975" s="256"/>
      <c r="I975" s="256"/>
      <c r="J975" s="256"/>
      <c r="K975" s="256"/>
      <c r="L975" s="256"/>
      <c r="M975" s="273"/>
      <c r="N975" s="273"/>
      <c r="O975" s="274"/>
      <c r="P975" s="257"/>
      <c r="Q975" s="256"/>
      <c r="R975" s="295"/>
      <c r="Z975" s="296"/>
      <c r="AA975" s="295"/>
      <c r="AB975" s="297"/>
      <c r="AC975" s="297"/>
      <c r="AD975" s="297"/>
      <c r="AE975" s="297"/>
      <c r="AF975" s="297"/>
      <c r="AG975" s="297"/>
      <c r="AH975" s="297"/>
      <c r="AI975" s="297"/>
      <c r="AJ975" s="298"/>
      <c r="AK975" s="298"/>
      <c r="AL975" s="298"/>
      <c r="AM975" s="299"/>
      <c r="AN975" s="300"/>
      <c r="AP975" s="300"/>
      <c r="AQ975" s="302"/>
      <c r="AR975" s="300"/>
      <c r="AS975" s="302"/>
      <c r="AT975" s="303"/>
      <c r="AU975" s="300"/>
      <c r="AV975" s="302"/>
      <c r="AW975" s="300"/>
      <c r="AX975" s="302"/>
      <c r="AY975" s="300"/>
      <c r="AZ975" s="302"/>
    </row>
    <row r="976" spans="7:52">
      <c r="G976" s="256"/>
      <c r="I976" s="256"/>
      <c r="J976" s="256"/>
      <c r="K976" s="256"/>
      <c r="L976" s="256"/>
      <c r="M976" s="273"/>
      <c r="N976" s="273"/>
      <c r="O976" s="274"/>
      <c r="P976" s="257"/>
      <c r="Q976" s="256"/>
      <c r="R976" s="295"/>
      <c r="Z976" s="296"/>
      <c r="AA976" s="295"/>
      <c r="AB976" s="297"/>
      <c r="AC976" s="297"/>
      <c r="AD976" s="297"/>
      <c r="AE976" s="297"/>
      <c r="AF976" s="297"/>
      <c r="AG976" s="297"/>
      <c r="AH976" s="297"/>
      <c r="AI976" s="297"/>
      <c r="AJ976" s="298"/>
      <c r="AK976" s="298"/>
      <c r="AL976" s="298"/>
      <c r="AM976" s="299"/>
      <c r="AN976" s="300"/>
      <c r="AP976" s="300"/>
      <c r="AQ976" s="302"/>
      <c r="AR976" s="300"/>
      <c r="AS976" s="302"/>
      <c r="AT976" s="303"/>
      <c r="AU976" s="300"/>
      <c r="AV976" s="302"/>
      <c r="AW976" s="300"/>
      <c r="AX976" s="302"/>
      <c r="AY976" s="300"/>
      <c r="AZ976" s="302"/>
    </row>
    <row r="977" spans="7:52">
      <c r="G977" s="256"/>
      <c r="I977" s="256"/>
      <c r="J977" s="256"/>
      <c r="K977" s="256"/>
      <c r="L977" s="256"/>
      <c r="M977" s="273"/>
      <c r="N977" s="273"/>
      <c r="O977" s="274"/>
      <c r="P977" s="257"/>
      <c r="Q977" s="256"/>
      <c r="R977" s="295"/>
      <c r="Z977" s="296"/>
      <c r="AA977" s="295"/>
      <c r="AB977" s="297"/>
      <c r="AC977" s="297"/>
      <c r="AD977" s="297"/>
      <c r="AE977" s="297"/>
      <c r="AF977" s="297"/>
      <c r="AG977" s="297"/>
      <c r="AH977" s="297"/>
      <c r="AI977" s="297"/>
      <c r="AJ977" s="298"/>
      <c r="AK977" s="298"/>
      <c r="AL977" s="298"/>
      <c r="AM977" s="299"/>
      <c r="AN977" s="300"/>
      <c r="AP977" s="300"/>
      <c r="AQ977" s="302"/>
      <c r="AR977" s="300"/>
      <c r="AS977" s="302"/>
      <c r="AT977" s="303"/>
      <c r="AU977" s="300"/>
      <c r="AV977" s="302"/>
      <c r="AW977" s="300"/>
      <c r="AX977" s="302"/>
      <c r="AY977" s="300"/>
      <c r="AZ977" s="302"/>
    </row>
    <row r="978" spans="7:52">
      <c r="G978" s="256"/>
      <c r="I978" s="256"/>
      <c r="J978" s="256"/>
      <c r="K978" s="256"/>
      <c r="L978" s="256"/>
      <c r="M978" s="273"/>
      <c r="N978" s="273"/>
      <c r="O978" s="274"/>
      <c r="P978" s="257"/>
      <c r="Q978" s="256"/>
      <c r="R978" s="295"/>
      <c r="Z978" s="296"/>
      <c r="AA978" s="295"/>
      <c r="AB978" s="297"/>
      <c r="AC978" s="297"/>
      <c r="AD978" s="297"/>
      <c r="AE978" s="297"/>
      <c r="AF978" s="297"/>
      <c r="AG978" s="297"/>
      <c r="AH978" s="297"/>
      <c r="AI978" s="297"/>
      <c r="AJ978" s="298"/>
      <c r="AK978" s="298"/>
      <c r="AL978" s="298"/>
      <c r="AM978" s="299"/>
      <c r="AN978" s="300"/>
      <c r="AP978" s="300"/>
      <c r="AQ978" s="302"/>
      <c r="AR978" s="300"/>
      <c r="AS978" s="302"/>
      <c r="AT978" s="303"/>
      <c r="AU978" s="300"/>
      <c r="AV978" s="302"/>
      <c r="AW978" s="300"/>
      <c r="AX978" s="302"/>
      <c r="AY978" s="300"/>
      <c r="AZ978" s="302"/>
    </row>
    <row r="979" spans="7:52">
      <c r="G979" s="256"/>
      <c r="I979" s="256"/>
      <c r="J979" s="256"/>
      <c r="K979" s="256"/>
      <c r="L979" s="256"/>
      <c r="M979" s="273"/>
      <c r="N979" s="273"/>
      <c r="O979" s="274"/>
      <c r="P979" s="257"/>
      <c r="Q979" s="256"/>
      <c r="R979" s="295"/>
      <c r="Z979" s="296"/>
      <c r="AA979" s="295"/>
      <c r="AB979" s="297"/>
      <c r="AC979" s="297"/>
      <c r="AD979" s="297"/>
      <c r="AE979" s="297"/>
      <c r="AF979" s="297"/>
      <c r="AG979" s="297"/>
      <c r="AH979" s="297"/>
      <c r="AI979" s="297"/>
      <c r="AJ979" s="298"/>
      <c r="AK979" s="298"/>
      <c r="AL979" s="298"/>
      <c r="AM979" s="299"/>
      <c r="AN979" s="300"/>
      <c r="AP979" s="300"/>
      <c r="AQ979" s="302"/>
      <c r="AR979" s="300"/>
      <c r="AS979" s="302"/>
      <c r="AT979" s="303"/>
      <c r="AU979" s="300"/>
      <c r="AV979" s="302"/>
      <c r="AW979" s="300"/>
      <c r="AX979" s="302"/>
      <c r="AY979" s="300"/>
      <c r="AZ979" s="302"/>
    </row>
    <row r="980" spans="7:52">
      <c r="G980" s="256"/>
      <c r="I980" s="256"/>
      <c r="J980" s="256"/>
      <c r="K980" s="256"/>
      <c r="L980" s="256"/>
      <c r="M980" s="273"/>
      <c r="N980" s="273"/>
      <c r="O980" s="274"/>
      <c r="P980" s="257"/>
      <c r="Q980" s="256"/>
      <c r="R980" s="295"/>
      <c r="Z980" s="296"/>
      <c r="AA980" s="295"/>
      <c r="AB980" s="297"/>
      <c r="AC980" s="297"/>
      <c r="AD980" s="297"/>
      <c r="AE980" s="297"/>
      <c r="AF980" s="297"/>
      <c r="AG980" s="297"/>
      <c r="AH980" s="297"/>
      <c r="AI980" s="297"/>
      <c r="AJ980" s="298"/>
      <c r="AK980" s="298"/>
      <c r="AL980" s="298"/>
      <c r="AM980" s="299"/>
      <c r="AN980" s="300"/>
      <c r="AP980" s="300"/>
      <c r="AQ980" s="302"/>
      <c r="AR980" s="300"/>
      <c r="AS980" s="302"/>
      <c r="AT980" s="303"/>
      <c r="AU980" s="300"/>
      <c r="AV980" s="302"/>
      <c r="AW980" s="300"/>
      <c r="AX980" s="302"/>
      <c r="AY980" s="300"/>
      <c r="AZ980" s="302"/>
    </row>
    <row r="981" spans="7:52">
      <c r="G981" s="256"/>
      <c r="I981" s="256"/>
      <c r="J981" s="256"/>
      <c r="K981" s="256"/>
      <c r="L981" s="256"/>
      <c r="M981" s="273"/>
      <c r="N981" s="273"/>
      <c r="O981" s="274"/>
      <c r="P981" s="257"/>
      <c r="Q981" s="256"/>
      <c r="R981" s="295"/>
      <c r="Z981" s="296"/>
      <c r="AA981" s="295"/>
      <c r="AB981" s="297"/>
      <c r="AC981" s="297"/>
      <c r="AD981" s="297"/>
      <c r="AE981" s="297"/>
      <c r="AF981" s="297"/>
      <c r="AG981" s="297"/>
      <c r="AH981" s="297"/>
      <c r="AI981" s="297"/>
      <c r="AJ981" s="298"/>
      <c r="AK981" s="298"/>
      <c r="AL981" s="298"/>
      <c r="AM981" s="299"/>
      <c r="AN981" s="300"/>
      <c r="AP981" s="300"/>
      <c r="AQ981" s="302"/>
      <c r="AR981" s="300"/>
      <c r="AS981" s="302"/>
      <c r="AT981" s="303"/>
      <c r="AU981" s="300"/>
      <c r="AV981" s="302"/>
      <c r="AW981" s="300"/>
      <c r="AX981" s="302"/>
      <c r="AY981" s="300"/>
      <c r="AZ981" s="302"/>
    </row>
    <row r="982" spans="7:52">
      <c r="G982" s="256"/>
      <c r="I982" s="256"/>
      <c r="J982" s="256"/>
      <c r="K982" s="256"/>
      <c r="L982" s="256"/>
      <c r="M982" s="273"/>
      <c r="N982" s="273"/>
      <c r="O982" s="274"/>
      <c r="P982" s="257"/>
      <c r="Q982" s="256"/>
      <c r="R982" s="295"/>
      <c r="Z982" s="296"/>
      <c r="AA982" s="295"/>
      <c r="AB982" s="297"/>
      <c r="AC982" s="297"/>
      <c r="AD982" s="297"/>
      <c r="AE982" s="297"/>
      <c r="AF982" s="297"/>
      <c r="AG982" s="297"/>
      <c r="AH982" s="297"/>
      <c r="AI982" s="297"/>
      <c r="AJ982" s="298"/>
      <c r="AK982" s="298"/>
      <c r="AL982" s="298"/>
      <c r="AM982" s="299"/>
      <c r="AN982" s="300"/>
      <c r="AP982" s="300"/>
      <c r="AQ982" s="302"/>
      <c r="AR982" s="300"/>
      <c r="AS982" s="302"/>
      <c r="AT982" s="303"/>
      <c r="AU982" s="300"/>
      <c r="AV982" s="302"/>
      <c r="AW982" s="300"/>
      <c r="AX982" s="302"/>
      <c r="AY982" s="300"/>
      <c r="AZ982" s="302"/>
    </row>
    <row r="983" spans="7:52">
      <c r="G983" s="256"/>
      <c r="I983" s="256"/>
      <c r="J983" s="256"/>
      <c r="K983" s="256"/>
      <c r="L983" s="256"/>
      <c r="M983" s="273"/>
      <c r="N983" s="273"/>
      <c r="O983" s="274"/>
      <c r="P983" s="257"/>
      <c r="Q983" s="256"/>
      <c r="R983" s="295"/>
      <c r="Z983" s="296"/>
      <c r="AA983" s="295"/>
      <c r="AB983" s="297"/>
      <c r="AC983" s="297"/>
      <c r="AD983" s="297"/>
      <c r="AE983" s="297"/>
      <c r="AF983" s="297"/>
      <c r="AG983" s="297"/>
      <c r="AH983" s="297"/>
      <c r="AI983" s="297"/>
      <c r="AJ983" s="298"/>
      <c r="AK983" s="298"/>
      <c r="AL983" s="298"/>
      <c r="AM983" s="299"/>
      <c r="AN983" s="300"/>
      <c r="AP983" s="300"/>
      <c r="AQ983" s="302"/>
      <c r="AR983" s="300"/>
      <c r="AS983" s="302"/>
      <c r="AT983" s="303"/>
      <c r="AU983" s="300"/>
      <c r="AV983" s="302"/>
      <c r="AW983" s="300"/>
      <c r="AX983" s="302"/>
      <c r="AY983" s="300"/>
      <c r="AZ983" s="302"/>
    </row>
    <row r="984" spans="7:52">
      <c r="G984" s="256"/>
      <c r="I984" s="256"/>
      <c r="J984" s="256"/>
      <c r="K984" s="256"/>
      <c r="L984" s="256"/>
      <c r="M984" s="273"/>
      <c r="N984" s="273"/>
      <c r="O984" s="274"/>
      <c r="P984" s="257"/>
      <c r="Q984" s="256"/>
      <c r="R984" s="295"/>
      <c r="Z984" s="296"/>
      <c r="AA984" s="295"/>
      <c r="AB984" s="297"/>
      <c r="AC984" s="297"/>
      <c r="AD984" s="297"/>
      <c r="AE984" s="297"/>
      <c r="AF984" s="297"/>
      <c r="AG984" s="297"/>
      <c r="AH984" s="297"/>
      <c r="AI984" s="297"/>
      <c r="AJ984" s="298"/>
      <c r="AK984" s="298"/>
      <c r="AL984" s="298"/>
      <c r="AM984" s="299"/>
      <c r="AN984" s="300"/>
      <c r="AP984" s="300"/>
      <c r="AQ984" s="302"/>
      <c r="AR984" s="300"/>
      <c r="AS984" s="302"/>
      <c r="AT984" s="303"/>
      <c r="AU984" s="300"/>
      <c r="AV984" s="302"/>
      <c r="AW984" s="300"/>
      <c r="AX984" s="302"/>
      <c r="AY984" s="300"/>
      <c r="AZ984" s="302"/>
    </row>
    <row r="985" spans="7:52">
      <c r="G985" s="256"/>
      <c r="I985" s="256"/>
      <c r="J985" s="256"/>
      <c r="K985" s="256"/>
      <c r="L985" s="256"/>
      <c r="M985" s="273"/>
      <c r="N985" s="273"/>
      <c r="O985" s="274"/>
      <c r="P985" s="257"/>
      <c r="Q985" s="256"/>
      <c r="R985" s="295"/>
      <c r="Z985" s="296"/>
      <c r="AA985" s="295"/>
      <c r="AB985" s="297"/>
      <c r="AC985" s="297"/>
      <c r="AD985" s="297"/>
      <c r="AE985" s="297"/>
      <c r="AF985" s="297"/>
      <c r="AG985" s="297"/>
      <c r="AH985" s="297"/>
      <c r="AI985" s="297"/>
      <c r="AJ985" s="298"/>
      <c r="AK985" s="298"/>
      <c r="AL985" s="298"/>
      <c r="AM985" s="299"/>
      <c r="AN985" s="300"/>
      <c r="AP985" s="300"/>
      <c r="AQ985" s="302"/>
      <c r="AR985" s="300"/>
      <c r="AS985" s="302"/>
      <c r="AT985" s="303"/>
      <c r="AU985" s="300"/>
      <c r="AV985" s="302"/>
      <c r="AW985" s="300"/>
      <c r="AX985" s="302"/>
      <c r="AY985" s="300"/>
      <c r="AZ985" s="302"/>
    </row>
    <row r="986" spans="7:52">
      <c r="G986" s="256"/>
      <c r="I986" s="256"/>
      <c r="J986" s="256"/>
      <c r="K986" s="256"/>
      <c r="L986" s="256"/>
      <c r="M986" s="273"/>
      <c r="N986" s="273"/>
      <c r="O986" s="274"/>
      <c r="P986" s="257"/>
      <c r="Q986" s="256"/>
      <c r="R986" s="295"/>
      <c r="Z986" s="296"/>
      <c r="AA986" s="295"/>
      <c r="AB986" s="297"/>
      <c r="AC986" s="297"/>
      <c r="AD986" s="297"/>
      <c r="AE986" s="297"/>
      <c r="AF986" s="297"/>
      <c r="AG986" s="297"/>
      <c r="AH986" s="297"/>
      <c r="AI986" s="297"/>
      <c r="AJ986" s="298"/>
      <c r="AK986" s="298"/>
      <c r="AL986" s="298"/>
      <c r="AM986" s="299"/>
      <c r="AN986" s="300"/>
      <c r="AP986" s="300"/>
      <c r="AQ986" s="302"/>
      <c r="AR986" s="300"/>
      <c r="AS986" s="302"/>
      <c r="AT986" s="303"/>
      <c r="AU986" s="300"/>
      <c r="AV986" s="302"/>
      <c r="AW986" s="300"/>
      <c r="AX986" s="302"/>
      <c r="AY986" s="300"/>
      <c r="AZ986" s="302"/>
    </row>
    <row r="987" spans="7:52">
      <c r="G987" s="256"/>
      <c r="I987" s="256"/>
      <c r="J987" s="256"/>
      <c r="K987" s="256"/>
      <c r="L987" s="256"/>
      <c r="M987" s="273"/>
      <c r="N987" s="273"/>
      <c r="O987" s="274"/>
      <c r="P987" s="257"/>
      <c r="Q987" s="256"/>
      <c r="R987" s="295"/>
      <c r="Z987" s="296"/>
      <c r="AA987" s="295"/>
      <c r="AB987" s="297"/>
      <c r="AC987" s="297"/>
      <c r="AD987" s="297"/>
      <c r="AE987" s="297"/>
      <c r="AF987" s="297"/>
      <c r="AG987" s="297"/>
      <c r="AH987" s="297"/>
      <c r="AI987" s="297"/>
      <c r="AJ987" s="298"/>
      <c r="AK987" s="298"/>
      <c r="AL987" s="298"/>
      <c r="AM987" s="299"/>
      <c r="AN987" s="300"/>
      <c r="AP987" s="300"/>
      <c r="AQ987" s="302"/>
      <c r="AR987" s="300"/>
      <c r="AS987" s="302"/>
      <c r="AT987" s="303"/>
      <c r="AU987" s="300"/>
      <c r="AV987" s="302"/>
      <c r="AW987" s="300"/>
      <c r="AX987" s="302"/>
      <c r="AY987" s="300"/>
      <c r="AZ987" s="302"/>
    </row>
    <row r="988" spans="7:52">
      <c r="G988" s="256"/>
      <c r="I988" s="256"/>
      <c r="J988" s="256"/>
      <c r="K988" s="256"/>
      <c r="L988" s="256"/>
      <c r="M988" s="273"/>
      <c r="N988" s="273"/>
      <c r="O988" s="274"/>
      <c r="P988" s="257"/>
      <c r="Q988" s="256"/>
      <c r="R988" s="295"/>
      <c r="Z988" s="296"/>
      <c r="AA988" s="295"/>
      <c r="AB988" s="297"/>
      <c r="AC988" s="297"/>
      <c r="AD988" s="297"/>
      <c r="AE988" s="297"/>
      <c r="AF988" s="297"/>
      <c r="AG988" s="297"/>
      <c r="AH988" s="297"/>
      <c r="AI988" s="297"/>
      <c r="AJ988" s="298"/>
      <c r="AK988" s="298"/>
      <c r="AL988" s="298"/>
      <c r="AM988" s="299"/>
      <c r="AN988" s="300"/>
      <c r="AP988" s="300"/>
      <c r="AQ988" s="302"/>
      <c r="AR988" s="300"/>
      <c r="AS988" s="302"/>
      <c r="AT988" s="303"/>
      <c r="AU988" s="300"/>
      <c r="AV988" s="302"/>
      <c r="AW988" s="300"/>
      <c r="AX988" s="302"/>
      <c r="AY988" s="300"/>
      <c r="AZ988" s="302"/>
    </row>
    <row r="989" spans="7:52">
      <c r="G989" s="256"/>
      <c r="I989" s="256"/>
      <c r="J989" s="256"/>
      <c r="K989" s="256"/>
      <c r="L989" s="256"/>
      <c r="M989" s="273"/>
      <c r="N989" s="273"/>
      <c r="O989" s="274"/>
      <c r="P989" s="257"/>
      <c r="Q989" s="256"/>
      <c r="R989" s="295"/>
      <c r="Z989" s="296"/>
      <c r="AA989" s="295"/>
      <c r="AB989" s="297"/>
      <c r="AC989" s="297"/>
      <c r="AD989" s="297"/>
      <c r="AE989" s="297"/>
      <c r="AF989" s="297"/>
      <c r="AG989" s="297"/>
      <c r="AH989" s="297"/>
      <c r="AI989" s="297"/>
      <c r="AJ989" s="298"/>
      <c r="AK989" s="298"/>
      <c r="AL989" s="298"/>
      <c r="AM989" s="299"/>
      <c r="AN989" s="300"/>
      <c r="AP989" s="300"/>
      <c r="AQ989" s="302"/>
      <c r="AR989" s="300"/>
      <c r="AS989" s="302"/>
      <c r="AT989" s="303"/>
      <c r="AU989" s="300"/>
      <c r="AV989" s="302"/>
      <c r="AW989" s="300"/>
      <c r="AX989" s="302"/>
      <c r="AY989" s="300"/>
      <c r="AZ989" s="302"/>
    </row>
    <row r="990" spans="7:52">
      <c r="G990" s="256"/>
      <c r="I990" s="256"/>
      <c r="J990" s="256"/>
      <c r="K990" s="256"/>
      <c r="L990" s="256"/>
      <c r="M990" s="273"/>
      <c r="N990" s="273"/>
      <c r="O990" s="274"/>
      <c r="P990" s="257"/>
      <c r="Q990" s="256"/>
      <c r="R990" s="295"/>
      <c r="Z990" s="296"/>
      <c r="AA990" s="295"/>
      <c r="AB990" s="297"/>
      <c r="AC990" s="297"/>
      <c r="AD990" s="297"/>
      <c r="AE990" s="297"/>
      <c r="AF990" s="297"/>
      <c r="AG990" s="297"/>
      <c r="AH990" s="297"/>
      <c r="AI990" s="297"/>
      <c r="AJ990" s="298"/>
      <c r="AK990" s="298"/>
      <c r="AL990" s="298"/>
      <c r="AM990" s="299"/>
      <c r="AN990" s="300"/>
      <c r="AP990" s="300"/>
      <c r="AQ990" s="302"/>
      <c r="AR990" s="300"/>
      <c r="AS990" s="302"/>
      <c r="AT990" s="303"/>
      <c r="AU990" s="300"/>
      <c r="AV990" s="302"/>
      <c r="AW990" s="300"/>
      <c r="AX990" s="302"/>
      <c r="AY990" s="300"/>
      <c r="AZ990" s="302"/>
    </row>
    <row r="991" spans="7:52">
      <c r="G991" s="256"/>
      <c r="I991" s="256"/>
      <c r="J991" s="256"/>
      <c r="K991" s="256"/>
      <c r="L991" s="256"/>
      <c r="M991" s="273"/>
      <c r="N991" s="273"/>
      <c r="O991" s="274"/>
      <c r="P991" s="257"/>
      <c r="Q991" s="256"/>
      <c r="R991" s="295"/>
      <c r="Z991" s="296"/>
      <c r="AA991" s="295"/>
      <c r="AB991" s="297"/>
      <c r="AC991" s="297"/>
      <c r="AD991" s="297"/>
      <c r="AE991" s="297"/>
      <c r="AF991" s="297"/>
      <c r="AG991" s="297"/>
      <c r="AH991" s="297"/>
      <c r="AI991" s="297"/>
      <c r="AJ991" s="298"/>
      <c r="AK991" s="298"/>
      <c r="AL991" s="298"/>
      <c r="AM991" s="299"/>
      <c r="AN991" s="300"/>
      <c r="AP991" s="300"/>
      <c r="AQ991" s="302"/>
      <c r="AR991" s="300"/>
      <c r="AS991" s="302"/>
      <c r="AT991" s="303"/>
      <c r="AU991" s="300"/>
      <c r="AV991" s="302"/>
      <c r="AW991" s="300"/>
      <c r="AX991" s="302"/>
      <c r="AY991" s="300"/>
      <c r="AZ991" s="302"/>
    </row>
    <row r="992" spans="7:52">
      <c r="G992" s="256"/>
      <c r="I992" s="256"/>
      <c r="J992" s="256"/>
      <c r="K992" s="256"/>
      <c r="L992" s="256"/>
      <c r="M992" s="273"/>
      <c r="N992" s="273"/>
      <c r="O992" s="274"/>
      <c r="P992" s="257"/>
      <c r="Q992" s="256"/>
      <c r="R992" s="295"/>
      <c r="Z992" s="296"/>
      <c r="AA992" s="295"/>
      <c r="AB992" s="297"/>
      <c r="AC992" s="297"/>
      <c r="AD992" s="297"/>
      <c r="AE992" s="297"/>
      <c r="AF992" s="297"/>
      <c r="AG992" s="297"/>
      <c r="AH992" s="297"/>
      <c r="AI992" s="297"/>
      <c r="AJ992" s="298"/>
      <c r="AK992" s="298"/>
      <c r="AL992" s="298"/>
      <c r="AM992" s="299"/>
      <c r="AN992" s="300"/>
      <c r="AP992" s="300"/>
      <c r="AQ992" s="302"/>
      <c r="AR992" s="300"/>
      <c r="AS992" s="302"/>
      <c r="AT992" s="303"/>
      <c r="AU992" s="300"/>
      <c r="AV992" s="302"/>
      <c r="AW992" s="300"/>
      <c r="AX992" s="302"/>
      <c r="AY992" s="300"/>
      <c r="AZ992" s="302"/>
    </row>
    <row r="993" spans="7:52">
      <c r="G993" s="256"/>
      <c r="I993" s="256"/>
      <c r="J993" s="256"/>
      <c r="K993" s="256"/>
      <c r="L993" s="256"/>
      <c r="M993" s="273"/>
      <c r="N993" s="273"/>
      <c r="O993" s="274"/>
      <c r="P993" s="257"/>
      <c r="Q993" s="256"/>
      <c r="R993" s="295"/>
      <c r="Z993" s="296"/>
      <c r="AA993" s="295"/>
      <c r="AB993" s="297"/>
      <c r="AC993" s="297"/>
      <c r="AD993" s="297"/>
      <c r="AE993" s="297"/>
      <c r="AF993" s="297"/>
      <c r="AG993" s="297"/>
      <c r="AH993" s="297"/>
      <c r="AI993" s="297"/>
      <c r="AJ993" s="298"/>
      <c r="AK993" s="298"/>
      <c r="AL993" s="298"/>
      <c r="AM993" s="299"/>
      <c r="AN993" s="300"/>
      <c r="AP993" s="300"/>
      <c r="AQ993" s="302"/>
      <c r="AR993" s="300"/>
      <c r="AS993" s="302"/>
      <c r="AT993" s="303"/>
      <c r="AU993" s="300"/>
      <c r="AV993" s="302"/>
      <c r="AW993" s="300"/>
      <c r="AX993" s="302"/>
      <c r="AY993" s="300"/>
      <c r="AZ993" s="302"/>
    </row>
    <row r="994" spans="7:52">
      <c r="G994" s="256"/>
      <c r="I994" s="256"/>
      <c r="J994" s="256"/>
      <c r="K994" s="256"/>
      <c r="L994" s="256"/>
      <c r="M994" s="273"/>
      <c r="N994" s="273"/>
      <c r="O994" s="274"/>
      <c r="P994" s="257"/>
      <c r="Q994" s="256"/>
      <c r="R994" s="295"/>
      <c r="Z994" s="296"/>
      <c r="AA994" s="295"/>
      <c r="AB994" s="297"/>
      <c r="AC994" s="297"/>
      <c r="AD994" s="297"/>
      <c r="AE994" s="297"/>
      <c r="AF994" s="297"/>
      <c r="AG994" s="297"/>
      <c r="AH994" s="297"/>
      <c r="AI994" s="297"/>
      <c r="AJ994" s="298"/>
      <c r="AK994" s="298"/>
      <c r="AL994" s="298"/>
      <c r="AM994" s="299"/>
      <c r="AN994" s="300"/>
      <c r="AP994" s="300"/>
      <c r="AQ994" s="302"/>
      <c r="AR994" s="300"/>
      <c r="AS994" s="302"/>
      <c r="AT994" s="303"/>
      <c r="AU994" s="300"/>
      <c r="AV994" s="302"/>
      <c r="AW994" s="300"/>
      <c r="AX994" s="302"/>
      <c r="AY994" s="300"/>
      <c r="AZ994" s="302"/>
    </row>
    <row r="995" spans="7:52">
      <c r="G995" s="256"/>
      <c r="I995" s="256"/>
      <c r="J995" s="256"/>
      <c r="K995" s="256"/>
      <c r="L995" s="256"/>
      <c r="M995" s="273"/>
      <c r="N995" s="273"/>
      <c r="O995" s="274"/>
      <c r="P995" s="257"/>
      <c r="Q995" s="256"/>
      <c r="R995" s="295"/>
      <c r="Z995" s="296"/>
      <c r="AA995" s="295"/>
      <c r="AB995" s="297"/>
      <c r="AC995" s="297"/>
      <c r="AD995" s="297"/>
      <c r="AE995" s="297"/>
      <c r="AF995" s="297"/>
      <c r="AG995" s="297"/>
      <c r="AH995" s="297"/>
      <c r="AI995" s="297"/>
      <c r="AJ995" s="298"/>
      <c r="AK995" s="298"/>
      <c r="AL995" s="298"/>
      <c r="AM995" s="299"/>
      <c r="AN995" s="300"/>
      <c r="AP995" s="300"/>
      <c r="AQ995" s="302"/>
      <c r="AR995" s="300"/>
      <c r="AS995" s="302"/>
      <c r="AT995" s="303"/>
      <c r="AU995" s="300"/>
      <c r="AV995" s="302"/>
      <c r="AW995" s="300"/>
      <c r="AX995" s="302"/>
      <c r="AY995" s="300"/>
      <c r="AZ995" s="302"/>
    </row>
    <row r="996" spans="7:52">
      <c r="G996" s="256"/>
      <c r="I996" s="256"/>
      <c r="J996" s="256"/>
      <c r="K996" s="256"/>
      <c r="L996" s="256"/>
      <c r="M996" s="273"/>
      <c r="N996" s="273"/>
      <c r="O996" s="274"/>
      <c r="P996" s="257"/>
      <c r="Q996" s="256"/>
      <c r="R996" s="295"/>
      <c r="Z996" s="296"/>
      <c r="AA996" s="295"/>
      <c r="AB996" s="297"/>
      <c r="AC996" s="297"/>
      <c r="AD996" s="297"/>
      <c r="AE996" s="297"/>
      <c r="AF996" s="297"/>
      <c r="AG996" s="297"/>
      <c r="AH996" s="297"/>
      <c r="AI996" s="297"/>
      <c r="AJ996" s="298"/>
      <c r="AK996" s="298"/>
      <c r="AL996" s="298"/>
      <c r="AM996" s="299"/>
      <c r="AN996" s="300"/>
      <c r="AP996" s="300"/>
      <c r="AQ996" s="302"/>
      <c r="AR996" s="300"/>
      <c r="AS996" s="302"/>
      <c r="AT996" s="303"/>
      <c r="AU996" s="300"/>
      <c r="AV996" s="302"/>
      <c r="AW996" s="300"/>
      <c r="AX996" s="302"/>
      <c r="AY996" s="300"/>
      <c r="AZ996" s="302"/>
    </row>
    <row r="997" spans="7:52">
      <c r="G997" s="256"/>
      <c r="I997" s="256"/>
      <c r="J997" s="256"/>
      <c r="K997" s="256"/>
      <c r="L997" s="256"/>
      <c r="M997" s="273"/>
      <c r="N997" s="273"/>
      <c r="O997" s="274"/>
      <c r="P997" s="257"/>
      <c r="Q997" s="256"/>
      <c r="R997" s="295"/>
      <c r="Z997" s="296"/>
      <c r="AA997" s="295"/>
      <c r="AB997" s="297"/>
      <c r="AC997" s="297"/>
      <c r="AD997" s="297"/>
      <c r="AE997" s="297"/>
      <c r="AF997" s="297"/>
      <c r="AG997" s="297"/>
      <c r="AH997" s="297"/>
      <c r="AI997" s="297"/>
      <c r="AJ997" s="298"/>
      <c r="AK997" s="298"/>
      <c r="AL997" s="298"/>
      <c r="AM997" s="299"/>
      <c r="AN997" s="300"/>
      <c r="AP997" s="300"/>
      <c r="AQ997" s="302"/>
      <c r="AR997" s="300"/>
      <c r="AS997" s="302"/>
      <c r="AT997" s="303"/>
      <c r="AU997" s="300"/>
      <c r="AV997" s="302"/>
      <c r="AW997" s="300"/>
      <c r="AX997" s="302"/>
      <c r="AY997" s="300"/>
      <c r="AZ997" s="302"/>
    </row>
    <row r="998" spans="7:52">
      <c r="G998" s="256"/>
      <c r="I998" s="256"/>
      <c r="J998" s="256"/>
      <c r="K998" s="256"/>
      <c r="L998" s="256"/>
      <c r="M998" s="273"/>
      <c r="N998" s="273"/>
      <c r="O998" s="274"/>
      <c r="P998" s="257"/>
      <c r="Q998" s="256"/>
      <c r="R998" s="295"/>
      <c r="Z998" s="296"/>
      <c r="AA998" s="295"/>
      <c r="AB998" s="297"/>
      <c r="AC998" s="297"/>
      <c r="AD998" s="297"/>
      <c r="AE998" s="297"/>
      <c r="AF998" s="297"/>
      <c r="AG998" s="297"/>
      <c r="AH998" s="297"/>
      <c r="AI998" s="297"/>
      <c r="AJ998" s="298"/>
      <c r="AK998" s="298"/>
      <c r="AL998" s="298"/>
      <c r="AM998" s="299"/>
      <c r="AN998" s="300"/>
      <c r="AP998" s="300"/>
      <c r="AQ998" s="302"/>
      <c r="AR998" s="300"/>
      <c r="AS998" s="302"/>
      <c r="AT998" s="303"/>
      <c r="AU998" s="300"/>
      <c r="AV998" s="302"/>
      <c r="AW998" s="300"/>
      <c r="AX998" s="302"/>
      <c r="AY998" s="300"/>
      <c r="AZ998" s="302"/>
    </row>
    <row r="999" spans="7:52">
      <c r="G999" s="256"/>
      <c r="I999" s="256"/>
      <c r="J999" s="256"/>
      <c r="K999" s="256"/>
      <c r="L999" s="256"/>
      <c r="M999" s="273"/>
      <c r="N999" s="273"/>
      <c r="O999" s="274"/>
      <c r="P999" s="257"/>
      <c r="Q999" s="256"/>
      <c r="R999" s="295"/>
      <c r="Z999" s="296"/>
      <c r="AA999" s="295"/>
      <c r="AB999" s="297"/>
      <c r="AC999" s="297"/>
      <c r="AD999" s="297"/>
      <c r="AE999" s="297"/>
      <c r="AF999" s="297"/>
      <c r="AG999" s="297"/>
      <c r="AH999" s="297"/>
      <c r="AI999" s="297"/>
      <c r="AJ999" s="298"/>
      <c r="AK999" s="298"/>
      <c r="AL999" s="298"/>
      <c r="AM999" s="299"/>
      <c r="AN999" s="300"/>
      <c r="AP999" s="300"/>
      <c r="AQ999" s="302"/>
      <c r="AR999" s="300"/>
      <c r="AS999" s="302"/>
      <c r="AT999" s="303"/>
      <c r="AU999" s="300"/>
      <c r="AV999" s="302"/>
      <c r="AW999" s="300"/>
      <c r="AX999" s="302"/>
      <c r="AY999" s="300"/>
      <c r="AZ999" s="302"/>
    </row>
    <row r="1000" spans="7:52">
      <c r="G1000" s="256"/>
      <c r="I1000" s="256"/>
      <c r="J1000" s="256"/>
      <c r="K1000" s="256"/>
      <c r="L1000" s="256"/>
      <c r="M1000" s="273"/>
      <c r="N1000" s="273"/>
      <c r="O1000" s="274"/>
      <c r="P1000" s="257"/>
      <c r="Q1000" s="256"/>
      <c r="R1000" s="295"/>
      <c r="Z1000" s="296"/>
      <c r="AA1000" s="295"/>
      <c r="AB1000" s="297"/>
      <c r="AC1000" s="297"/>
      <c r="AD1000" s="297"/>
      <c r="AE1000" s="297"/>
      <c r="AF1000" s="297"/>
      <c r="AG1000" s="297"/>
      <c r="AH1000" s="297"/>
      <c r="AI1000" s="297"/>
      <c r="AJ1000" s="298"/>
      <c r="AK1000" s="298"/>
      <c r="AL1000" s="298"/>
      <c r="AM1000" s="299"/>
      <c r="AN1000" s="300"/>
      <c r="AP1000" s="300"/>
      <c r="AQ1000" s="302"/>
      <c r="AR1000" s="300"/>
      <c r="AS1000" s="302"/>
      <c r="AT1000" s="303"/>
      <c r="AU1000" s="300"/>
      <c r="AV1000" s="302"/>
      <c r="AW1000" s="300"/>
      <c r="AX1000" s="302"/>
      <c r="AY1000" s="300"/>
      <c r="AZ1000" s="302"/>
    </row>
    <row r="1001" spans="7:52">
      <c r="G1001" s="256"/>
      <c r="I1001" s="256"/>
      <c r="J1001" s="256"/>
      <c r="K1001" s="256"/>
      <c r="L1001" s="256"/>
      <c r="M1001" s="273"/>
      <c r="N1001" s="273"/>
      <c r="O1001" s="274"/>
      <c r="P1001" s="257"/>
      <c r="Q1001" s="256"/>
      <c r="R1001" s="295"/>
      <c r="Z1001" s="296"/>
      <c r="AA1001" s="295"/>
      <c r="AB1001" s="297"/>
      <c r="AC1001" s="297"/>
      <c r="AD1001" s="297"/>
      <c r="AE1001" s="297"/>
      <c r="AF1001" s="297"/>
      <c r="AG1001" s="297"/>
      <c r="AH1001" s="297"/>
      <c r="AI1001" s="297"/>
      <c r="AJ1001" s="298"/>
      <c r="AK1001" s="298"/>
      <c r="AL1001" s="298"/>
      <c r="AM1001" s="299"/>
      <c r="AN1001" s="300"/>
      <c r="AP1001" s="300"/>
      <c r="AQ1001" s="302"/>
      <c r="AR1001" s="300"/>
      <c r="AS1001" s="302"/>
      <c r="AT1001" s="303"/>
      <c r="AU1001" s="300"/>
      <c r="AV1001" s="302"/>
      <c r="AW1001" s="300"/>
      <c r="AX1001" s="302"/>
      <c r="AY1001" s="300"/>
      <c r="AZ1001" s="302"/>
    </row>
    <row r="1002" spans="7:52">
      <c r="G1002" s="256"/>
      <c r="I1002" s="256"/>
      <c r="J1002" s="256"/>
      <c r="K1002" s="256"/>
      <c r="L1002" s="256"/>
      <c r="M1002" s="273"/>
      <c r="N1002" s="273"/>
      <c r="O1002" s="274"/>
      <c r="P1002" s="257"/>
      <c r="Q1002" s="256"/>
      <c r="R1002" s="295"/>
      <c r="Z1002" s="296"/>
      <c r="AA1002" s="295"/>
      <c r="AB1002" s="297"/>
      <c r="AC1002" s="297"/>
      <c r="AD1002" s="297"/>
      <c r="AE1002" s="297"/>
      <c r="AF1002" s="297"/>
      <c r="AG1002" s="297"/>
      <c r="AH1002" s="297"/>
      <c r="AI1002" s="297"/>
      <c r="AJ1002" s="298"/>
      <c r="AK1002" s="298"/>
      <c r="AL1002" s="298"/>
      <c r="AM1002" s="299"/>
      <c r="AN1002" s="300"/>
      <c r="AP1002" s="300"/>
      <c r="AQ1002" s="302"/>
      <c r="AR1002" s="300"/>
      <c r="AS1002" s="302"/>
      <c r="AT1002" s="303"/>
      <c r="AU1002" s="300"/>
      <c r="AV1002" s="302"/>
      <c r="AW1002" s="300"/>
      <c r="AX1002" s="302"/>
      <c r="AY1002" s="300"/>
      <c r="AZ1002" s="302"/>
    </row>
    <row r="1003" spans="7:52">
      <c r="G1003" s="256"/>
      <c r="I1003" s="256"/>
      <c r="J1003" s="256"/>
      <c r="K1003" s="256"/>
      <c r="L1003" s="256"/>
      <c r="M1003" s="273"/>
      <c r="N1003" s="273"/>
      <c r="O1003" s="274"/>
      <c r="P1003" s="257"/>
      <c r="Q1003" s="256"/>
      <c r="R1003" s="295"/>
      <c r="Z1003" s="296"/>
      <c r="AA1003" s="295"/>
      <c r="AB1003" s="297"/>
      <c r="AC1003" s="297"/>
      <c r="AD1003" s="297"/>
      <c r="AE1003" s="297"/>
      <c r="AF1003" s="297"/>
      <c r="AG1003" s="297"/>
      <c r="AH1003" s="297"/>
      <c r="AI1003" s="297"/>
      <c r="AJ1003" s="298"/>
      <c r="AK1003" s="298"/>
      <c r="AL1003" s="298"/>
      <c r="AM1003" s="299"/>
      <c r="AN1003" s="300"/>
      <c r="AP1003" s="300"/>
      <c r="AQ1003" s="302"/>
      <c r="AR1003" s="300"/>
      <c r="AS1003" s="302"/>
      <c r="AT1003" s="303"/>
      <c r="AU1003" s="300"/>
      <c r="AV1003" s="302"/>
      <c r="AW1003" s="300"/>
      <c r="AX1003" s="302"/>
      <c r="AY1003" s="300"/>
      <c r="AZ1003" s="302"/>
    </row>
    <row r="1004" spans="7:52">
      <c r="G1004" s="256"/>
      <c r="I1004" s="256"/>
      <c r="J1004" s="256"/>
      <c r="K1004" s="256"/>
      <c r="L1004" s="256"/>
      <c r="M1004" s="273"/>
      <c r="N1004" s="273"/>
      <c r="O1004" s="274"/>
      <c r="P1004" s="257"/>
      <c r="Q1004" s="256"/>
      <c r="R1004" s="295"/>
      <c r="Z1004" s="296"/>
      <c r="AA1004" s="295"/>
      <c r="AB1004" s="297"/>
      <c r="AC1004" s="297"/>
      <c r="AD1004" s="297"/>
      <c r="AE1004" s="297"/>
      <c r="AF1004" s="297"/>
      <c r="AG1004" s="297"/>
      <c r="AH1004" s="297"/>
      <c r="AI1004" s="297"/>
      <c r="AJ1004" s="298"/>
      <c r="AK1004" s="298"/>
      <c r="AL1004" s="298"/>
      <c r="AM1004" s="299"/>
      <c r="AN1004" s="300"/>
      <c r="AP1004" s="300"/>
      <c r="AQ1004" s="302"/>
      <c r="AR1004" s="300"/>
      <c r="AS1004" s="302"/>
      <c r="AT1004" s="303"/>
      <c r="AU1004" s="300"/>
      <c r="AV1004" s="302"/>
      <c r="AW1004" s="300"/>
      <c r="AX1004" s="302"/>
      <c r="AY1004" s="300"/>
      <c r="AZ1004" s="302"/>
    </row>
    <row r="1005" spans="7:52">
      <c r="G1005" s="256"/>
      <c r="I1005" s="256"/>
      <c r="J1005" s="256"/>
      <c r="K1005" s="256"/>
      <c r="L1005" s="256"/>
      <c r="M1005" s="273"/>
      <c r="N1005" s="273"/>
      <c r="O1005" s="274"/>
      <c r="P1005" s="257"/>
      <c r="Q1005" s="256"/>
      <c r="R1005" s="295"/>
      <c r="Z1005" s="296"/>
      <c r="AA1005" s="295"/>
      <c r="AB1005" s="297"/>
      <c r="AC1005" s="297"/>
      <c r="AD1005" s="297"/>
      <c r="AE1005" s="297"/>
      <c r="AF1005" s="297"/>
      <c r="AG1005" s="297"/>
      <c r="AH1005" s="297"/>
      <c r="AI1005" s="297"/>
      <c r="AJ1005" s="298"/>
      <c r="AK1005" s="298"/>
      <c r="AL1005" s="298"/>
      <c r="AM1005" s="299"/>
      <c r="AN1005" s="300"/>
      <c r="AP1005" s="300"/>
      <c r="AQ1005" s="302"/>
      <c r="AR1005" s="300"/>
      <c r="AS1005" s="302"/>
      <c r="AT1005" s="303"/>
      <c r="AU1005" s="300"/>
      <c r="AV1005" s="302"/>
      <c r="AW1005" s="300"/>
      <c r="AX1005" s="302"/>
      <c r="AY1005" s="300"/>
      <c r="AZ1005" s="302"/>
    </row>
    <row r="1006" spans="7:52">
      <c r="G1006" s="256"/>
      <c r="I1006" s="256"/>
      <c r="J1006" s="256"/>
      <c r="K1006" s="256"/>
      <c r="L1006" s="256"/>
      <c r="M1006" s="273"/>
      <c r="N1006" s="273"/>
      <c r="O1006" s="274"/>
      <c r="P1006" s="257"/>
      <c r="Q1006" s="256"/>
      <c r="R1006" s="295"/>
      <c r="Z1006" s="296"/>
      <c r="AA1006" s="295"/>
      <c r="AB1006" s="297"/>
      <c r="AC1006" s="297"/>
      <c r="AD1006" s="297"/>
      <c r="AE1006" s="297"/>
      <c r="AF1006" s="297"/>
      <c r="AG1006" s="297"/>
      <c r="AH1006" s="297"/>
      <c r="AI1006" s="297"/>
      <c r="AJ1006" s="298"/>
      <c r="AK1006" s="298"/>
      <c r="AL1006" s="298"/>
      <c r="AM1006" s="299"/>
      <c r="AN1006" s="300"/>
      <c r="AP1006" s="300"/>
      <c r="AQ1006" s="302"/>
      <c r="AR1006" s="300"/>
      <c r="AS1006" s="302"/>
      <c r="AT1006" s="303"/>
      <c r="AU1006" s="300"/>
      <c r="AV1006" s="302"/>
      <c r="AW1006" s="300"/>
      <c r="AX1006" s="302"/>
      <c r="AY1006" s="300"/>
      <c r="AZ1006" s="302"/>
    </row>
    <row r="1007" spans="7:52">
      <c r="G1007" s="256"/>
      <c r="I1007" s="256"/>
      <c r="J1007" s="256"/>
      <c r="K1007" s="256"/>
      <c r="L1007" s="256"/>
      <c r="M1007" s="273"/>
      <c r="N1007" s="273"/>
      <c r="O1007" s="274"/>
      <c r="P1007" s="257"/>
      <c r="Q1007" s="256"/>
      <c r="R1007" s="295"/>
      <c r="Z1007" s="296"/>
      <c r="AA1007" s="295"/>
      <c r="AB1007" s="297"/>
      <c r="AC1007" s="297"/>
      <c r="AD1007" s="297"/>
      <c r="AE1007" s="297"/>
      <c r="AF1007" s="297"/>
      <c r="AG1007" s="297"/>
      <c r="AH1007" s="297"/>
      <c r="AI1007" s="297"/>
      <c r="AJ1007" s="298"/>
      <c r="AK1007" s="298"/>
      <c r="AL1007" s="298"/>
      <c r="AM1007" s="299"/>
      <c r="AN1007" s="300"/>
      <c r="AP1007" s="300"/>
      <c r="AQ1007" s="302"/>
      <c r="AR1007" s="300"/>
      <c r="AS1007" s="302"/>
      <c r="AT1007" s="303"/>
      <c r="AU1007" s="300"/>
      <c r="AV1007" s="302"/>
      <c r="AW1007" s="300"/>
      <c r="AX1007" s="302"/>
      <c r="AY1007" s="300"/>
      <c r="AZ1007" s="302"/>
    </row>
    <row r="1008" spans="7:52">
      <c r="G1008" s="256"/>
      <c r="I1008" s="256"/>
      <c r="J1008" s="256"/>
      <c r="K1008" s="256"/>
      <c r="L1008" s="256"/>
      <c r="M1008" s="273"/>
      <c r="N1008" s="273"/>
      <c r="O1008" s="274"/>
      <c r="P1008" s="257"/>
      <c r="Q1008" s="256"/>
      <c r="R1008" s="295"/>
      <c r="Z1008" s="296"/>
      <c r="AA1008" s="295"/>
      <c r="AB1008" s="297"/>
      <c r="AC1008" s="297"/>
      <c r="AD1008" s="297"/>
      <c r="AE1008" s="297"/>
      <c r="AF1008" s="297"/>
      <c r="AG1008" s="297"/>
      <c r="AH1008" s="297"/>
      <c r="AI1008" s="297"/>
      <c r="AJ1008" s="298"/>
      <c r="AK1008" s="298"/>
      <c r="AL1008" s="298"/>
      <c r="AM1008" s="299"/>
      <c r="AN1008" s="300"/>
      <c r="AP1008" s="300"/>
      <c r="AQ1008" s="302"/>
      <c r="AR1008" s="300"/>
      <c r="AS1008" s="302"/>
      <c r="AT1008" s="303"/>
      <c r="AU1008" s="300"/>
      <c r="AV1008" s="302"/>
      <c r="AW1008" s="300"/>
      <c r="AX1008" s="302"/>
      <c r="AY1008" s="300"/>
      <c r="AZ1008" s="302"/>
    </row>
    <row r="1009" spans="7:52">
      <c r="G1009" s="256"/>
      <c r="I1009" s="256"/>
      <c r="J1009" s="256"/>
      <c r="K1009" s="256"/>
      <c r="L1009" s="256"/>
      <c r="M1009" s="273"/>
      <c r="N1009" s="273"/>
      <c r="O1009" s="274"/>
      <c r="P1009" s="257"/>
      <c r="Q1009" s="256"/>
      <c r="R1009" s="295"/>
      <c r="Z1009" s="296"/>
      <c r="AA1009" s="295"/>
      <c r="AB1009" s="297"/>
      <c r="AC1009" s="297"/>
      <c r="AD1009" s="297"/>
      <c r="AE1009" s="297"/>
      <c r="AF1009" s="297"/>
      <c r="AG1009" s="297"/>
      <c r="AH1009" s="297"/>
      <c r="AI1009" s="297"/>
      <c r="AJ1009" s="298"/>
      <c r="AK1009" s="298"/>
      <c r="AL1009" s="298"/>
      <c r="AM1009" s="299"/>
      <c r="AN1009" s="300"/>
      <c r="AP1009" s="300"/>
      <c r="AQ1009" s="302"/>
      <c r="AR1009" s="300"/>
      <c r="AS1009" s="302"/>
      <c r="AT1009" s="303"/>
      <c r="AU1009" s="300"/>
      <c r="AV1009" s="302"/>
      <c r="AW1009" s="300"/>
      <c r="AX1009" s="302"/>
      <c r="AY1009" s="300"/>
      <c r="AZ1009" s="302"/>
    </row>
    <row r="1010" spans="7:52">
      <c r="G1010" s="256"/>
      <c r="I1010" s="256"/>
      <c r="J1010" s="256"/>
      <c r="K1010" s="256"/>
      <c r="L1010" s="256"/>
      <c r="M1010" s="273"/>
      <c r="N1010" s="273"/>
      <c r="O1010" s="274"/>
      <c r="P1010" s="257"/>
      <c r="Q1010" s="256"/>
      <c r="R1010" s="295"/>
      <c r="Z1010" s="296"/>
      <c r="AA1010" s="295"/>
      <c r="AB1010" s="297"/>
      <c r="AC1010" s="297"/>
      <c r="AD1010" s="297"/>
      <c r="AE1010" s="297"/>
      <c r="AF1010" s="297"/>
      <c r="AG1010" s="297"/>
      <c r="AH1010" s="297"/>
      <c r="AI1010" s="297"/>
      <c r="AJ1010" s="298"/>
      <c r="AK1010" s="298"/>
      <c r="AL1010" s="298"/>
      <c r="AM1010" s="299"/>
      <c r="AN1010" s="300"/>
      <c r="AP1010" s="300"/>
      <c r="AQ1010" s="302"/>
      <c r="AR1010" s="300"/>
      <c r="AS1010" s="302"/>
      <c r="AT1010" s="303"/>
      <c r="AU1010" s="300"/>
      <c r="AV1010" s="302"/>
      <c r="AW1010" s="300"/>
      <c r="AX1010" s="302"/>
      <c r="AY1010" s="300"/>
      <c r="AZ1010" s="302"/>
    </row>
    <row r="1011" spans="7:52">
      <c r="G1011" s="256"/>
      <c r="I1011" s="256"/>
      <c r="J1011" s="256"/>
      <c r="K1011" s="256"/>
      <c r="L1011" s="256"/>
      <c r="M1011" s="273"/>
      <c r="N1011" s="273"/>
      <c r="O1011" s="274"/>
      <c r="P1011" s="257"/>
      <c r="Q1011" s="256"/>
      <c r="R1011" s="295"/>
      <c r="Z1011" s="296"/>
      <c r="AA1011" s="295"/>
      <c r="AB1011" s="297"/>
      <c r="AC1011" s="297"/>
      <c r="AD1011" s="297"/>
      <c r="AE1011" s="297"/>
      <c r="AF1011" s="297"/>
      <c r="AG1011" s="297"/>
      <c r="AH1011" s="297"/>
      <c r="AI1011" s="297"/>
      <c r="AJ1011" s="298"/>
      <c r="AK1011" s="298"/>
      <c r="AL1011" s="298"/>
      <c r="AM1011" s="299"/>
      <c r="AN1011" s="300"/>
      <c r="AP1011" s="300"/>
      <c r="AQ1011" s="302"/>
      <c r="AR1011" s="300"/>
      <c r="AS1011" s="302"/>
      <c r="AT1011" s="303"/>
      <c r="AU1011" s="300"/>
      <c r="AV1011" s="302"/>
      <c r="AW1011" s="300"/>
      <c r="AX1011" s="302"/>
      <c r="AY1011" s="300"/>
      <c r="AZ1011" s="302"/>
    </row>
    <row r="1012" spans="7:52">
      <c r="G1012" s="256"/>
      <c r="I1012" s="256"/>
      <c r="J1012" s="256"/>
      <c r="K1012" s="256"/>
      <c r="L1012" s="256"/>
      <c r="M1012" s="273"/>
      <c r="N1012" s="273"/>
      <c r="O1012" s="274"/>
      <c r="P1012" s="257"/>
      <c r="Q1012" s="256"/>
      <c r="R1012" s="295"/>
      <c r="Z1012" s="296"/>
      <c r="AA1012" s="295"/>
      <c r="AB1012" s="297"/>
      <c r="AC1012" s="297"/>
      <c r="AD1012" s="297"/>
      <c r="AE1012" s="297"/>
      <c r="AF1012" s="297"/>
      <c r="AG1012" s="297"/>
      <c r="AH1012" s="297"/>
      <c r="AI1012" s="297"/>
      <c r="AJ1012" s="298"/>
      <c r="AK1012" s="298"/>
      <c r="AL1012" s="298"/>
      <c r="AM1012" s="299"/>
      <c r="AN1012" s="300"/>
      <c r="AP1012" s="300"/>
      <c r="AQ1012" s="302"/>
      <c r="AR1012" s="300"/>
      <c r="AS1012" s="302"/>
      <c r="AT1012" s="303"/>
      <c r="AU1012" s="300"/>
      <c r="AV1012" s="302"/>
      <c r="AW1012" s="300"/>
      <c r="AX1012" s="302"/>
      <c r="AY1012" s="300"/>
      <c r="AZ1012" s="302"/>
    </row>
    <row r="1013" spans="7:52">
      <c r="G1013" s="256"/>
      <c r="I1013" s="256"/>
      <c r="J1013" s="256"/>
      <c r="K1013" s="256"/>
      <c r="L1013" s="256"/>
      <c r="M1013" s="273"/>
      <c r="N1013" s="273"/>
      <c r="O1013" s="274"/>
      <c r="P1013" s="257"/>
      <c r="Q1013" s="256"/>
      <c r="R1013" s="295"/>
      <c r="Z1013" s="296"/>
      <c r="AA1013" s="295"/>
      <c r="AB1013" s="297"/>
      <c r="AC1013" s="297"/>
      <c r="AD1013" s="297"/>
      <c r="AE1013" s="297"/>
      <c r="AF1013" s="297"/>
      <c r="AG1013" s="297"/>
      <c r="AH1013" s="297"/>
      <c r="AI1013" s="297"/>
      <c r="AJ1013" s="298"/>
      <c r="AK1013" s="298"/>
      <c r="AL1013" s="298"/>
      <c r="AM1013" s="299"/>
      <c r="AN1013" s="300"/>
      <c r="AP1013" s="300"/>
      <c r="AQ1013" s="302"/>
      <c r="AR1013" s="300"/>
      <c r="AS1013" s="302"/>
      <c r="AT1013" s="303"/>
      <c r="AU1013" s="300"/>
      <c r="AV1013" s="302"/>
      <c r="AW1013" s="300"/>
      <c r="AX1013" s="302"/>
      <c r="AY1013" s="300"/>
      <c r="AZ1013" s="302"/>
    </row>
    <row r="1014" spans="7:52">
      <c r="G1014" s="256"/>
      <c r="I1014" s="256"/>
      <c r="J1014" s="256"/>
      <c r="K1014" s="256"/>
      <c r="L1014" s="256"/>
      <c r="M1014" s="273"/>
      <c r="N1014" s="273"/>
      <c r="O1014" s="274"/>
      <c r="P1014" s="257"/>
      <c r="Q1014" s="256"/>
      <c r="R1014" s="295"/>
      <c r="Z1014" s="296"/>
      <c r="AA1014" s="295"/>
      <c r="AB1014" s="297"/>
      <c r="AC1014" s="297"/>
      <c r="AD1014" s="297"/>
      <c r="AE1014" s="297"/>
      <c r="AF1014" s="297"/>
      <c r="AG1014" s="297"/>
      <c r="AH1014" s="297"/>
      <c r="AI1014" s="297"/>
      <c r="AJ1014" s="298"/>
      <c r="AK1014" s="298"/>
      <c r="AL1014" s="298"/>
      <c r="AM1014" s="299"/>
      <c r="AN1014" s="300"/>
      <c r="AP1014" s="300"/>
      <c r="AQ1014" s="302"/>
      <c r="AR1014" s="300"/>
      <c r="AS1014" s="302"/>
      <c r="AT1014" s="303"/>
      <c r="AU1014" s="300"/>
      <c r="AV1014" s="302"/>
      <c r="AW1014" s="300"/>
      <c r="AX1014" s="302"/>
      <c r="AY1014" s="300"/>
      <c r="AZ1014" s="302"/>
    </row>
    <row r="1015" spans="7:52">
      <c r="G1015" s="256"/>
      <c r="I1015" s="256"/>
      <c r="J1015" s="256"/>
      <c r="K1015" s="256"/>
      <c r="L1015" s="256"/>
      <c r="M1015" s="273"/>
      <c r="N1015" s="273"/>
      <c r="O1015" s="274"/>
      <c r="P1015" s="257"/>
      <c r="Q1015" s="256"/>
      <c r="R1015" s="295"/>
      <c r="Z1015" s="296"/>
      <c r="AA1015" s="295"/>
      <c r="AB1015" s="297"/>
      <c r="AC1015" s="297"/>
      <c r="AD1015" s="297"/>
      <c r="AE1015" s="297"/>
      <c r="AF1015" s="297"/>
      <c r="AG1015" s="297"/>
      <c r="AH1015" s="297"/>
      <c r="AI1015" s="297"/>
      <c r="AJ1015" s="298"/>
      <c r="AK1015" s="298"/>
      <c r="AL1015" s="298"/>
      <c r="AM1015" s="299"/>
      <c r="AN1015" s="300"/>
      <c r="AP1015" s="300"/>
      <c r="AQ1015" s="302"/>
      <c r="AR1015" s="300"/>
      <c r="AS1015" s="302"/>
      <c r="AT1015" s="303"/>
      <c r="AU1015" s="300"/>
      <c r="AV1015" s="302"/>
      <c r="AW1015" s="300"/>
      <c r="AX1015" s="302"/>
      <c r="AY1015" s="300"/>
      <c r="AZ1015" s="302"/>
    </row>
    <row r="1016" spans="7:52">
      <c r="G1016" s="256"/>
      <c r="I1016" s="256"/>
      <c r="J1016" s="256"/>
      <c r="K1016" s="256"/>
      <c r="L1016" s="256"/>
      <c r="M1016" s="273"/>
      <c r="N1016" s="273"/>
      <c r="O1016" s="274"/>
      <c r="P1016" s="257"/>
      <c r="Q1016" s="256"/>
      <c r="R1016" s="295"/>
      <c r="Z1016" s="296"/>
      <c r="AA1016" s="295"/>
      <c r="AB1016" s="297"/>
      <c r="AC1016" s="297"/>
      <c r="AD1016" s="297"/>
      <c r="AE1016" s="297"/>
      <c r="AF1016" s="297"/>
      <c r="AG1016" s="297"/>
      <c r="AH1016" s="297"/>
      <c r="AI1016" s="297"/>
      <c r="AJ1016" s="298"/>
      <c r="AK1016" s="298"/>
      <c r="AL1016" s="298"/>
      <c r="AM1016" s="299"/>
      <c r="AN1016" s="300"/>
      <c r="AP1016" s="300"/>
      <c r="AQ1016" s="302"/>
      <c r="AR1016" s="300"/>
      <c r="AS1016" s="302"/>
      <c r="AT1016" s="303"/>
      <c r="AU1016" s="300"/>
      <c r="AV1016" s="302"/>
      <c r="AW1016" s="300"/>
      <c r="AX1016" s="302"/>
      <c r="AY1016" s="300"/>
      <c r="AZ1016" s="302"/>
    </row>
    <row r="1017" spans="7:52">
      <c r="G1017" s="256"/>
      <c r="I1017" s="256"/>
      <c r="J1017" s="256"/>
      <c r="K1017" s="256"/>
      <c r="L1017" s="256"/>
      <c r="M1017" s="273"/>
      <c r="N1017" s="273"/>
      <c r="O1017" s="274"/>
      <c r="P1017" s="257"/>
      <c r="Q1017" s="256"/>
      <c r="R1017" s="295"/>
      <c r="Z1017" s="296"/>
      <c r="AA1017" s="295"/>
      <c r="AB1017" s="297"/>
      <c r="AC1017" s="297"/>
      <c r="AD1017" s="297"/>
      <c r="AE1017" s="297"/>
      <c r="AF1017" s="297"/>
      <c r="AG1017" s="297"/>
      <c r="AH1017" s="297"/>
      <c r="AI1017" s="297"/>
      <c r="AJ1017" s="298"/>
      <c r="AK1017" s="298"/>
      <c r="AL1017" s="298"/>
      <c r="AM1017" s="299"/>
      <c r="AN1017" s="300"/>
      <c r="AP1017" s="300"/>
      <c r="AQ1017" s="302"/>
      <c r="AR1017" s="300"/>
      <c r="AS1017" s="302"/>
      <c r="AT1017" s="303"/>
      <c r="AU1017" s="300"/>
      <c r="AV1017" s="302"/>
      <c r="AW1017" s="300"/>
      <c r="AX1017" s="302"/>
      <c r="AY1017" s="300"/>
      <c r="AZ1017" s="302"/>
    </row>
    <row r="1018" spans="7:52">
      <c r="G1018" s="256"/>
      <c r="I1018" s="256"/>
      <c r="J1018" s="256"/>
      <c r="K1018" s="256"/>
      <c r="L1018" s="256"/>
      <c r="M1018" s="273"/>
      <c r="N1018" s="273"/>
      <c r="O1018" s="274"/>
      <c r="P1018" s="257"/>
      <c r="Q1018" s="256"/>
      <c r="R1018" s="295"/>
      <c r="Z1018" s="296"/>
      <c r="AA1018" s="295"/>
      <c r="AB1018" s="297"/>
      <c r="AC1018" s="297"/>
      <c r="AD1018" s="297"/>
      <c r="AE1018" s="297"/>
      <c r="AF1018" s="297"/>
      <c r="AG1018" s="297"/>
      <c r="AH1018" s="297"/>
      <c r="AI1018" s="297"/>
      <c r="AJ1018" s="298"/>
      <c r="AK1018" s="298"/>
      <c r="AL1018" s="298"/>
      <c r="AM1018" s="299"/>
      <c r="AN1018" s="300"/>
      <c r="AP1018" s="300"/>
      <c r="AQ1018" s="302"/>
      <c r="AR1018" s="300"/>
      <c r="AS1018" s="302"/>
      <c r="AT1018" s="303"/>
      <c r="AU1018" s="300"/>
      <c r="AV1018" s="302"/>
      <c r="AW1018" s="300"/>
      <c r="AX1018" s="302"/>
      <c r="AY1018" s="300"/>
      <c r="AZ1018" s="302"/>
    </row>
    <row r="1019" spans="7:52">
      <c r="G1019" s="256"/>
      <c r="I1019" s="256"/>
      <c r="J1019" s="256"/>
      <c r="K1019" s="256"/>
      <c r="L1019" s="256"/>
      <c r="M1019" s="273"/>
      <c r="N1019" s="273"/>
      <c r="O1019" s="274"/>
      <c r="P1019" s="257"/>
      <c r="Q1019" s="256"/>
      <c r="R1019" s="295"/>
      <c r="Z1019" s="296"/>
      <c r="AA1019" s="295"/>
      <c r="AB1019" s="297"/>
      <c r="AC1019" s="297"/>
      <c r="AD1019" s="297"/>
      <c r="AE1019" s="297"/>
      <c r="AF1019" s="297"/>
      <c r="AG1019" s="297"/>
      <c r="AH1019" s="297"/>
      <c r="AI1019" s="297"/>
      <c r="AJ1019" s="298"/>
      <c r="AK1019" s="298"/>
      <c r="AL1019" s="298"/>
      <c r="AM1019" s="299"/>
      <c r="AN1019" s="300"/>
      <c r="AP1019" s="300"/>
      <c r="AQ1019" s="302"/>
      <c r="AR1019" s="300"/>
      <c r="AS1019" s="302"/>
      <c r="AT1019" s="303"/>
      <c r="AU1019" s="300"/>
      <c r="AV1019" s="302"/>
      <c r="AW1019" s="300"/>
      <c r="AX1019" s="302"/>
      <c r="AY1019" s="300"/>
      <c r="AZ1019" s="302"/>
    </row>
    <row r="1020" spans="7:52">
      <c r="G1020" s="256"/>
      <c r="I1020" s="256"/>
      <c r="J1020" s="256"/>
      <c r="K1020" s="256"/>
      <c r="L1020" s="256"/>
      <c r="M1020" s="273"/>
      <c r="N1020" s="273"/>
      <c r="O1020" s="274"/>
      <c r="P1020" s="257"/>
      <c r="Q1020" s="256"/>
      <c r="R1020" s="295"/>
      <c r="Z1020" s="296"/>
      <c r="AA1020" s="295"/>
      <c r="AB1020" s="297"/>
      <c r="AC1020" s="297"/>
      <c r="AD1020" s="297"/>
      <c r="AE1020" s="297"/>
      <c r="AF1020" s="297"/>
      <c r="AG1020" s="297"/>
      <c r="AH1020" s="297"/>
      <c r="AI1020" s="297"/>
      <c r="AJ1020" s="298"/>
      <c r="AK1020" s="298"/>
      <c r="AL1020" s="298"/>
      <c r="AM1020" s="299"/>
      <c r="AN1020" s="300"/>
      <c r="AP1020" s="300"/>
      <c r="AQ1020" s="302"/>
      <c r="AR1020" s="300"/>
      <c r="AS1020" s="302"/>
      <c r="AT1020" s="303"/>
      <c r="AU1020" s="300"/>
      <c r="AV1020" s="302"/>
      <c r="AW1020" s="300"/>
      <c r="AX1020" s="302"/>
      <c r="AY1020" s="300"/>
      <c r="AZ1020" s="302"/>
    </row>
    <row r="1021" spans="7:52">
      <c r="G1021" s="256"/>
      <c r="I1021" s="256"/>
      <c r="J1021" s="256"/>
      <c r="K1021" s="256"/>
      <c r="L1021" s="256"/>
      <c r="M1021" s="273"/>
      <c r="N1021" s="273"/>
      <c r="O1021" s="274"/>
      <c r="P1021" s="257"/>
      <c r="Q1021" s="256"/>
      <c r="R1021" s="295"/>
      <c r="Z1021" s="296"/>
      <c r="AA1021" s="295"/>
      <c r="AB1021" s="297"/>
      <c r="AC1021" s="297"/>
      <c r="AD1021" s="297"/>
      <c r="AE1021" s="297"/>
      <c r="AF1021" s="297"/>
      <c r="AG1021" s="297"/>
      <c r="AH1021" s="297"/>
      <c r="AI1021" s="297"/>
      <c r="AJ1021" s="298"/>
      <c r="AK1021" s="298"/>
      <c r="AL1021" s="298"/>
      <c r="AM1021" s="299"/>
      <c r="AN1021" s="300"/>
      <c r="AP1021" s="300"/>
      <c r="AQ1021" s="302"/>
      <c r="AR1021" s="300"/>
      <c r="AS1021" s="302"/>
      <c r="AT1021" s="303"/>
      <c r="AU1021" s="300"/>
      <c r="AV1021" s="302"/>
      <c r="AW1021" s="300"/>
      <c r="AX1021" s="302"/>
      <c r="AY1021" s="300"/>
      <c r="AZ1021" s="302"/>
    </row>
    <row r="1022" spans="7:52">
      <c r="G1022" s="256"/>
      <c r="I1022" s="256"/>
      <c r="J1022" s="256"/>
      <c r="K1022" s="256"/>
      <c r="L1022" s="256"/>
      <c r="M1022" s="273"/>
      <c r="N1022" s="273"/>
      <c r="O1022" s="274"/>
      <c r="P1022" s="257"/>
      <c r="Q1022" s="256"/>
      <c r="R1022" s="295"/>
      <c r="Z1022" s="296"/>
      <c r="AA1022" s="295"/>
      <c r="AB1022" s="297"/>
      <c r="AC1022" s="297"/>
      <c r="AD1022" s="297"/>
      <c r="AE1022" s="297"/>
      <c r="AF1022" s="297"/>
      <c r="AG1022" s="297"/>
      <c r="AH1022" s="297"/>
      <c r="AI1022" s="297"/>
      <c r="AJ1022" s="298"/>
      <c r="AK1022" s="298"/>
      <c r="AL1022" s="298"/>
      <c r="AM1022" s="299"/>
      <c r="AN1022" s="300"/>
      <c r="AP1022" s="300"/>
      <c r="AQ1022" s="302"/>
      <c r="AR1022" s="300"/>
      <c r="AS1022" s="302"/>
      <c r="AT1022" s="303"/>
      <c r="AU1022" s="300"/>
      <c r="AV1022" s="302"/>
      <c r="AW1022" s="300"/>
      <c r="AX1022" s="302"/>
      <c r="AY1022" s="300"/>
      <c r="AZ1022" s="302"/>
    </row>
    <row r="1023" spans="7:52">
      <c r="G1023" s="256"/>
      <c r="I1023" s="256"/>
      <c r="J1023" s="256"/>
      <c r="K1023" s="256"/>
      <c r="L1023" s="256"/>
      <c r="M1023" s="273"/>
      <c r="N1023" s="273"/>
      <c r="O1023" s="274"/>
      <c r="P1023" s="257"/>
      <c r="Q1023" s="256"/>
      <c r="R1023" s="295"/>
      <c r="Z1023" s="296"/>
      <c r="AA1023" s="295"/>
      <c r="AB1023" s="297"/>
      <c r="AC1023" s="297"/>
      <c r="AD1023" s="297"/>
      <c r="AE1023" s="297"/>
      <c r="AF1023" s="297"/>
      <c r="AG1023" s="297"/>
      <c r="AH1023" s="297"/>
      <c r="AI1023" s="297"/>
      <c r="AJ1023" s="298"/>
      <c r="AK1023" s="298"/>
      <c r="AL1023" s="298"/>
      <c r="AM1023" s="299"/>
      <c r="AN1023" s="300"/>
      <c r="AP1023" s="300"/>
      <c r="AQ1023" s="302"/>
      <c r="AR1023" s="300"/>
      <c r="AS1023" s="302"/>
      <c r="AT1023" s="303"/>
      <c r="AU1023" s="300"/>
      <c r="AV1023" s="302"/>
      <c r="AW1023" s="300"/>
      <c r="AX1023" s="302"/>
      <c r="AY1023" s="300"/>
      <c r="AZ1023" s="302"/>
    </row>
    <row r="1024" spans="7:52">
      <c r="G1024" s="256"/>
      <c r="I1024" s="256"/>
      <c r="J1024" s="256"/>
      <c r="K1024" s="256"/>
      <c r="L1024" s="256"/>
      <c r="M1024" s="273"/>
      <c r="N1024" s="273"/>
      <c r="O1024" s="274"/>
      <c r="P1024" s="257"/>
      <c r="Q1024" s="256"/>
      <c r="R1024" s="295"/>
      <c r="Z1024" s="296"/>
      <c r="AA1024" s="295"/>
      <c r="AB1024" s="297"/>
      <c r="AC1024" s="297"/>
      <c r="AD1024" s="297"/>
      <c r="AE1024" s="297"/>
      <c r="AF1024" s="297"/>
      <c r="AG1024" s="297"/>
      <c r="AH1024" s="297"/>
      <c r="AI1024" s="297"/>
      <c r="AJ1024" s="298"/>
      <c r="AK1024" s="298"/>
      <c r="AL1024" s="298"/>
      <c r="AM1024" s="299"/>
      <c r="AN1024" s="300"/>
      <c r="AP1024" s="300"/>
      <c r="AQ1024" s="302"/>
      <c r="AR1024" s="300"/>
      <c r="AS1024" s="302"/>
      <c r="AT1024" s="303"/>
      <c r="AU1024" s="300"/>
      <c r="AV1024" s="302"/>
      <c r="AW1024" s="300"/>
      <c r="AX1024" s="302"/>
      <c r="AY1024" s="300"/>
      <c r="AZ1024" s="302"/>
    </row>
    <row r="1025" spans="7:52">
      <c r="G1025" s="256"/>
      <c r="I1025" s="256"/>
      <c r="J1025" s="256"/>
      <c r="K1025" s="256"/>
      <c r="L1025" s="256"/>
      <c r="M1025" s="273"/>
      <c r="N1025" s="273"/>
      <c r="O1025" s="274"/>
      <c r="P1025" s="257"/>
      <c r="Q1025" s="256"/>
      <c r="R1025" s="295"/>
      <c r="Z1025" s="296"/>
      <c r="AA1025" s="295"/>
      <c r="AB1025" s="297"/>
      <c r="AC1025" s="297"/>
      <c r="AD1025" s="297"/>
      <c r="AE1025" s="297"/>
      <c r="AF1025" s="297"/>
      <c r="AG1025" s="297"/>
      <c r="AH1025" s="297"/>
      <c r="AI1025" s="297"/>
      <c r="AJ1025" s="298"/>
      <c r="AK1025" s="298"/>
      <c r="AL1025" s="298"/>
      <c r="AM1025" s="299"/>
      <c r="AN1025" s="300"/>
      <c r="AP1025" s="300"/>
      <c r="AQ1025" s="302"/>
      <c r="AR1025" s="300"/>
      <c r="AS1025" s="302"/>
      <c r="AT1025" s="303"/>
      <c r="AU1025" s="300"/>
      <c r="AV1025" s="302"/>
      <c r="AW1025" s="300"/>
      <c r="AX1025" s="302"/>
      <c r="AY1025" s="300"/>
      <c r="AZ1025" s="302"/>
    </row>
    <row r="1026" spans="7:52">
      <c r="G1026" s="256"/>
      <c r="I1026" s="256"/>
      <c r="J1026" s="256"/>
      <c r="K1026" s="256"/>
      <c r="L1026" s="256"/>
      <c r="M1026" s="273"/>
      <c r="N1026" s="273"/>
      <c r="O1026" s="274"/>
      <c r="P1026" s="257"/>
      <c r="Q1026" s="256"/>
      <c r="R1026" s="295"/>
      <c r="Z1026" s="296"/>
      <c r="AA1026" s="295"/>
      <c r="AB1026" s="297"/>
      <c r="AC1026" s="297"/>
      <c r="AD1026" s="297"/>
      <c r="AE1026" s="297"/>
      <c r="AF1026" s="297"/>
      <c r="AG1026" s="297"/>
      <c r="AH1026" s="297"/>
      <c r="AI1026" s="297"/>
      <c r="AJ1026" s="298"/>
      <c r="AK1026" s="298"/>
      <c r="AL1026" s="298"/>
      <c r="AM1026" s="299"/>
      <c r="AN1026" s="300"/>
      <c r="AP1026" s="300"/>
      <c r="AQ1026" s="302"/>
      <c r="AR1026" s="300"/>
      <c r="AS1026" s="302"/>
      <c r="AT1026" s="303"/>
      <c r="AU1026" s="300"/>
      <c r="AV1026" s="302"/>
      <c r="AW1026" s="300"/>
      <c r="AX1026" s="302"/>
      <c r="AY1026" s="300"/>
      <c r="AZ1026" s="302"/>
    </row>
    <row r="1027" spans="7:52">
      <c r="G1027" s="256"/>
      <c r="I1027" s="256"/>
      <c r="J1027" s="256"/>
      <c r="K1027" s="256"/>
      <c r="L1027" s="256"/>
      <c r="M1027" s="273"/>
      <c r="N1027" s="273"/>
      <c r="O1027" s="274"/>
      <c r="P1027" s="257"/>
      <c r="Q1027" s="256"/>
      <c r="R1027" s="295"/>
      <c r="Z1027" s="296"/>
      <c r="AA1027" s="295"/>
      <c r="AB1027" s="297"/>
      <c r="AC1027" s="297"/>
      <c r="AD1027" s="297"/>
      <c r="AE1027" s="297"/>
      <c r="AF1027" s="297"/>
      <c r="AG1027" s="297"/>
      <c r="AH1027" s="297"/>
      <c r="AI1027" s="297"/>
      <c r="AJ1027" s="298"/>
      <c r="AK1027" s="298"/>
      <c r="AL1027" s="298"/>
      <c r="AM1027" s="299"/>
      <c r="AN1027" s="300"/>
      <c r="AP1027" s="300"/>
      <c r="AQ1027" s="302"/>
      <c r="AR1027" s="300"/>
      <c r="AS1027" s="302"/>
      <c r="AT1027" s="303"/>
      <c r="AU1027" s="300"/>
      <c r="AV1027" s="302"/>
      <c r="AW1027" s="300"/>
      <c r="AX1027" s="302"/>
      <c r="AY1027" s="300"/>
      <c r="AZ1027" s="302"/>
    </row>
    <row r="1028" spans="7:52">
      <c r="G1028" s="256"/>
      <c r="I1028" s="256"/>
      <c r="J1028" s="256"/>
      <c r="K1028" s="256"/>
      <c r="L1028" s="256"/>
      <c r="M1028" s="273"/>
      <c r="N1028" s="273"/>
      <c r="O1028" s="274"/>
      <c r="P1028" s="257"/>
      <c r="Q1028" s="256"/>
      <c r="R1028" s="295"/>
      <c r="Z1028" s="296"/>
      <c r="AA1028" s="295"/>
      <c r="AB1028" s="297"/>
      <c r="AC1028" s="297"/>
      <c r="AD1028" s="297"/>
      <c r="AE1028" s="297"/>
      <c r="AF1028" s="297"/>
      <c r="AG1028" s="297"/>
      <c r="AH1028" s="297"/>
      <c r="AI1028" s="297"/>
      <c r="AJ1028" s="298"/>
      <c r="AK1028" s="298"/>
      <c r="AL1028" s="298"/>
      <c r="AM1028" s="299"/>
      <c r="AN1028" s="300"/>
      <c r="AP1028" s="300"/>
      <c r="AQ1028" s="302"/>
      <c r="AR1028" s="300"/>
      <c r="AS1028" s="302"/>
      <c r="AT1028" s="303"/>
      <c r="AU1028" s="300"/>
      <c r="AV1028" s="302"/>
      <c r="AW1028" s="300"/>
      <c r="AX1028" s="302"/>
      <c r="AY1028" s="300"/>
      <c r="AZ1028" s="302"/>
    </row>
    <row r="1029" spans="7:52">
      <c r="G1029" s="256"/>
      <c r="I1029" s="256"/>
      <c r="J1029" s="256"/>
      <c r="K1029" s="256"/>
      <c r="L1029" s="256"/>
      <c r="M1029" s="273"/>
      <c r="N1029" s="273"/>
      <c r="O1029" s="274"/>
      <c r="P1029" s="257"/>
      <c r="Q1029" s="256"/>
      <c r="R1029" s="295"/>
      <c r="Z1029" s="296"/>
      <c r="AA1029" s="295"/>
      <c r="AB1029" s="297"/>
      <c r="AC1029" s="297"/>
      <c r="AD1029" s="297"/>
      <c r="AE1029" s="297"/>
      <c r="AF1029" s="297"/>
      <c r="AG1029" s="297"/>
      <c r="AH1029" s="297"/>
      <c r="AI1029" s="297"/>
      <c r="AJ1029" s="298"/>
      <c r="AK1029" s="298"/>
      <c r="AL1029" s="298"/>
      <c r="AM1029" s="299"/>
      <c r="AN1029" s="300"/>
      <c r="AP1029" s="300"/>
      <c r="AQ1029" s="302"/>
      <c r="AR1029" s="300"/>
      <c r="AS1029" s="302"/>
      <c r="AT1029" s="303"/>
      <c r="AU1029" s="300"/>
      <c r="AV1029" s="302"/>
      <c r="AW1029" s="300"/>
      <c r="AX1029" s="302"/>
      <c r="AY1029" s="300"/>
      <c r="AZ1029" s="302"/>
    </row>
    <row r="1030" spans="7:52">
      <c r="G1030" s="256"/>
      <c r="I1030" s="256"/>
      <c r="J1030" s="256"/>
      <c r="K1030" s="256"/>
      <c r="L1030" s="256"/>
      <c r="M1030" s="273"/>
      <c r="N1030" s="273"/>
      <c r="O1030" s="274"/>
      <c r="P1030" s="257"/>
      <c r="Q1030" s="256"/>
      <c r="R1030" s="295"/>
      <c r="Z1030" s="296"/>
      <c r="AA1030" s="295"/>
      <c r="AB1030" s="297"/>
      <c r="AC1030" s="297"/>
      <c r="AD1030" s="297"/>
      <c r="AE1030" s="297"/>
      <c r="AF1030" s="297"/>
      <c r="AG1030" s="297"/>
      <c r="AH1030" s="297"/>
      <c r="AI1030" s="297"/>
      <c r="AJ1030" s="298"/>
      <c r="AK1030" s="298"/>
      <c r="AL1030" s="298"/>
      <c r="AM1030" s="299"/>
      <c r="AN1030" s="300"/>
      <c r="AP1030" s="300"/>
      <c r="AQ1030" s="302"/>
      <c r="AR1030" s="300"/>
      <c r="AS1030" s="302"/>
      <c r="AT1030" s="303"/>
      <c r="AU1030" s="300"/>
      <c r="AV1030" s="302"/>
      <c r="AW1030" s="300"/>
      <c r="AX1030" s="302"/>
      <c r="AY1030" s="300"/>
      <c r="AZ1030" s="302"/>
    </row>
    <row r="1031" spans="7:52">
      <c r="G1031" s="256"/>
      <c r="I1031" s="256"/>
      <c r="J1031" s="256"/>
      <c r="K1031" s="256"/>
      <c r="L1031" s="256"/>
      <c r="M1031" s="273"/>
      <c r="N1031" s="273"/>
      <c r="O1031" s="274"/>
      <c r="P1031" s="257"/>
      <c r="Q1031" s="256"/>
      <c r="R1031" s="295"/>
      <c r="Z1031" s="296"/>
      <c r="AA1031" s="295"/>
      <c r="AB1031" s="297"/>
      <c r="AC1031" s="297"/>
      <c r="AD1031" s="297"/>
      <c r="AE1031" s="297"/>
      <c r="AF1031" s="297"/>
      <c r="AG1031" s="297"/>
      <c r="AH1031" s="297"/>
      <c r="AI1031" s="297"/>
      <c r="AJ1031" s="298"/>
      <c r="AK1031" s="298"/>
      <c r="AL1031" s="298"/>
      <c r="AM1031" s="299"/>
      <c r="AN1031" s="300"/>
      <c r="AP1031" s="300"/>
      <c r="AQ1031" s="302"/>
      <c r="AR1031" s="300"/>
      <c r="AS1031" s="302"/>
      <c r="AT1031" s="303"/>
      <c r="AU1031" s="300"/>
      <c r="AV1031" s="302"/>
      <c r="AW1031" s="300"/>
      <c r="AX1031" s="302"/>
      <c r="AY1031" s="300"/>
      <c r="AZ1031" s="302"/>
    </row>
    <row r="1032" spans="7:52">
      <c r="G1032" s="256"/>
      <c r="I1032" s="256"/>
      <c r="J1032" s="256"/>
      <c r="K1032" s="256"/>
      <c r="L1032" s="256"/>
      <c r="M1032" s="273"/>
      <c r="N1032" s="273"/>
      <c r="O1032" s="274"/>
      <c r="P1032" s="257"/>
      <c r="Q1032" s="256"/>
      <c r="R1032" s="295"/>
      <c r="Z1032" s="296"/>
      <c r="AA1032" s="295"/>
      <c r="AB1032" s="297"/>
      <c r="AC1032" s="297"/>
      <c r="AD1032" s="297"/>
      <c r="AE1032" s="297"/>
      <c r="AF1032" s="297"/>
      <c r="AG1032" s="297"/>
      <c r="AH1032" s="297"/>
      <c r="AI1032" s="297"/>
      <c r="AJ1032" s="298"/>
      <c r="AK1032" s="298"/>
      <c r="AL1032" s="298"/>
      <c r="AM1032" s="299"/>
      <c r="AN1032" s="300"/>
      <c r="AP1032" s="300"/>
      <c r="AQ1032" s="302"/>
      <c r="AR1032" s="300"/>
      <c r="AS1032" s="302"/>
      <c r="AT1032" s="303"/>
      <c r="AU1032" s="300"/>
      <c r="AV1032" s="302"/>
      <c r="AW1032" s="300"/>
      <c r="AX1032" s="302"/>
      <c r="AY1032" s="300"/>
      <c r="AZ1032" s="302"/>
    </row>
    <row r="1033" spans="7:52">
      <c r="G1033" s="256"/>
      <c r="I1033" s="256"/>
      <c r="J1033" s="256"/>
      <c r="K1033" s="256"/>
      <c r="L1033" s="256"/>
      <c r="M1033" s="273"/>
      <c r="N1033" s="273"/>
      <c r="O1033" s="274"/>
      <c r="P1033" s="257"/>
      <c r="Q1033" s="256"/>
      <c r="R1033" s="295"/>
      <c r="Z1033" s="296"/>
      <c r="AA1033" s="295"/>
      <c r="AB1033" s="297"/>
      <c r="AC1033" s="297"/>
      <c r="AD1033" s="297"/>
      <c r="AE1033" s="297"/>
      <c r="AF1033" s="297"/>
      <c r="AG1033" s="297"/>
      <c r="AH1033" s="297"/>
      <c r="AI1033" s="297"/>
      <c r="AJ1033" s="298"/>
      <c r="AK1033" s="298"/>
      <c r="AL1033" s="298"/>
      <c r="AM1033" s="299"/>
      <c r="AN1033" s="300"/>
      <c r="AP1033" s="300"/>
      <c r="AQ1033" s="302"/>
      <c r="AR1033" s="300"/>
      <c r="AS1033" s="302"/>
      <c r="AT1033" s="303"/>
      <c r="AU1033" s="300"/>
      <c r="AV1033" s="302"/>
      <c r="AW1033" s="300"/>
      <c r="AX1033" s="302"/>
      <c r="AY1033" s="300"/>
      <c r="AZ1033" s="302"/>
    </row>
    <row r="1034" spans="7:52">
      <c r="G1034" s="256"/>
      <c r="I1034" s="256"/>
      <c r="J1034" s="256"/>
      <c r="K1034" s="256"/>
      <c r="L1034" s="256"/>
      <c r="M1034" s="273"/>
      <c r="N1034" s="273"/>
      <c r="O1034" s="274"/>
      <c r="P1034" s="257"/>
      <c r="Q1034" s="256"/>
      <c r="R1034" s="295"/>
      <c r="Z1034" s="296"/>
      <c r="AA1034" s="295"/>
      <c r="AB1034" s="297"/>
      <c r="AC1034" s="297"/>
      <c r="AD1034" s="297"/>
      <c r="AE1034" s="297"/>
      <c r="AF1034" s="297"/>
      <c r="AG1034" s="297"/>
      <c r="AH1034" s="297"/>
      <c r="AI1034" s="297"/>
      <c r="AJ1034" s="298"/>
      <c r="AK1034" s="298"/>
      <c r="AL1034" s="298"/>
      <c r="AM1034" s="299"/>
      <c r="AN1034" s="300"/>
      <c r="AP1034" s="300"/>
      <c r="AQ1034" s="302"/>
      <c r="AR1034" s="300"/>
      <c r="AS1034" s="302"/>
      <c r="AT1034" s="303"/>
      <c r="AU1034" s="300"/>
      <c r="AV1034" s="302"/>
      <c r="AW1034" s="300"/>
      <c r="AX1034" s="302"/>
      <c r="AY1034" s="300"/>
      <c r="AZ1034" s="302"/>
    </row>
    <row r="1035" spans="7:52">
      <c r="G1035" s="256"/>
      <c r="I1035" s="256"/>
      <c r="J1035" s="256"/>
      <c r="K1035" s="256"/>
      <c r="L1035" s="256"/>
      <c r="M1035" s="273"/>
      <c r="N1035" s="273"/>
      <c r="O1035" s="274"/>
      <c r="P1035" s="257"/>
      <c r="Q1035" s="256"/>
      <c r="R1035" s="295"/>
      <c r="Z1035" s="296"/>
      <c r="AA1035" s="295"/>
      <c r="AB1035" s="297"/>
      <c r="AC1035" s="297"/>
      <c r="AD1035" s="297"/>
      <c r="AE1035" s="297"/>
      <c r="AF1035" s="297"/>
      <c r="AG1035" s="297"/>
      <c r="AH1035" s="297"/>
      <c r="AI1035" s="297"/>
      <c r="AJ1035" s="298"/>
      <c r="AK1035" s="298"/>
      <c r="AL1035" s="298"/>
      <c r="AM1035" s="299"/>
      <c r="AN1035" s="300"/>
      <c r="AP1035" s="300"/>
      <c r="AQ1035" s="302"/>
      <c r="AR1035" s="300"/>
      <c r="AS1035" s="302"/>
      <c r="AT1035" s="303"/>
      <c r="AU1035" s="300"/>
      <c r="AV1035" s="302"/>
      <c r="AW1035" s="300"/>
      <c r="AX1035" s="302"/>
      <c r="AY1035" s="300"/>
      <c r="AZ1035" s="302"/>
    </row>
    <row r="1036" spans="7:52">
      <c r="G1036" s="256"/>
      <c r="I1036" s="256"/>
      <c r="J1036" s="256"/>
      <c r="K1036" s="256"/>
      <c r="L1036" s="256"/>
      <c r="M1036" s="273"/>
      <c r="N1036" s="273"/>
      <c r="O1036" s="274"/>
      <c r="P1036" s="257"/>
      <c r="Q1036" s="256"/>
      <c r="R1036" s="295"/>
      <c r="Z1036" s="296"/>
      <c r="AA1036" s="295"/>
      <c r="AB1036" s="297"/>
      <c r="AC1036" s="297"/>
      <c r="AD1036" s="297"/>
      <c r="AE1036" s="297"/>
      <c r="AF1036" s="297"/>
      <c r="AG1036" s="297"/>
      <c r="AH1036" s="297"/>
      <c r="AI1036" s="297"/>
      <c r="AJ1036" s="298"/>
      <c r="AK1036" s="298"/>
      <c r="AL1036" s="298"/>
      <c r="AM1036" s="299"/>
      <c r="AN1036" s="300"/>
      <c r="AP1036" s="300"/>
      <c r="AQ1036" s="302"/>
      <c r="AR1036" s="300"/>
      <c r="AS1036" s="302"/>
      <c r="AT1036" s="303"/>
      <c r="AU1036" s="300"/>
      <c r="AV1036" s="302"/>
      <c r="AW1036" s="300"/>
      <c r="AX1036" s="302"/>
      <c r="AY1036" s="300"/>
      <c r="AZ1036" s="302"/>
    </row>
    <row r="1037" spans="7:52">
      <c r="G1037" s="256"/>
      <c r="I1037" s="256"/>
      <c r="J1037" s="256"/>
      <c r="K1037" s="256"/>
      <c r="L1037" s="256"/>
      <c r="M1037" s="273"/>
      <c r="N1037" s="273"/>
      <c r="O1037" s="274"/>
      <c r="P1037" s="257"/>
      <c r="Q1037" s="256"/>
      <c r="R1037" s="295"/>
      <c r="Z1037" s="296"/>
      <c r="AA1037" s="295"/>
      <c r="AB1037" s="297"/>
      <c r="AC1037" s="297"/>
      <c r="AD1037" s="297"/>
      <c r="AE1037" s="297"/>
      <c r="AF1037" s="297"/>
      <c r="AG1037" s="297"/>
      <c r="AH1037" s="297"/>
      <c r="AI1037" s="297"/>
      <c r="AJ1037" s="298"/>
      <c r="AK1037" s="298"/>
      <c r="AL1037" s="298"/>
      <c r="AM1037" s="299"/>
      <c r="AN1037" s="300"/>
      <c r="AP1037" s="300"/>
      <c r="AQ1037" s="302"/>
      <c r="AR1037" s="300"/>
      <c r="AS1037" s="302"/>
      <c r="AT1037" s="303"/>
      <c r="AU1037" s="300"/>
      <c r="AV1037" s="302"/>
      <c r="AW1037" s="300"/>
      <c r="AX1037" s="302"/>
      <c r="AY1037" s="300"/>
      <c r="AZ1037" s="302"/>
    </row>
    <row r="1038" spans="7:52">
      <c r="G1038" s="256"/>
      <c r="I1038" s="256"/>
      <c r="J1038" s="256"/>
      <c r="K1038" s="256"/>
      <c r="L1038" s="256"/>
      <c r="M1038" s="273"/>
      <c r="N1038" s="273"/>
      <c r="O1038" s="274"/>
      <c r="P1038" s="257"/>
      <c r="Q1038" s="256"/>
      <c r="R1038" s="295"/>
      <c r="Z1038" s="296"/>
      <c r="AA1038" s="295"/>
      <c r="AB1038" s="297"/>
      <c r="AC1038" s="297"/>
      <c r="AD1038" s="297"/>
      <c r="AE1038" s="297"/>
      <c r="AF1038" s="297"/>
      <c r="AG1038" s="297"/>
      <c r="AH1038" s="297"/>
      <c r="AI1038" s="297"/>
      <c r="AJ1038" s="298"/>
      <c r="AK1038" s="298"/>
      <c r="AL1038" s="298"/>
      <c r="AM1038" s="299"/>
      <c r="AN1038" s="300"/>
      <c r="AP1038" s="300"/>
      <c r="AQ1038" s="302"/>
      <c r="AR1038" s="300"/>
      <c r="AS1038" s="302"/>
      <c r="AT1038" s="303"/>
      <c r="AU1038" s="300"/>
      <c r="AV1038" s="302"/>
      <c r="AW1038" s="300"/>
      <c r="AX1038" s="302"/>
      <c r="AY1038" s="300"/>
      <c r="AZ1038" s="302"/>
    </row>
    <row r="1039" spans="7:52">
      <c r="G1039" s="256"/>
      <c r="I1039" s="256"/>
      <c r="J1039" s="256"/>
      <c r="K1039" s="256"/>
      <c r="L1039" s="256"/>
      <c r="M1039" s="273"/>
      <c r="N1039" s="273"/>
      <c r="O1039" s="274"/>
      <c r="P1039" s="257"/>
      <c r="Q1039" s="256"/>
      <c r="R1039" s="295"/>
      <c r="Z1039" s="296"/>
      <c r="AA1039" s="295"/>
      <c r="AB1039" s="297"/>
      <c r="AC1039" s="297"/>
      <c r="AD1039" s="297"/>
      <c r="AE1039" s="297"/>
      <c r="AF1039" s="297"/>
      <c r="AG1039" s="297"/>
      <c r="AH1039" s="297"/>
      <c r="AI1039" s="297"/>
      <c r="AJ1039" s="298"/>
      <c r="AK1039" s="298"/>
      <c r="AL1039" s="298"/>
      <c r="AM1039" s="299"/>
      <c r="AN1039" s="300"/>
      <c r="AP1039" s="300"/>
      <c r="AQ1039" s="302"/>
      <c r="AR1039" s="300"/>
      <c r="AS1039" s="302"/>
      <c r="AT1039" s="303"/>
      <c r="AU1039" s="300"/>
      <c r="AV1039" s="302"/>
      <c r="AW1039" s="300"/>
      <c r="AX1039" s="302"/>
      <c r="AY1039" s="300"/>
      <c r="AZ1039" s="302"/>
    </row>
    <row r="1040" spans="7:52">
      <c r="G1040" s="256"/>
      <c r="I1040" s="256"/>
      <c r="J1040" s="256"/>
      <c r="K1040" s="256"/>
      <c r="L1040" s="256"/>
      <c r="M1040" s="273"/>
      <c r="N1040" s="273"/>
      <c r="O1040" s="274"/>
      <c r="P1040" s="257"/>
      <c r="Q1040" s="256"/>
      <c r="R1040" s="295"/>
      <c r="Z1040" s="296"/>
      <c r="AA1040" s="295"/>
      <c r="AB1040" s="297"/>
      <c r="AC1040" s="297"/>
      <c r="AD1040" s="297"/>
      <c r="AE1040" s="297"/>
      <c r="AF1040" s="297"/>
      <c r="AG1040" s="297"/>
      <c r="AH1040" s="297"/>
      <c r="AI1040" s="297"/>
      <c r="AJ1040" s="298"/>
      <c r="AK1040" s="298"/>
      <c r="AL1040" s="298"/>
      <c r="AM1040" s="299"/>
      <c r="AN1040" s="300"/>
      <c r="AP1040" s="300"/>
      <c r="AQ1040" s="302"/>
      <c r="AR1040" s="300"/>
      <c r="AS1040" s="302"/>
      <c r="AT1040" s="303"/>
      <c r="AU1040" s="300"/>
      <c r="AV1040" s="302"/>
      <c r="AW1040" s="300"/>
      <c r="AX1040" s="302"/>
      <c r="AY1040" s="300"/>
      <c r="AZ1040" s="302"/>
    </row>
    <row r="1041" spans="7:52">
      <c r="G1041" s="256"/>
      <c r="I1041" s="256"/>
      <c r="J1041" s="256"/>
      <c r="K1041" s="256"/>
      <c r="L1041" s="256"/>
      <c r="M1041" s="273"/>
      <c r="N1041" s="273"/>
      <c r="O1041" s="274"/>
      <c r="P1041" s="257"/>
      <c r="Q1041" s="256"/>
      <c r="R1041" s="295"/>
      <c r="Z1041" s="296"/>
      <c r="AA1041" s="295"/>
      <c r="AB1041" s="297"/>
      <c r="AC1041" s="297"/>
      <c r="AD1041" s="297"/>
      <c r="AE1041" s="297"/>
      <c r="AF1041" s="297"/>
      <c r="AG1041" s="297"/>
      <c r="AH1041" s="297"/>
      <c r="AI1041" s="297"/>
      <c r="AJ1041" s="298"/>
      <c r="AK1041" s="298"/>
      <c r="AL1041" s="298"/>
      <c r="AM1041" s="299"/>
      <c r="AN1041" s="300"/>
      <c r="AP1041" s="300"/>
      <c r="AQ1041" s="302"/>
      <c r="AR1041" s="300"/>
      <c r="AS1041" s="302"/>
      <c r="AT1041" s="303"/>
      <c r="AU1041" s="300"/>
      <c r="AV1041" s="302"/>
      <c r="AW1041" s="300"/>
      <c r="AX1041" s="302"/>
      <c r="AY1041" s="300"/>
      <c r="AZ1041" s="302"/>
    </row>
    <row r="1042" spans="7:52">
      <c r="G1042" s="256"/>
      <c r="I1042" s="256"/>
      <c r="J1042" s="256"/>
      <c r="K1042" s="256"/>
      <c r="L1042" s="256"/>
      <c r="M1042" s="273"/>
      <c r="N1042" s="273"/>
      <c r="O1042" s="274"/>
      <c r="P1042" s="257"/>
      <c r="Q1042" s="256"/>
      <c r="R1042" s="295"/>
      <c r="Z1042" s="296"/>
      <c r="AA1042" s="295"/>
      <c r="AB1042" s="297"/>
      <c r="AC1042" s="297"/>
      <c r="AD1042" s="297"/>
      <c r="AE1042" s="297"/>
      <c r="AF1042" s="297"/>
      <c r="AG1042" s="297"/>
      <c r="AH1042" s="297"/>
      <c r="AI1042" s="297"/>
      <c r="AJ1042" s="298"/>
      <c r="AK1042" s="298"/>
      <c r="AL1042" s="298"/>
      <c r="AM1042" s="299"/>
      <c r="AN1042" s="300"/>
      <c r="AP1042" s="300"/>
      <c r="AQ1042" s="302"/>
      <c r="AR1042" s="300"/>
      <c r="AS1042" s="302"/>
      <c r="AT1042" s="303"/>
      <c r="AU1042" s="300"/>
      <c r="AV1042" s="302"/>
      <c r="AW1042" s="300"/>
      <c r="AX1042" s="302"/>
      <c r="AY1042" s="300"/>
      <c r="AZ1042" s="302"/>
    </row>
    <row r="1043" spans="7:52">
      <c r="G1043" s="256"/>
      <c r="I1043" s="256"/>
      <c r="J1043" s="256"/>
      <c r="K1043" s="256"/>
      <c r="L1043" s="256"/>
      <c r="M1043" s="273"/>
      <c r="N1043" s="273"/>
      <c r="O1043" s="274"/>
      <c r="P1043" s="257"/>
      <c r="Q1043" s="256"/>
      <c r="R1043" s="295"/>
      <c r="Z1043" s="296"/>
      <c r="AA1043" s="295"/>
      <c r="AB1043" s="297"/>
      <c r="AC1043" s="297"/>
      <c r="AD1043" s="297"/>
      <c r="AE1043" s="297"/>
      <c r="AF1043" s="297"/>
      <c r="AG1043" s="297"/>
      <c r="AH1043" s="297"/>
      <c r="AI1043" s="297"/>
      <c r="AJ1043" s="298"/>
      <c r="AK1043" s="298"/>
      <c r="AL1043" s="298"/>
      <c r="AM1043" s="299"/>
      <c r="AN1043" s="300"/>
      <c r="AP1043" s="300"/>
      <c r="AQ1043" s="302"/>
      <c r="AR1043" s="300"/>
      <c r="AS1043" s="302"/>
      <c r="AT1043" s="303"/>
      <c r="AU1043" s="300"/>
      <c r="AV1043" s="302"/>
      <c r="AW1043" s="300"/>
      <c r="AX1043" s="302"/>
      <c r="AY1043" s="300"/>
      <c r="AZ1043" s="302"/>
    </row>
    <row r="1044" spans="7:52">
      <c r="G1044" s="256"/>
      <c r="I1044" s="256"/>
      <c r="J1044" s="256"/>
      <c r="K1044" s="256"/>
      <c r="L1044" s="256"/>
      <c r="M1044" s="273"/>
      <c r="N1044" s="273"/>
      <c r="O1044" s="274"/>
      <c r="P1044" s="257"/>
      <c r="Q1044" s="256"/>
      <c r="R1044" s="295"/>
      <c r="Z1044" s="296"/>
      <c r="AA1044" s="295"/>
      <c r="AB1044" s="297"/>
      <c r="AC1044" s="297"/>
      <c r="AD1044" s="297"/>
      <c r="AE1044" s="297"/>
      <c r="AF1044" s="297"/>
      <c r="AG1044" s="297"/>
      <c r="AH1044" s="297"/>
      <c r="AI1044" s="297"/>
      <c r="AJ1044" s="298"/>
      <c r="AK1044" s="298"/>
      <c r="AL1044" s="298"/>
      <c r="AM1044" s="299"/>
      <c r="AN1044" s="300"/>
      <c r="AP1044" s="300"/>
      <c r="AQ1044" s="302"/>
      <c r="AR1044" s="300"/>
      <c r="AS1044" s="302"/>
      <c r="AT1044" s="303"/>
      <c r="AU1044" s="300"/>
      <c r="AV1044" s="302"/>
      <c r="AW1044" s="300"/>
      <c r="AX1044" s="302"/>
      <c r="AY1044" s="300"/>
      <c r="AZ1044" s="302"/>
    </row>
    <row r="1045" spans="7:52">
      <c r="G1045" s="256"/>
      <c r="I1045" s="256"/>
      <c r="J1045" s="256"/>
      <c r="K1045" s="256"/>
      <c r="L1045" s="256"/>
      <c r="M1045" s="273"/>
      <c r="N1045" s="273"/>
      <c r="O1045" s="274"/>
      <c r="P1045" s="257"/>
      <c r="Q1045" s="256"/>
      <c r="R1045" s="295"/>
      <c r="Z1045" s="296"/>
      <c r="AA1045" s="295"/>
      <c r="AB1045" s="297"/>
      <c r="AC1045" s="297"/>
      <c r="AD1045" s="297"/>
      <c r="AE1045" s="297"/>
      <c r="AF1045" s="297"/>
      <c r="AG1045" s="297"/>
      <c r="AH1045" s="297"/>
      <c r="AI1045" s="297"/>
      <c r="AJ1045" s="298"/>
      <c r="AK1045" s="298"/>
      <c r="AL1045" s="298"/>
      <c r="AM1045" s="299"/>
      <c r="AN1045" s="300"/>
      <c r="AP1045" s="300"/>
      <c r="AQ1045" s="302"/>
      <c r="AR1045" s="300"/>
      <c r="AS1045" s="302"/>
      <c r="AT1045" s="303"/>
      <c r="AU1045" s="300"/>
      <c r="AV1045" s="302"/>
      <c r="AW1045" s="300"/>
      <c r="AX1045" s="302"/>
      <c r="AY1045" s="300"/>
      <c r="AZ1045" s="302"/>
    </row>
    <row r="1046" spans="7:52">
      <c r="G1046" s="256"/>
      <c r="I1046" s="256"/>
      <c r="J1046" s="256"/>
      <c r="K1046" s="256"/>
      <c r="L1046" s="256"/>
      <c r="M1046" s="273"/>
      <c r="N1046" s="273"/>
      <c r="O1046" s="274"/>
      <c r="P1046" s="257"/>
      <c r="Q1046" s="256"/>
      <c r="R1046" s="295"/>
      <c r="Z1046" s="296"/>
      <c r="AA1046" s="295"/>
      <c r="AB1046" s="297"/>
      <c r="AC1046" s="297"/>
      <c r="AD1046" s="297"/>
      <c r="AE1046" s="297"/>
      <c r="AF1046" s="297"/>
      <c r="AG1046" s="297"/>
      <c r="AH1046" s="297"/>
      <c r="AI1046" s="297"/>
      <c r="AJ1046" s="298"/>
      <c r="AK1046" s="298"/>
      <c r="AL1046" s="298"/>
      <c r="AM1046" s="299"/>
      <c r="AN1046" s="300"/>
      <c r="AP1046" s="300"/>
      <c r="AQ1046" s="302"/>
      <c r="AR1046" s="300"/>
      <c r="AS1046" s="302"/>
      <c r="AT1046" s="303"/>
      <c r="AU1046" s="300"/>
      <c r="AV1046" s="302"/>
      <c r="AW1046" s="300"/>
      <c r="AX1046" s="302"/>
      <c r="AY1046" s="300"/>
      <c r="AZ1046" s="302"/>
    </row>
    <row r="1047" spans="7:52">
      <c r="G1047" s="256"/>
      <c r="I1047" s="256"/>
      <c r="J1047" s="256"/>
      <c r="K1047" s="256"/>
      <c r="L1047" s="256"/>
      <c r="M1047" s="273"/>
      <c r="N1047" s="273"/>
      <c r="O1047" s="274"/>
      <c r="P1047" s="257"/>
      <c r="Q1047" s="256"/>
      <c r="R1047" s="295"/>
      <c r="Z1047" s="296"/>
      <c r="AA1047" s="295"/>
      <c r="AB1047" s="297"/>
      <c r="AC1047" s="297"/>
      <c r="AD1047" s="297"/>
      <c r="AE1047" s="297"/>
      <c r="AF1047" s="297"/>
      <c r="AG1047" s="297"/>
      <c r="AH1047" s="297"/>
      <c r="AI1047" s="297"/>
      <c r="AJ1047" s="298"/>
      <c r="AK1047" s="298"/>
      <c r="AL1047" s="298"/>
      <c r="AM1047" s="299"/>
      <c r="AN1047" s="300"/>
      <c r="AP1047" s="300"/>
      <c r="AQ1047" s="302"/>
      <c r="AR1047" s="300"/>
      <c r="AS1047" s="302"/>
      <c r="AT1047" s="303"/>
      <c r="AU1047" s="300"/>
      <c r="AV1047" s="302"/>
      <c r="AW1047" s="300"/>
      <c r="AX1047" s="302"/>
      <c r="AY1047" s="300"/>
      <c r="AZ1047" s="302"/>
    </row>
    <row r="1048" spans="7:52">
      <c r="G1048" s="256"/>
      <c r="I1048" s="256"/>
      <c r="J1048" s="256"/>
      <c r="K1048" s="256"/>
      <c r="L1048" s="256"/>
      <c r="M1048" s="273"/>
      <c r="N1048" s="273"/>
      <c r="O1048" s="274"/>
      <c r="P1048" s="257"/>
      <c r="Q1048" s="256"/>
      <c r="R1048" s="295"/>
      <c r="Z1048" s="296"/>
      <c r="AA1048" s="295"/>
      <c r="AB1048" s="297"/>
      <c r="AC1048" s="297"/>
      <c r="AD1048" s="297"/>
      <c r="AE1048" s="297"/>
      <c r="AF1048" s="297"/>
      <c r="AG1048" s="297"/>
      <c r="AH1048" s="297"/>
      <c r="AI1048" s="297"/>
      <c r="AJ1048" s="298"/>
      <c r="AK1048" s="298"/>
      <c r="AL1048" s="298"/>
      <c r="AM1048" s="299"/>
      <c r="AN1048" s="300"/>
      <c r="AP1048" s="300"/>
      <c r="AQ1048" s="302"/>
      <c r="AR1048" s="300"/>
      <c r="AS1048" s="302"/>
      <c r="AT1048" s="303"/>
      <c r="AU1048" s="300"/>
      <c r="AV1048" s="302"/>
      <c r="AW1048" s="300"/>
      <c r="AX1048" s="302"/>
      <c r="AY1048" s="300"/>
      <c r="AZ1048" s="302"/>
    </row>
    <row r="1049" spans="7:52">
      <c r="G1049" s="256"/>
      <c r="I1049" s="256"/>
      <c r="J1049" s="256"/>
      <c r="K1049" s="256"/>
      <c r="L1049" s="256"/>
      <c r="M1049" s="273"/>
      <c r="N1049" s="273"/>
      <c r="O1049" s="274"/>
      <c r="P1049" s="257"/>
      <c r="Q1049" s="256"/>
      <c r="R1049" s="295"/>
      <c r="Z1049" s="296"/>
      <c r="AA1049" s="295"/>
      <c r="AB1049" s="297"/>
      <c r="AC1049" s="297"/>
      <c r="AD1049" s="297"/>
      <c r="AE1049" s="297"/>
      <c r="AF1049" s="297"/>
      <c r="AG1049" s="297"/>
      <c r="AH1049" s="297"/>
      <c r="AI1049" s="297"/>
      <c r="AJ1049" s="298"/>
      <c r="AK1049" s="298"/>
      <c r="AL1049" s="298"/>
      <c r="AM1049" s="299"/>
      <c r="AN1049" s="300"/>
      <c r="AP1049" s="300"/>
      <c r="AQ1049" s="302"/>
      <c r="AR1049" s="300"/>
      <c r="AS1049" s="302"/>
      <c r="AT1049" s="303"/>
      <c r="AU1049" s="300"/>
      <c r="AV1049" s="302"/>
      <c r="AW1049" s="300"/>
      <c r="AX1049" s="302"/>
      <c r="AY1049" s="300"/>
      <c r="AZ1049" s="302"/>
    </row>
    <row r="1050" spans="7:52">
      <c r="G1050" s="256"/>
      <c r="I1050" s="256"/>
      <c r="J1050" s="256"/>
      <c r="K1050" s="256"/>
      <c r="L1050" s="256"/>
      <c r="M1050" s="273"/>
      <c r="N1050" s="273"/>
      <c r="O1050" s="274"/>
      <c r="P1050" s="257"/>
      <c r="Q1050" s="256"/>
      <c r="R1050" s="295"/>
      <c r="Z1050" s="296"/>
      <c r="AA1050" s="295"/>
      <c r="AB1050" s="297"/>
      <c r="AC1050" s="297"/>
      <c r="AD1050" s="297"/>
      <c r="AE1050" s="297"/>
      <c r="AF1050" s="297"/>
      <c r="AG1050" s="297"/>
      <c r="AH1050" s="297"/>
      <c r="AI1050" s="297"/>
      <c r="AJ1050" s="298"/>
      <c r="AK1050" s="298"/>
      <c r="AL1050" s="298"/>
      <c r="AM1050" s="299"/>
      <c r="AN1050" s="300"/>
      <c r="AP1050" s="300"/>
      <c r="AQ1050" s="302"/>
      <c r="AR1050" s="300"/>
      <c r="AS1050" s="302"/>
      <c r="AT1050" s="303"/>
      <c r="AU1050" s="300"/>
      <c r="AV1050" s="302"/>
      <c r="AW1050" s="300"/>
      <c r="AX1050" s="302"/>
      <c r="AY1050" s="300"/>
      <c r="AZ1050" s="302"/>
    </row>
    <row r="1051" spans="7:52">
      <c r="G1051" s="256"/>
      <c r="I1051" s="256"/>
      <c r="J1051" s="256"/>
      <c r="K1051" s="256"/>
      <c r="L1051" s="256"/>
      <c r="M1051" s="273"/>
      <c r="N1051" s="273"/>
      <c r="O1051" s="274"/>
      <c r="P1051" s="257"/>
      <c r="Q1051" s="256"/>
      <c r="R1051" s="295"/>
      <c r="Z1051" s="296"/>
      <c r="AA1051" s="295"/>
      <c r="AB1051" s="297"/>
      <c r="AC1051" s="297"/>
      <c r="AD1051" s="297"/>
      <c r="AE1051" s="297"/>
      <c r="AF1051" s="297"/>
      <c r="AG1051" s="297"/>
      <c r="AH1051" s="297"/>
      <c r="AI1051" s="297"/>
      <c r="AJ1051" s="298"/>
      <c r="AK1051" s="298"/>
      <c r="AL1051" s="298"/>
      <c r="AM1051" s="299"/>
      <c r="AN1051" s="300"/>
      <c r="AP1051" s="300"/>
      <c r="AQ1051" s="302"/>
      <c r="AR1051" s="300"/>
      <c r="AS1051" s="302"/>
      <c r="AT1051" s="303"/>
      <c r="AU1051" s="300"/>
      <c r="AV1051" s="302"/>
      <c r="AW1051" s="300"/>
      <c r="AX1051" s="302"/>
      <c r="AY1051" s="300"/>
      <c r="AZ1051" s="302"/>
    </row>
    <row r="1052" spans="7:52">
      <c r="G1052" s="256"/>
      <c r="I1052" s="256"/>
      <c r="J1052" s="256"/>
      <c r="K1052" s="256"/>
      <c r="L1052" s="256"/>
      <c r="M1052" s="273"/>
      <c r="N1052" s="273"/>
      <c r="O1052" s="274"/>
      <c r="P1052" s="257"/>
      <c r="Q1052" s="256"/>
      <c r="R1052" s="295"/>
      <c r="Z1052" s="296"/>
      <c r="AA1052" s="295"/>
      <c r="AB1052" s="297"/>
      <c r="AC1052" s="297"/>
      <c r="AD1052" s="297"/>
      <c r="AE1052" s="297"/>
      <c r="AF1052" s="297"/>
      <c r="AG1052" s="297"/>
      <c r="AH1052" s="297"/>
      <c r="AI1052" s="297"/>
      <c r="AJ1052" s="298"/>
      <c r="AK1052" s="298"/>
      <c r="AL1052" s="298"/>
      <c r="AM1052" s="299"/>
      <c r="AN1052" s="300"/>
      <c r="AP1052" s="300"/>
      <c r="AQ1052" s="302"/>
      <c r="AR1052" s="300"/>
      <c r="AS1052" s="302"/>
      <c r="AT1052" s="303"/>
      <c r="AU1052" s="300"/>
      <c r="AV1052" s="302"/>
      <c r="AW1052" s="300"/>
      <c r="AX1052" s="302"/>
      <c r="AY1052" s="300"/>
      <c r="AZ1052" s="302"/>
    </row>
    <row r="1053" spans="7:52">
      <c r="G1053" s="256"/>
      <c r="I1053" s="256"/>
      <c r="J1053" s="256"/>
      <c r="K1053" s="256"/>
      <c r="L1053" s="256"/>
      <c r="M1053" s="273"/>
      <c r="N1053" s="273"/>
      <c r="O1053" s="274"/>
      <c r="P1053" s="257"/>
      <c r="Q1053" s="256"/>
      <c r="R1053" s="295"/>
      <c r="Z1053" s="296"/>
      <c r="AA1053" s="295"/>
      <c r="AB1053" s="297"/>
      <c r="AC1053" s="297"/>
      <c r="AD1053" s="297"/>
      <c r="AE1053" s="297"/>
      <c r="AF1053" s="297"/>
      <c r="AG1053" s="297"/>
      <c r="AH1053" s="297"/>
      <c r="AI1053" s="297"/>
      <c r="AJ1053" s="298"/>
      <c r="AK1053" s="298"/>
      <c r="AL1053" s="298"/>
      <c r="AM1053" s="299"/>
      <c r="AN1053" s="300"/>
      <c r="AP1053" s="300"/>
      <c r="AQ1053" s="302"/>
      <c r="AR1053" s="300"/>
      <c r="AS1053" s="302"/>
      <c r="AT1053" s="303"/>
      <c r="AU1053" s="300"/>
      <c r="AV1053" s="302"/>
      <c r="AW1053" s="300"/>
      <c r="AX1053" s="302"/>
      <c r="AY1053" s="300"/>
      <c r="AZ1053" s="302"/>
    </row>
    <row r="1054" spans="7:52">
      <c r="G1054" s="256"/>
      <c r="I1054" s="256"/>
      <c r="J1054" s="256"/>
      <c r="K1054" s="256"/>
      <c r="L1054" s="256"/>
      <c r="M1054" s="273"/>
      <c r="N1054" s="273"/>
      <c r="O1054" s="274"/>
      <c r="P1054" s="257"/>
      <c r="Q1054" s="256"/>
      <c r="R1054" s="295"/>
      <c r="Z1054" s="296"/>
      <c r="AA1054" s="295"/>
      <c r="AB1054" s="297"/>
      <c r="AC1054" s="297"/>
      <c r="AD1054" s="297"/>
      <c r="AE1054" s="297"/>
      <c r="AF1054" s="297"/>
      <c r="AG1054" s="297"/>
      <c r="AH1054" s="297"/>
      <c r="AI1054" s="297"/>
      <c r="AJ1054" s="298"/>
      <c r="AK1054" s="298"/>
      <c r="AL1054" s="298"/>
      <c r="AM1054" s="299"/>
      <c r="AN1054" s="300"/>
      <c r="AP1054" s="300"/>
      <c r="AQ1054" s="302"/>
      <c r="AR1054" s="300"/>
      <c r="AS1054" s="302"/>
      <c r="AT1054" s="303"/>
      <c r="AU1054" s="300"/>
      <c r="AV1054" s="302"/>
      <c r="AW1054" s="300"/>
      <c r="AX1054" s="302"/>
      <c r="AY1054" s="300"/>
      <c r="AZ1054" s="302"/>
    </row>
    <row r="1055" spans="7:52">
      <c r="G1055" s="256"/>
      <c r="I1055" s="256"/>
      <c r="J1055" s="256"/>
      <c r="K1055" s="256"/>
      <c r="L1055" s="256"/>
      <c r="M1055" s="273"/>
      <c r="N1055" s="273"/>
      <c r="O1055" s="274"/>
      <c r="P1055" s="257"/>
      <c r="Q1055" s="256"/>
      <c r="R1055" s="295"/>
      <c r="Z1055" s="296"/>
      <c r="AA1055" s="295"/>
      <c r="AB1055" s="297"/>
      <c r="AC1055" s="297"/>
      <c r="AD1055" s="297"/>
      <c r="AE1055" s="297"/>
      <c r="AF1055" s="297"/>
      <c r="AG1055" s="297"/>
      <c r="AH1055" s="297"/>
      <c r="AI1055" s="297"/>
      <c r="AJ1055" s="298"/>
      <c r="AK1055" s="298"/>
      <c r="AL1055" s="298"/>
      <c r="AM1055" s="299"/>
      <c r="AN1055" s="300"/>
      <c r="AP1055" s="300"/>
      <c r="AQ1055" s="302"/>
      <c r="AR1055" s="300"/>
      <c r="AS1055" s="302"/>
      <c r="AT1055" s="303"/>
      <c r="AU1055" s="300"/>
      <c r="AV1055" s="302"/>
      <c r="AW1055" s="300"/>
      <c r="AX1055" s="302"/>
      <c r="AY1055" s="300"/>
      <c r="AZ1055" s="302"/>
    </row>
    <row r="1056" spans="7:52">
      <c r="G1056" s="256"/>
      <c r="I1056" s="256"/>
      <c r="J1056" s="256"/>
      <c r="K1056" s="256"/>
      <c r="L1056" s="256"/>
      <c r="M1056" s="273"/>
      <c r="N1056" s="273"/>
      <c r="O1056" s="274"/>
      <c r="P1056" s="257"/>
      <c r="Q1056" s="256"/>
      <c r="R1056" s="295"/>
      <c r="Z1056" s="296"/>
      <c r="AA1056" s="295"/>
      <c r="AB1056" s="297"/>
      <c r="AC1056" s="297"/>
      <c r="AD1056" s="297"/>
      <c r="AE1056" s="297"/>
      <c r="AF1056" s="297"/>
      <c r="AG1056" s="297"/>
      <c r="AH1056" s="297"/>
      <c r="AI1056" s="297"/>
      <c r="AJ1056" s="298"/>
      <c r="AK1056" s="298"/>
      <c r="AL1056" s="298"/>
      <c r="AM1056" s="299"/>
      <c r="AN1056" s="300"/>
      <c r="AP1056" s="300"/>
      <c r="AQ1056" s="302"/>
      <c r="AR1056" s="300"/>
      <c r="AS1056" s="302"/>
      <c r="AT1056" s="303"/>
      <c r="AU1056" s="300"/>
      <c r="AV1056" s="302"/>
      <c r="AW1056" s="300"/>
      <c r="AX1056" s="302"/>
      <c r="AY1056" s="300"/>
      <c r="AZ1056" s="302"/>
    </row>
    <row r="1057" spans="7:52">
      <c r="G1057" s="256"/>
      <c r="I1057" s="256"/>
      <c r="J1057" s="256"/>
      <c r="K1057" s="256"/>
      <c r="L1057" s="256"/>
      <c r="M1057" s="273"/>
      <c r="N1057" s="273"/>
      <c r="O1057" s="274"/>
      <c r="P1057" s="257"/>
      <c r="Q1057" s="256"/>
      <c r="R1057" s="295"/>
      <c r="Z1057" s="296"/>
      <c r="AA1057" s="295"/>
      <c r="AB1057" s="297"/>
      <c r="AC1057" s="297"/>
      <c r="AD1057" s="297"/>
      <c r="AE1057" s="297"/>
      <c r="AF1057" s="297"/>
      <c r="AG1057" s="297"/>
      <c r="AH1057" s="297"/>
      <c r="AI1057" s="297"/>
      <c r="AJ1057" s="298"/>
      <c r="AK1057" s="298"/>
      <c r="AL1057" s="298"/>
      <c r="AM1057" s="299"/>
      <c r="AN1057" s="300"/>
      <c r="AP1057" s="300"/>
      <c r="AQ1057" s="302"/>
      <c r="AR1057" s="300"/>
      <c r="AS1057" s="302"/>
      <c r="AT1057" s="303"/>
      <c r="AU1057" s="300"/>
      <c r="AV1057" s="302"/>
      <c r="AW1057" s="300"/>
      <c r="AX1057" s="302"/>
      <c r="AY1057" s="300"/>
      <c r="AZ1057" s="302"/>
    </row>
    <row r="1058" spans="7:52">
      <c r="G1058" s="256"/>
      <c r="I1058" s="256"/>
      <c r="J1058" s="256"/>
      <c r="K1058" s="256"/>
      <c r="L1058" s="256"/>
      <c r="M1058" s="273"/>
      <c r="N1058" s="273"/>
      <c r="O1058" s="274"/>
      <c r="P1058" s="257"/>
      <c r="Q1058" s="256"/>
      <c r="R1058" s="295"/>
      <c r="Z1058" s="296"/>
      <c r="AA1058" s="295"/>
      <c r="AB1058" s="297"/>
      <c r="AC1058" s="297"/>
      <c r="AD1058" s="297"/>
      <c r="AE1058" s="297"/>
      <c r="AF1058" s="297"/>
      <c r="AG1058" s="297"/>
      <c r="AH1058" s="297"/>
      <c r="AI1058" s="297"/>
      <c r="AJ1058" s="298"/>
      <c r="AK1058" s="298"/>
      <c r="AL1058" s="298"/>
      <c r="AM1058" s="299"/>
      <c r="AN1058" s="300"/>
      <c r="AP1058" s="300"/>
      <c r="AQ1058" s="302"/>
      <c r="AR1058" s="300"/>
      <c r="AS1058" s="302"/>
      <c r="AT1058" s="303"/>
      <c r="AU1058" s="300"/>
      <c r="AV1058" s="302"/>
      <c r="AW1058" s="300"/>
      <c r="AX1058" s="302"/>
      <c r="AY1058" s="300"/>
      <c r="AZ1058" s="302"/>
    </row>
    <row r="1059" spans="7:52">
      <c r="G1059" s="256"/>
      <c r="I1059" s="256"/>
      <c r="J1059" s="256"/>
      <c r="K1059" s="256"/>
      <c r="L1059" s="256"/>
      <c r="M1059" s="273"/>
      <c r="N1059" s="273"/>
      <c r="O1059" s="274"/>
      <c r="P1059" s="257"/>
      <c r="Q1059" s="256"/>
      <c r="R1059" s="295"/>
      <c r="Z1059" s="296"/>
      <c r="AA1059" s="295"/>
      <c r="AB1059" s="297"/>
      <c r="AC1059" s="297"/>
      <c r="AD1059" s="297"/>
      <c r="AE1059" s="297"/>
      <c r="AF1059" s="297"/>
      <c r="AG1059" s="297"/>
      <c r="AH1059" s="297"/>
      <c r="AI1059" s="297"/>
      <c r="AJ1059" s="298"/>
      <c r="AK1059" s="298"/>
      <c r="AL1059" s="298"/>
      <c r="AM1059" s="299"/>
      <c r="AN1059" s="300"/>
      <c r="AP1059" s="300"/>
      <c r="AQ1059" s="302"/>
      <c r="AR1059" s="300"/>
      <c r="AS1059" s="302"/>
      <c r="AT1059" s="303"/>
      <c r="AU1059" s="300"/>
      <c r="AV1059" s="302"/>
      <c r="AW1059" s="300"/>
      <c r="AX1059" s="302"/>
      <c r="AY1059" s="300"/>
      <c r="AZ1059" s="302"/>
    </row>
    <row r="1060" spans="7:52">
      <c r="G1060" s="256"/>
      <c r="I1060" s="256"/>
      <c r="J1060" s="256"/>
      <c r="K1060" s="256"/>
      <c r="L1060" s="256"/>
      <c r="M1060" s="273"/>
      <c r="N1060" s="273"/>
      <c r="O1060" s="274"/>
      <c r="P1060" s="257"/>
      <c r="Q1060" s="256"/>
      <c r="R1060" s="295"/>
      <c r="Z1060" s="296"/>
      <c r="AA1060" s="295"/>
      <c r="AB1060" s="297"/>
      <c r="AC1060" s="297"/>
      <c r="AD1060" s="297"/>
      <c r="AE1060" s="297"/>
      <c r="AF1060" s="297"/>
      <c r="AG1060" s="297"/>
      <c r="AH1060" s="297"/>
      <c r="AI1060" s="297"/>
      <c r="AJ1060" s="298"/>
      <c r="AK1060" s="298"/>
      <c r="AL1060" s="298"/>
      <c r="AM1060" s="299"/>
      <c r="AN1060" s="300"/>
      <c r="AP1060" s="300"/>
      <c r="AQ1060" s="302"/>
      <c r="AR1060" s="300"/>
      <c r="AS1060" s="302"/>
      <c r="AT1060" s="303"/>
      <c r="AU1060" s="300"/>
      <c r="AV1060" s="302"/>
      <c r="AW1060" s="300"/>
      <c r="AX1060" s="302"/>
      <c r="AY1060" s="300"/>
      <c r="AZ1060" s="302"/>
    </row>
    <row r="1061" spans="7:52">
      <c r="G1061" s="256"/>
      <c r="I1061" s="256"/>
      <c r="J1061" s="256"/>
      <c r="K1061" s="256"/>
      <c r="L1061" s="256"/>
      <c r="M1061" s="273"/>
      <c r="N1061" s="273"/>
      <c r="O1061" s="274"/>
      <c r="P1061" s="257"/>
      <c r="Q1061" s="256"/>
      <c r="R1061" s="295"/>
      <c r="Z1061" s="296"/>
      <c r="AA1061" s="295"/>
      <c r="AB1061" s="297"/>
      <c r="AC1061" s="297"/>
      <c r="AD1061" s="297"/>
      <c r="AE1061" s="297"/>
      <c r="AF1061" s="297"/>
      <c r="AG1061" s="297"/>
      <c r="AH1061" s="297"/>
      <c r="AI1061" s="297"/>
      <c r="AJ1061" s="298"/>
      <c r="AK1061" s="298"/>
      <c r="AL1061" s="298"/>
      <c r="AM1061" s="299"/>
      <c r="AN1061" s="300"/>
      <c r="AP1061" s="300"/>
      <c r="AQ1061" s="302"/>
      <c r="AR1061" s="300"/>
      <c r="AS1061" s="302"/>
      <c r="AT1061" s="303"/>
      <c r="AU1061" s="300"/>
      <c r="AV1061" s="302"/>
      <c r="AW1061" s="300"/>
      <c r="AX1061" s="302"/>
      <c r="AY1061" s="300"/>
      <c r="AZ1061" s="302"/>
    </row>
    <row r="1062" spans="7:52">
      <c r="G1062" s="256"/>
      <c r="I1062" s="256"/>
      <c r="J1062" s="256"/>
      <c r="K1062" s="256"/>
      <c r="L1062" s="256"/>
      <c r="M1062" s="273"/>
      <c r="N1062" s="273"/>
      <c r="O1062" s="274"/>
      <c r="P1062" s="257"/>
      <c r="Q1062" s="256"/>
      <c r="R1062" s="295"/>
      <c r="Z1062" s="296"/>
      <c r="AA1062" s="295"/>
      <c r="AB1062" s="297"/>
      <c r="AC1062" s="297"/>
      <c r="AD1062" s="297"/>
      <c r="AE1062" s="297"/>
      <c r="AF1062" s="297"/>
      <c r="AG1062" s="297"/>
      <c r="AH1062" s="297"/>
      <c r="AI1062" s="297"/>
      <c r="AJ1062" s="298"/>
      <c r="AK1062" s="298"/>
      <c r="AL1062" s="298"/>
      <c r="AM1062" s="299"/>
      <c r="AN1062" s="300"/>
      <c r="AP1062" s="300"/>
      <c r="AQ1062" s="302"/>
      <c r="AR1062" s="300"/>
      <c r="AS1062" s="302"/>
      <c r="AT1062" s="303"/>
      <c r="AU1062" s="300"/>
      <c r="AV1062" s="302"/>
      <c r="AW1062" s="300"/>
      <c r="AX1062" s="302"/>
      <c r="AY1062" s="300"/>
      <c r="AZ1062" s="302"/>
    </row>
    <row r="1063" spans="7:52">
      <c r="G1063" s="256"/>
      <c r="I1063" s="256"/>
      <c r="J1063" s="256"/>
      <c r="K1063" s="256"/>
      <c r="L1063" s="256"/>
      <c r="M1063" s="273"/>
      <c r="N1063" s="273"/>
      <c r="O1063" s="274"/>
      <c r="P1063" s="257"/>
      <c r="Q1063" s="256"/>
      <c r="R1063" s="295"/>
      <c r="Z1063" s="296"/>
      <c r="AA1063" s="295"/>
      <c r="AB1063" s="297"/>
      <c r="AC1063" s="297"/>
      <c r="AD1063" s="297"/>
      <c r="AE1063" s="297"/>
      <c r="AF1063" s="297"/>
      <c r="AG1063" s="297"/>
      <c r="AH1063" s="297"/>
      <c r="AI1063" s="297"/>
      <c r="AJ1063" s="298"/>
      <c r="AK1063" s="298"/>
      <c r="AL1063" s="298"/>
      <c r="AM1063" s="299"/>
      <c r="AN1063" s="300"/>
      <c r="AP1063" s="300"/>
      <c r="AQ1063" s="302"/>
      <c r="AR1063" s="300"/>
      <c r="AS1063" s="302"/>
      <c r="AT1063" s="303"/>
      <c r="AU1063" s="300"/>
      <c r="AV1063" s="302"/>
      <c r="AW1063" s="300"/>
      <c r="AX1063" s="302"/>
      <c r="AY1063" s="300"/>
      <c r="AZ1063" s="302"/>
    </row>
    <row r="1064" spans="7:52">
      <c r="G1064" s="256"/>
      <c r="I1064" s="256"/>
      <c r="J1064" s="256"/>
      <c r="K1064" s="256"/>
      <c r="L1064" s="256"/>
      <c r="M1064" s="273"/>
      <c r="N1064" s="273"/>
      <c r="O1064" s="274"/>
      <c r="P1064" s="257"/>
      <c r="Q1064" s="256"/>
      <c r="R1064" s="295"/>
      <c r="Z1064" s="296"/>
      <c r="AA1064" s="295"/>
      <c r="AB1064" s="297"/>
      <c r="AC1064" s="297"/>
      <c r="AD1064" s="297"/>
      <c r="AE1064" s="297"/>
      <c r="AF1064" s="297"/>
      <c r="AG1064" s="297"/>
      <c r="AH1064" s="297"/>
      <c r="AI1064" s="297"/>
      <c r="AJ1064" s="298"/>
      <c r="AK1064" s="298"/>
      <c r="AL1064" s="298"/>
      <c r="AM1064" s="299"/>
      <c r="AN1064" s="300"/>
      <c r="AP1064" s="300"/>
      <c r="AQ1064" s="302"/>
      <c r="AR1064" s="300"/>
      <c r="AS1064" s="302"/>
      <c r="AT1064" s="303"/>
      <c r="AU1064" s="300"/>
      <c r="AV1064" s="302"/>
      <c r="AW1064" s="300"/>
      <c r="AX1064" s="302"/>
      <c r="AY1064" s="300"/>
      <c r="AZ1064" s="302"/>
    </row>
    <row r="1065" spans="7:52">
      <c r="G1065" s="256"/>
      <c r="I1065" s="256"/>
      <c r="J1065" s="256"/>
      <c r="K1065" s="256"/>
      <c r="L1065" s="256"/>
      <c r="M1065" s="273"/>
      <c r="N1065" s="273"/>
      <c r="O1065" s="274"/>
      <c r="P1065" s="257"/>
      <c r="Q1065" s="256"/>
      <c r="R1065" s="295"/>
      <c r="Z1065" s="296"/>
      <c r="AA1065" s="295"/>
      <c r="AB1065" s="297"/>
      <c r="AC1065" s="297"/>
      <c r="AD1065" s="297"/>
      <c r="AE1065" s="297"/>
      <c r="AF1065" s="297"/>
      <c r="AG1065" s="297"/>
      <c r="AH1065" s="297"/>
      <c r="AI1065" s="297"/>
      <c r="AJ1065" s="298"/>
      <c r="AK1065" s="298"/>
      <c r="AL1065" s="298"/>
      <c r="AM1065" s="299"/>
      <c r="AN1065" s="300"/>
      <c r="AP1065" s="300"/>
      <c r="AQ1065" s="302"/>
      <c r="AR1065" s="300"/>
      <c r="AS1065" s="302"/>
      <c r="AT1065" s="303"/>
      <c r="AU1065" s="300"/>
      <c r="AV1065" s="302"/>
      <c r="AW1065" s="300"/>
      <c r="AX1065" s="302"/>
      <c r="AY1065" s="300"/>
      <c r="AZ1065" s="302"/>
    </row>
    <row r="1066" spans="7:52">
      <c r="G1066" s="256"/>
      <c r="I1066" s="256"/>
      <c r="J1066" s="256"/>
      <c r="K1066" s="256"/>
      <c r="L1066" s="256"/>
      <c r="M1066" s="273"/>
      <c r="N1066" s="273"/>
      <c r="O1066" s="274"/>
      <c r="P1066" s="257"/>
      <c r="Q1066" s="256"/>
      <c r="R1066" s="295"/>
      <c r="Z1066" s="296"/>
      <c r="AA1066" s="295"/>
      <c r="AB1066" s="297"/>
      <c r="AC1066" s="297"/>
      <c r="AD1066" s="297"/>
      <c r="AE1066" s="297"/>
      <c r="AF1066" s="297"/>
      <c r="AG1066" s="297"/>
      <c r="AH1066" s="297"/>
      <c r="AI1066" s="297"/>
      <c r="AJ1066" s="298"/>
      <c r="AK1066" s="298"/>
      <c r="AL1066" s="298"/>
      <c r="AM1066" s="299"/>
      <c r="AN1066" s="300"/>
      <c r="AP1066" s="300"/>
      <c r="AQ1066" s="302"/>
      <c r="AR1066" s="300"/>
      <c r="AS1066" s="302"/>
      <c r="AT1066" s="303"/>
      <c r="AU1066" s="300"/>
      <c r="AV1066" s="302"/>
      <c r="AW1066" s="300"/>
      <c r="AX1066" s="302"/>
      <c r="AY1066" s="300"/>
      <c r="AZ1066" s="302"/>
    </row>
    <row r="1067" spans="7:52">
      <c r="G1067" s="256"/>
      <c r="I1067" s="256"/>
      <c r="J1067" s="256"/>
      <c r="K1067" s="256"/>
      <c r="L1067" s="256"/>
      <c r="M1067" s="273"/>
      <c r="N1067" s="273"/>
      <c r="O1067" s="274"/>
      <c r="P1067" s="257"/>
      <c r="Q1067" s="256"/>
      <c r="R1067" s="295"/>
      <c r="Z1067" s="296"/>
      <c r="AA1067" s="295"/>
      <c r="AB1067" s="297"/>
      <c r="AC1067" s="297"/>
      <c r="AD1067" s="297"/>
      <c r="AE1067" s="297"/>
      <c r="AF1067" s="297"/>
      <c r="AG1067" s="297"/>
      <c r="AH1067" s="297"/>
      <c r="AI1067" s="297"/>
      <c r="AJ1067" s="298"/>
      <c r="AK1067" s="298"/>
      <c r="AL1067" s="298"/>
      <c r="AM1067" s="299"/>
      <c r="AN1067" s="300"/>
      <c r="AP1067" s="300"/>
      <c r="AQ1067" s="302"/>
      <c r="AR1067" s="300"/>
      <c r="AS1067" s="302"/>
      <c r="AT1067" s="303"/>
      <c r="AU1067" s="300"/>
      <c r="AV1067" s="302"/>
      <c r="AW1067" s="300"/>
      <c r="AX1067" s="302"/>
      <c r="AY1067" s="300"/>
      <c r="AZ1067" s="302"/>
    </row>
    <row r="1068" spans="7:52">
      <c r="G1068" s="256"/>
      <c r="I1068" s="256"/>
      <c r="J1068" s="256"/>
      <c r="K1068" s="256"/>
      <c r="L1068" s="256"/>
      <c r="M1068" s="273"/>
      <c r="N1068" s="273"/>
      <c r="O1068" s="274"/>
      <c r="P1068" s="257"/>
      <c r="Q1068" s="256"/>
      <c r="R1068" s="295"/>
      <c r="Z1068" s="296"/>
      <c r="AA1068" s="295"/>
      <c r="AB1068" s="297"/>
      <c r="AC1068" s="297"/>
      <c r="AD1068" s="297"/>
      <c r="AE1068" s="297"/>
      <c r="AF1068" s="297"/>
      <c r="AG1068" s="297"/>
      <c r="AH1068" s="297"/>
      <c r="AI1068" s="297"/>
      <c r="AJ1068" s="298"/>
      <c r="AK1068" s="298"/>
      <c r="AL1068" s="298"/>
      <c r="AM1068" s="299"/>
      <c r="AN1068" s="300"/>
      <c r="AP1068" s="300"/>
      <c r="AQ1068" s="302"/>
      <c r="AR1068" s="300"/>
      <c r="AS1068" s="302"/>
      <c r="AT1068" s="303"/>
      <c r="AU1068" s="300"/>
      <c r="AV1068" s="302"/>
      <c r="AW1068" s="300"/>
      <c r="AX1068" s="302"/>
      <c r="AY1068" s="300"/>
      <c r="AZ1068" s="302"/>
    </row>
    <row r="1069" spans="7:52">
      <c r="G1069" s="256"/>
      <c r="I1069" s="256"/>
      <c r="J1069" s="256"/>
      <c r="K1069" s="256"/>
      <c r="L1069" s="256"/>
      <c r="M1069" s="273"/>
      <c r="N1069" s="273"/>
      <c r="O1069" s="274"/>
      <c r="P1069" s="257"/>
      <c r="Q1069" s="256"/>
      <c r="R1069" s="295"/>
      <c r="Z1069" s="296"/>
      <c r="AA1069" s="295"/>
      <c r="AB1069" s="297"/>
      <c r="AC1069" s="297"/>
      <c r="AD1069" s="297"/>
      <c r="AE1069" s="297"/>
      <c r="AF1069" s="297"/>
      <c r="AG1069" s="297"/>
      <c r="AH1069" s="297"/>
      <c r="AI1069" s="297"/>
      <c r="AJ1069" s="298"/>
      <c r="AK1069" s="298"/>
      <c r="AL1069" s="298"/>
      <c r="AM1069" s="299"/>
      <c r="AN1069" s="300"/>
      <c r="AP1069" s="300"/>
      <c r="AQ1069" s="302"/>
      <c r="AR1069" s="300"/>
      <c r="AS1069" s="302"/>
      <c r="AT1069" s="303"/>
      <c r="AU1069" s="300"/>
      <c r="AV1069" s="302"/>
      <c r="AW1069" s="300"/>
      <c r="AX1069" s="302"/>
      <c r="AY1069" s="300"/>
      <c r="AZ1069" s="302"/>
    </row>
    <row r="1070" spans="7:52">
      <c r="G1070" s="256"/>
      <c r="I1070" s="256"/>
      <c r="J1070" s="256"/>
      <c r="K1070" s="256"/>
      <c r="L1070" s="256"/>
      <c r="M1070" s="273"/>
      <c r="N1070" s="273"/>
      <c r="O1070" s="274"/>
      <c r="P1070" s="257"/>
      <c r="Q1070" s="256"/>
      <c r="R1070" s="295"/>
      <c r="Z1070" s="296"/>
      <c r="AA1070" s="295"/>
      <c r="AB1070" s="297"/>
      <c r="AC1070" s="297"/>
      <c r="AD1070" s="297"/>
      <c r="AE1070" s="297"/>
      <c r="AF1070" s="297"/>
      <c r="AG1070" s="297"/>
      <c r="AH1070" s="297"/>
      <c r="AI1070" s="297"/>
      <c r="AJ1070" s="298"/>
      <c r="AK1070" s="298"/>
      <c r="AL1070" s="298"/>
      <c r="AM1070" s="299"/>
      <c r="AN1070" s="300"/>
      <c r="AP1070" s="300"/>
      <c r="AQ1070" s="302"/>
      <c r="AR1070" s="300"/>
      <c r="AS1070" s="302"/>
      <c r="AT1070" s="303"/>
      <c r="AU1070" s="300"/>
      <c r="AV1070" s="302"/>
      <c r="AW1070" s="300"/>
      <c r="AX1070" s="302"/>
      <c r="AY1070" s="300"/>
      <c r="AZ1070" s="302"/>
    </row>
    <row r="1071" spans="7:52">
      <c r="G1071" s="256"/>
      <c r="I1071" s="256"/>
      <c r="J1071" s="256"/>
      <c r="K1071" s="256"/>
      <c r="L1071" s="256"/>
      <c r="M1071" s="273"/>
      <c r="N1071" s="273"/>
      <c r="O1071" s="274"/>
      <c r="P1071" s="257"/>
      <c r="Q1071" s="256"/>
      <c r="R1071" s="295"/>
      <c r="Z1071" s="296"/>
      <c r="AA1071" s="295"/>
      <c r="AB1071" s="297"/>
      <c r="AC1071" s="297"/>
      <c r="AD1071" s="297"/>
      <c r="AE1071" s="297"/>
      <c r="AF1071" s="297"/>
      <c r="AG1071" s="297"/>
      <c r="AH1071" s="297"/>
      <c r="AI1071" s="297"/>
      <c r="AJ1071" s="298"/>
      <c r="AK1071" s="298"/>
      <c r="AL1071" s="298"/>
      <c r="AM1071" s="299"/>
      <c r="AN1071" s="300"/>
      <c r="AP1071" s="300"/>
      <c r="AQ1071" s="302"/>
      <c r="AR1071" s="300"/>
      <c r="AS1071" s="302"/>
      <c r="AT1071" s="303"/>
      <c r="AU1071" s="300"/>
      <c r="AV1071" s="302"/>
      <c r="AW1071" s="300"/>
      <c r="AX1071" s="302"/>
      <c r="AY1071" s="300"/>
      <c r="AZ1071" s="302"/>
    </row>
    <row r="1072" spans="7:52">
      <c r="G1072" s="256"/>
      <c r="I1072" s="256"/>
      <c r="J1072" s="256"/>
      <c r="K1072" s="256"/>
      <c r="L1072" s="256"/>
      <c r="M1072" s="273"/>
      <c r="N1072" s="273"/>
      <c r="O1072" s="274"/>
      <c r="P1072" s="257"/>
      <c r="Q1072" s="256"/>
      <c r="R1072" s="295"/>
      <c r="Z1072" s="296"/>
      <c r="AA1072" s="295"/>
      <c r="AB1072" s="297"/>
      <c r="AC1072" s="297"/>
      <c r="AD1072" s="297"/>
      <c r="AE1072" s="297"/>
      <c r="AF1072" s="297"/>
      <c r="AG1072" s="297"/>
      <c r="AH1072" s="297"/>
      <c r="AI1072" s="297"/>
      <c r="AJ1072" s="298"/>
      <c r="AK1072" s="298"/>
      <c r="AL1072" s="298"/>
      <c r="AM1072" s="299"/>
      <c r="AN1072" s="300"/>
      <c r="AP1072" s="300"/>
      <c r="AQ1072" s="302"/>
      <c r="AR1072" s="300"/>
      <c r="AS1072" s="302"/>
      <c r="AT1072" s="303"/>
      <c r="AU1072" s="300"/>
      <c r="AV1072" s="302"/>
      <c r="AW1072" s="300"/>
      <c r="AX1072" s="302"/>
      <c r="AY1072" s="300"/>
      <c r="AZ1072" s="302"/>
    </row>
    <row r="1073" spans="7:52">
      <c r="G1073" s="256"/>
      <c r="I1073" s="256"/>
      <c r="J1073" s="256"/>
      <c r="K1073" s="256"/>
      <c r="L1073" s="256"/>
      <c r="M1073" s="273"/>
      <c r="N1073" s="273"/>
      <c r="O1073" s="274"/>
      <c r="P1073" s="257"/>
      <c r="Q1073" s="256"/>
      <c r="R1073" s="295"/>
      <c r="Z1073" s="296"/>
      <c r="AA1073" s="295"/>
      <c r="AB1073" s="297"/>
      <c r="AC1073" s="297"/>
      <c r="AD1073" s="297"/>
      <c r="AE1073" s="297"/>
      <c r="AF1073" s="297"/>
      <c r="AG1073" s="297"/>
      <c r="AH1073" s="297"/>
      <c r="AI1073" s="297"/>
      <c r="AJ1073" s="298"/>
      <c r="AK1073" s="298"/>
      <c r="AL1073" s="298"/>
      <c r="AM1073" s="299"/>
      <c r="AN1073" s="300"/>
      <c r="AP1073" s="300"/>
      <c r="AQ1073" s="302"/>
      <c r="AR1073" s="300"/>
      <c r="AS1073" s="302"/>
      <c r="AT1073" s="303"/>
      <c r="AU1073" s="300"/>
      <c r="AV1073" s="302"/>
      <c r="AW1073" s="300"/>
      <c r="AX1073" s="302"/>
      <c r="AY1073" s="300"/>
      <c r="AZ1073" s="302"/>
    </row>
    <row r="1074" spans="7:52">
      <c r="G1074" s="256"/>
      <c r="I1074" s="256"/>
      <c r="J1074" s="256"/>
      <c r="K1074" s="256"/>
      <c r="L1074" s="256"/>
      <c r="M1074" s="273"/>
      <c r="N1074" s="273"/>
      <c r="O1074" s="274"/>
      <c r="P1074" s="257"/>
      <c r="Q1074" s="256"/>
      <c r="R1074" s="295"/>
      <c r="Z1074" s="296"/>
      <c r="AA1074" s="295"/>
      <c r="AB1074" s="297"/>
      <c r="AC1074" s="297"/>
      <c r="AD1074" s="297"/>
      <c r="AE1074" s="297"/>
      <c r="AF1074" s="297"/>
      <c r="AG1074" s="297"/>
      <c r="AH1074" s="297"/>
      <c r="AI1074" s="297"/>
      <c r="AJ1074" s="298"/>
      <c r="AK1074" s="298"/>
      <c r="AL1074" s="298"/>
      <c r="AM1074" s="299"/>
      <c r="AN1074" s="300"/>
      <c r="AP1074" s="300"/>
      <c r="AQ1074" s="302"/>
      <c r="AR1074" s="300"/>
      <c r="AS1074" s="302"/>
      <c r="AT1074" s="303"/>
      <c r="AU1074" s="300"/>
      <c r="AV1074" s="302"/>
      <c r="AW1074" s="300"/>
      <c r="AX1074" s="302"/>
      <c r="AY1074" s="300"/>
      <c r="AZ1074" s="302"/>
    </row>
    <row r="1075" spans="7:52">
      <c r="G1075" s="256"/>
      <c r="I1075" s="256"/>
      <c r="J1075" s="256"/>
      <c r="K1075" s="256"/>
      <c r="L1075" s="256"/>
      <c r="M1075" s="273"/>
      <c r="N1075" s="273"/>
      <c r="O1075" s="274"/>
      <c r="P1075" s="257"/>
      <c r="Q1075" s="256"/>
      <c r="R1075" s="295"/>
      <c r="Z1075" s="296"/>
      <c r="AA1075" s="295"/>
      <c r="AB1075" s="297"/>
      <c r="AC1075" s="297"/>
      <c r="AD1075" s="297"/>
      <c r="AE1075" s="297"/>
      <c r="AF1075" s="297"/>
      <c r="AG1075" s="297"/>
      <c r="AH1075" s="297"/>
      <c r="AI1075" s="297"/>
      <c r="AJ1075" s="298"/>
      <c r="AK1075" s="298"/>
      <c r="AL1075" s="298"/>
      <c r="AM1075" s="299"/>
      <c r="AN1075" s="300"/>
      <c r="AP1075" s="300"/>
      <c r="AQ1075" s="302"/>
      <c r="AR1075" s="300"/>
      <c r="AS1075" s="302"/>
      <c r="AT1075" s="303"/>
      <c r="AU1075" s="300"/>
      <c r="AV1075" s="302"/>
      <c r="AW1075" s="300"/>
      <c r="AX1075" s="302"/>
      <c r="AY1075" s="300"/>
      <c r="AZ1075" s="302"/>
    </row>
    <row r="1076" spans="7:52">
      <c r="G1076" s="256"/>
      <c r="I1076" s="256"/>
      <c r="J1076" s="256"/>
      <c r="K1076" s="256"/>
      <c r="L1076" s="256"/>
      <c r="M1076" s="273"/>
      <c r="N1076" s="273"/>
      <c r="O1076" s="274"/>
      <c r="P1076" s="257"/>
      <c r="Q1076" s="256"/>
      <c r="R1076" s="295"/>
      <c r="Z1076" s="296"/>
      <c r="AA1076" s="295"/>
      <c r="AB1076" s="297"/>
      <c r="AC1076" s="297"/>
      <c r="AD1076" s="297"/>
      <c r="AE1076" s="297"/>
      <c r="AF1076" s="297"/>
      <c r="AG1076" s="297"/>
      <c r="AH1076" s="297"/>
      <c r="AI1076" s="297"/>
      <c r="AJ1076" s="298"/>
      <c r="AK1076" s="298"/>
      <c r="AL1076" s="298"/>
      <c r="AM1076" s="299"/>
      <c r="AN1076" s="300"/>
      <c r="AP1076" s="300"/>
      <c r="AQ1076" s="302"/>
      <c r="AR1076" s="300"/>
      <c r="AS1076" s="302"/>
      <c r="AT1076" s="303"/>
      <c r="AU1076" s="300"/>
      <c r="AV1076" s="302"/>
      <c r="AW1076" s="300"/>
      <c r="AX1076" s="302"/>
      <c r="AY1076" s="300"/>
      <c r="AZ1076" s="302"/>
    </row>
    <row r="1077" spans="7:52">
      <c r="G1077" s="256"/>
      <c r="I1077" s="256"/>
      <c r="J1077" s="256"/>
      <c r="K1077" s="256"/>
      <c r="L1077" s="256"/>
      <c r="M1077" s="273"/>
      <c r="N1077" s="273"/>
      <c r="O1077" s="274"/>
      <c r="P1077" s="257"/>
      <c r="Q1077" s="256"/>
      <c r="R1077" s="295"/>
      <c r="Z1077" s="296"/>
      <c r="AA1077" s="295"/>
      <c r="AB1077" s="297"/>
      <c r="AC1077" s="297"/>
      <c r="AD1077" s="297"/>
      <c r="AE1077" s="297"/>
      <c r="AF1077" s="297"/>
      <c r="AG1077" s="297"/>
      <c r="AH1077" s="297"/>
      <c r="AI1077" s="297"/>
      <c r="AJ1077" s="298"/>
      <c r="AK1077" s="298"/>
      <c r="AL1077" s="298"/>
      <c r="AM1077" s="299"/>
      <c r="AN1077" s="300"/>
      <c r="AP1077" s="300"/>
      <c r="AQ1077" s="302"/>
      <c r="AR1077" s="300"/>
      <c r="AS1077" s="302"/>
      <c r="AT1077" s="303"/>
      <c r="AU1077" s="300"/>
      <c r="AV1077" s="302"/>
      <c r="AW1077" s="300"/>
      <c r="AX1077" s="302"/>
      <c r="AY1077" s="300"/>
      <c r="AZ1077" s="302"/>
    </row>
    <row r="1078" spans="7:52">
      <c r="G1078" s="256"/>
      <c r="I1078" s="256"/>
      <c r="J1078" s="256"/>
      <c r="K1078" s="256"/>
      <c r="L1078" s="256"/>
      <c r="M1078" s="273"/>
      <c r="N1078" s="273"/>
      <c r="O1078" s="274"/>
      <c r="P1078" s="257"/>
      <c r="Q1078" s="256"/>
      <c r="R1078" s="295"/>
      <c r="Z1078" s="296"/>
      <c r="AA1078" s="295"/>
      <c r="AB1078" s="297"/>
      <c r="AC1078" s="297"/>
      <c r="AD1078" s="297"/>
      <c r="AE1078" s="297"/>
      <c r="AF1078" s="297"/>
      <c r="AG1078" s="297"/>
      <c r="AH1078" s="297"/>
      <c r="AI1078" s="297"/>
      <c r="AJ1078" s="298"/>
      <c r="AK1078" s="298"/>
      <c r="AL1078" s="298"/>
      <c r="AM1078" s="299"/>
      <c r="AN1078" s="300"/>
      <c r="AP1078" s="300"/>
      <c r="AQ1078" s="302"/>
      <c r="AR1078" s="300"/>
      <c r="AS1078" s="302"/>
      <c r="AT1078" s="303"/>
      <c r="AU1078" s="300"/>
      <c r="AV1078" s="302"/>
      <c r="AW1078" s="300"/>
      <c r="AX1078" s="302"/>
      <c r="AY1078" s="300"/>
      <c r="AZ1078" s="302"/>
    </row>
    <row r="1079" spans="7:52">
      <c r="G1079" s="256"/>
      <c r="I1079" s="256"/>
      <c r="J1079" s="256"/>
      <c r="K1079" s="256"/>
      <c r="L1079" s="256"/>
      <c r="M1079" s="273"/>
      <c r="N1079" s="273"/>
      <c r="O1079" s="274"/>
      <c r="P1079" s="257"/>
      <c r="Q1079" s="256"/>
      <c r="R1079" s="295"/>
      <c r="Z1079" s="296"/>
      <c r="AA1079" s="295"/>
      <c r="AB1079" s="297"/>
      <c r="AC1079" s="297"/>
      <c r="AD1079" s="297"/>
      <c r="AE1079" s="297"/>
      <c r="AF1079" s="297"/>
      <c r="AG1079" s="297"/>
      <c r="AH1079" s="297"/>
      <c r="AI1079" s="297"/>
      <c r="AJ1079" s="298"/>
      <c r="AK1079" s="298"/>
      <c r="AL1079" s="298"/>
      <c r="AM1079" s="299"/>
      <c r="AN1079" s="300"/>
      <c r="AP1079" s="300"/>
      <c r="AQ1079" s="302"/>
      <c r="AR1079" s="300"/>
      <c r="AS1079" s="302"/>
      <c r="AT1079" s="303"/>
      <c r="AU1079" s="300"/>
      <c r="AV1079" s="302"/>
      <c r="AW1079" s="300"/>
      <c r="AX1079" s="302"/>
      <c r="AY1079" s="300"/>
      <c r="AZ1079" s="302"/>
    </row>
    <row r="1080" spans="7:52">
      <c r="G1080" s="256"/>
      <c r="I1080" s="256"/>
      <c r="J1080" s="256"/>
      <c r="K1080" s="256"/>
      <c r="L1080" s="256"/>
      <c r="M1080" s="273"/>
      <c r="N1080" s="273"/>
      <c r="O1080" s="274"/>
      <c r="P1080" s="257"/>
      <c r="Q1080" s="256"/>
      <c r="R1080" s="295"/>
      <c r="Z1080" s="296"/>
      <c r="AA1080" s="295"/>
      <c r="AB1080" s="297"/>
      <c r="AC1080" s="297"/>
      <c r="AD1080" s="297"/>
      <c r="AE1080" s="297"/>
      <c r="AF1080" s="297"/>
      <c r="AG1080" s="297"/>
      <c r="AH1080" s="297"/>
      <c r="AI1080" s="297"/>
      <c r="AJ1080" s="298"/>
      <c r="AK1080" s="298"/>
      <c r="AL1080" s="298"/>
      <c r="AM1080" s="299"/>
      <c r="AN1080" s="300"/>
      <c r="AP1080" s="300"/>
      <c r="AQ1080" s="302"/>
      <c r="AR1080" s="300"/>
      <c r="AS1080" s="302"/>
      <c r="AT1080" s="303"/>
      <c r="AU1080" s="300"/>
      <c r="AV1080" s="302"/>
      <c r="AW1080" s="300"/>
      <c r="AX1080" s="302"/>
      <c r="AY1080" s="300"/>
      <c r="AZ1080" s="302"/>
    </row>
    <row r="1081" spans="7:52">
      <c r="G1081" s="256"/>
      <c r="I1081" s="256"/>
      <c r="J1081" s="256"/>
      <c r="K1081" s="256"/>
      <c r="L1081" s="256"/>
      <c r="M1081" s="273"/>
      <c r="N1081" s="273"/>
      <c r="O1081" s="274"/>
      <c r="P1081" s="257"/>
      <c r="Q1081" s="256"/>
      <c r="R1081" s="295"/>
      <c r="Z1081" s="296"/>
      <c r="AA1081" s="295"/>
      <c r="AB1081" s="297"/>
      <c r="AC1081" s="297"/>
      <c r="AD1081" s="297"/>
      <c r="AE1081" s="297"/>
      <c r="AF1081" s="297"/>
      <c r="AG1081" s="297"/>
      <c r="AH1081" s="297"/>
      <c r="AI1081" s="297"/>
      <c r="AJ1081" s="298"/>
      <c r="AK1081" s="298"/>
      <c r="AL1081" s="298"/>
      <c r="AM1081" s="299"/>
      <c r="AN1081" s="300"/>
      <c r="AP1081" s="300"/>
      <c r="AQ1081" s="302"/>
      <c r="AR1081" s="300"/>
      <c r="AS1081" s="302"/>
      <c r="AT1081" s="303"/>
      <c r="AU1081" s="300"/>
      <c r="AV1081" s="302"/>
      <c r="AW1081" s="300"/>
      <c r="AX1081" s="302"/>
      <c r="AY1081" s="300"/>
      <c r="AZ1081" s="302"/>
    </row>
    <row r="1082" spans="7:52">
      <c r="G1082" s="256"/>
      <c r="I1082" s="256"/>
      <c r="J1082" s="256"/>
      <c r="K1082" s="256"/>
      <c r="L1082" s="256"/>
      <c r="M1082" s="273"/>
      <c r="N1082" s="273"/>
      <c r="O1082" s="274"/>
      <c r="P1082" s="257"/>
      <c r="Q1082" s="256"/>
      <c r="R1082" s="295"/>
      <c r="Z1082" s="296"/>
      <c r="AA1082" s="295"/>
      <c r="AB1082" s="297"/>
      <c r="AC1082" s="297"/>
      <c r="AD1082" s="297"/>
      <c r="AE1082" s="297"/>
      <c r="AF1082" s="297"/>
      <c r="AG1082" s="297"/>
      <c r="AH1082" s="297"/>
      <c r="AI1082" s="297"/>
      <c r="AJ1082" s="298"/>
      <c r="AK1082" s="298"/>
      <c r="AL1082" s="298"/>
      <c r="AM1082" s="299"/>
      <c r="AN1082" s="300"/>
      <c r="AP1082" s="300"/>
      <c r="AQ1082" s="302"/>
      <c r="AR1082" s="300"/>
      <c r="AS1082" s="302"/>
      <c r="AT1082" s="303"/>
      <c r="AU1082" s="300"/>
      <c r="AV1082" s="302"/>
      <c r="AW1082" s="300"/>
      <c r="AX1082" s="302"/>
      <c r="AY1082" s="300"/>
      <c r="AZ1082" s="302"/>
    </row>
    <row r="1083" spans="7:52">
      <c r="G1083" s="256"/>
      <c r="I1083" s="256"/>
      <c r="J1083" s="256"/>
      <c r="K1083" s="256"/>
      <c r="L1083" s="256"/>
      <c r="M1083" s="273"/>
      <c r="N1083" s="273"/>
      <c r="O1083" s="274"/>
      <c r="P1083" s="257"/>
      <c r="Q1083" s="256"/>
      <c r="R1083" s="295"/>
      <c r="Z1083" s="296"/>
      <c r="AA1083" s="295"/>
      <c r="AB1083" s="297"/>
      <c r="AC1083" s="297"/>
      <c r="AD1083" s="297"/>
      <c r="AE1083" s="297"/>
      <c r="AF1083" s="297"/>
      <c r="AG1083" s="297"/>
      <c r="AH1083" s="297"/>
      <c r="AI1083" s="297"/>
      <c r="AJ1083" s="298"/>
      <c r="AK1083" s="298"/>
      <c r="AL1083" s="298"/>
      <c r="AM1083" s="299"/>
      <c r="AN1083" s="300"/>
      <c r="AP1083" s="300"/>
      <c r="AQ1083" s="302"/>
      <c r="AR1083" s="300"/>
      <c r="AS1083" s="302"/>
      <c r="AT1083" s="303"/>
      <c r="AU1083" s="300"/>
      <c r="AV1083" s="302"/>
      <c r="AW1083" s="300"/>
      <c r="AX1083" s="302"/>
      <c r="AY1083" s="300"/>
      <c r="AZ1083" s="302"/>
    </row>
    <row r="1084" spans="7:52">
      <c r="G1084" s="256"/>
      <c r="I1084" s="256"/>
      <c r="J1084" s="256"/>
      <c r="K1084" s="256"/>
      <c r="L1084" s="256"/>
      <c r="M1084" s="273"/>
      <c r="N1084" s="273"/>
      <c r="O1084" s="274"/>
      <c r="P1084" s="257"/>
      <c r="Q1084" s="256"/>
      <c r="R1084" s="295"/>
      <c r="Z1084" s="296"/>
      <c r="AA1084" s="295"/>
      <c r="AB1084" s="297"/>
      <c r="AC1084" s="297"/>
      <c r="AD1084" s="297"/>
      <c r="AE1084" s="297"/>
      <c r="AF1084" s="297"/>
      <c r="AG1084" s="297"/>
      <c r="AH1084" s="297"/>
      <c r="AI1084" s="297"/>
      <c r="AJ1084" s="298"/>
      <c r="AK1084" s="298"/>
      <c r="AL1084" s="298"/>
      <c r="AM1084" s="299"/>
      <c r="AN1084" s="300"/>
      <c r="AP1084" s="300"/>
      <c r="AQ1084" s="302"/>
      <c r="AR1084" s="300"/>
      <c r="AS1084" s="302"/>
      <c r="AT1084" s="303"/>
      <c r="AU1084" s="300"/>
      <c r="AV1084" s="302"/>
      <c r="AW1084" s="300"/>
      <c r="AX1084" s="302"/>
      <c r="AY1084" s="300"/>
      <c r="AZ1084" s="302"/>
    </row>
    <row r="1085" spans="7:52">
      <c r="G1085" s="256"/>
      <c r="I1085" s="256"/>
      <c r="J1085" s="256"/>
      <c r="K1085" s="256"/>
      <c r="L1085" s="256"/>
      <c r="M1085" s="273"/>
      <c r="N1085" s="273"/>
      <c r="O1085" s="274"/>
      <c r="P1085" s="257"/>
      <c r="Q1085" s="256"/>
      <c r="R1085" s="295"/>
      <c r="Z1085" s="296"/>
      <c r="AA1085" s="295"/>
      <c r="AB1085" s="297"/>
      <c r="AC1085" s="297"/>
      <c r="AD1085" s="297"/>
      <c r="AE1085" s="297"/>
      <c r="AF1085" s="297"/>
      <c r="AG1085" s="297"/>
      <c r="AH1085" s="297"/>
      <c r="AI1085" s="297"/>
      <c r="AJ1085" s="298"/>
      <c r="AK1085" s="298"/>
      <c r="AL1085" s="298"/>
      <c r="AM1085" s="299"/>
      <c r="AN1085" s="300"/>
      <c r="AP1085" s="300"/>
      <c r="AQ1085" s="302"/>
      <c r="AR1085" s="300"/>
      <c r="AS1085" s="302"/>
      <c r="AT1085" s="303"/>
      <c r="AU1085" s="300"/>
      <c r="AV1085" s="302"/>
      <c r="AW1085" s="300"/>
      <c r="AX1085" s="302"/>
      <c r="AY1085" s="300"/>
      <c r="AZ1085" s="302"/>
    </row>
    <row r="1086" spans="7:52">
      <c r="G1086" s="256"/>
      <c r="I1086" s="256"/>
      <c r="J1086" s="256"/>
      <c r="K1086" s="256"/>
      <c r="L1086" s="256"/>
      <c r="M1086" s="273"/>
      <c r="N1086" s="273"/>
      <c r="O1086" s="274"/>
      <c r="P1086" s="257"/>
      <c r="Q1086" s="256"/>
      <c r="R1086" s="295"/>
      <c r="Z1086" s="296"/>
      <c r="AA1086" s="295"/>
      <c r="AB1086" s="297"/>
      <c r="AC1086" s="297"/>
      <c r="AD1086" s="297"/>
      <c r="AE1086" s="297"/>
      <c r="AF1086" s="297"/>
      <c r="AG1086" s="297"/>
      <c r="AH1086" s="297"/>
      <c r="AI1086" s="297"/>
      <c r="AJ1086" s="298"/>
      <c r="AK1086" s="298"/>
      <c r="AL1086" s="298"/>
      <c r="AM1086" s="299"/>
      <c r="AN1086" s="300"/>
      <c r="AP1086" s="300"/>
      <c r="AQ1086" s="302"/>
      <c r="AR1086" s="300"/>
      <c r="AS1086" s="302"/>
      <c r="AT1086" s="303"/>
      <c r="AU1086" s="300"/>
      <c r="AV1086" s="302"/>
      <c r="AW1086" s="300"/>
      <c r="AX1086" s="302"/>
      <c r="AY1086" s="300"/>
      <c r="AZ1086" s="302"/>
    </row>
    <row r="1087" spans="7:52">
      <c r="G1087" s="256"/>
      <c r="I1087" s="256"/>
      <c r="J1087" s="256"/>
      <c r="K1087" s="256"/>
      <c r="L1087" s="256"/>
      <c r="M1087" s="273"/>
      <c r="N1087" s="273"/>
      <c r="O1087" s="274"/>
      <c r="P1087" s="257"/>
      <c r="Q1087" s="256"/>
      <c r="R1087" s="295"/>
      <c r="Z1087" s="296"/>
      <c r="AA1087" s="295"/>
      <c r="AB1087" s="297"/>
      <c r="AC1087" s="297"/>
      <c r="AD1087" s="297"/>
      <c r="AE1087" s="297"/>
      <c r="AF1087" s="297"/>
      <c r="AG1087" s="297"/>
      <c r="AH1087" s="297"/>
      <c r="AI1087" s="297"/>
      <c r="AJ1087" s="298"/>
      <c r="AK1087" s="298"/>
      <c r="AL1087" s="298"/>
      <c r="AM1087" s="299"/>
      <c r="AN1087" s="300"/>
      <c r="AP1087" s="300"/>
      <c r="AQ1087" s="302"/>
      <c r="AR1087" s="300"/>
      <c r="AS1087" s="302"/>
      <c r="AT1087" s="303"/>
      <c r="AU1087" s="300"/>
      <c r="AV1087" s="302"/>
      <c r="AW1087" s="300"/>
      <c r="AX1087" s="302"/>
      <c r="AY1087" s="300"/>
      <c r="AZ1087" s="302"/>
    </row>
    <row r="1088" spans="7:52">
      <c r="G1088" s="256"/>
      <c r="I1088" s="256"/>
      <c r="J1088" s="256"/>
      <c r="K1088" s="256"/>
      <c r="L1088" s="256"/>
      <c r="M1088" s="273"/>
      <c r="N1088" s="273"/>
      <c r="O1088" s="274"/>
      <c r="P1088" s="257"/>
      <c r="Q1088" s="256"/>
      <c r="R1088" s="295"/>
      <c r="Z1088" s="296"/>
      <c r="AA1088" s="295"/>
      <c r="AB1088" s="297"/>
      <c r="AC1088" s="297"/>
      <c r="AD1088" s="297"/>
      <c r="AE1088" s="297"/>
      <c r="AF1088" s="297"/>
      <c r="AG1088" s="297"/>
      <c r="AH1088" s="297"/>
      <c r="AI1088" s="297"/>
      <c r="AJ1088" s="298"/>
      <c r="AK1088" s="298"/>
      <c r="AL1088" s="298"/>
      <c r="AM1088" s="299"/>
      <c r="AN1088" s="300"/>
      <c r="AP1088" s="300"/>
      <c r="AQ1088" s="302"/>
      <c r="AR1088" s="300"/>
      <c r="AS1088" s="302"/>
      <c r="AT1088" s="303"/>
      <c r="AU1088" s="300"/>
      <c r="AV1088" s="302"/>
      <c r="AW1088" s="300"/>
      <c r="AX1088" s="302"/>
      <c r="AY1088" s="300"/>
      <c r="AZ1088" s="302"/>
    </row>
    <row r="1089" spans="7:52">
      <c r="G1089" s="256"/>
      <c r="I1089" s="256"/>
      <c r="J1089" s="256"/>
      <c r="K1089" s="256"/>
      <c r="L1089" s="256"/>
      <c r="M1089" s="273"/>
      <c r="N1089" s="273"/>
      <c r="O1089" s="274"/>
      <c r="P1089" s="257"/>
      <c r="Q1089" s="256"/>
      <c r="R1089" s="295"/>
      <c r="Z1089" s="296"/>
      <c r="AA1089" s="295"/>
      <c r="AB1089" s="297"/>
      <c r="AC1089" s="297"/>
      <c r="AD1089" s="297"/>
      <c r="AE1089" s="297"/>
      <c r="AF1089" s="297"/>
      <c r="AG1089" s="297"/>
      <c r="AH1089" s="297"/>
      <c r="AI1089" s="297"/>
      <c r="AJ1089" s="298"/>
      <c r="AK1089" s="298"/>
      <c r="AL1089" s="298"/>
      <c r="AM1089" s="299"/>
      <c r="AN1089" s="300"/>
      <c r="AP1089" s="300"/>
      <c r="AQ1089" s="302"/>
      <c r="AR1089" s="300"/>
      <c r="AS1089" s="302"/>
      <c r="AT1089" s="303"/>
      <c r="AU1089" s="300"/>
      <c r="AV1089" s="302"/>
      <c r="AW1089" s="300"/>
      <c r="AX1089" s="302"/>
      <c r="AY1089" s="300"/>
      <c r="AZ1089" s="302"/>
    </row>
    <row r="1090" spans="7:52">
      <c r="G1090" s="256"/>
      <c r="I1090" s="256"/>
      <c r="J1090" s="256"/>
      <c r="K1090" s="256"/>
      <c r="L1090" s="256"/>
      <c r="M1090" s="273"/>
      <c r="N1090" s="273"/>
      <c r="O1090" s="274"/>
      <c r="P1090" s="257"/>
      <c r="Q1090" s="256"/>
      <c r="R1090" s="295"/>
      <c r="Z1090" s="296"/>
      <c r="AA1090" s="295"/>
      <c r="AB1090" s="297"/>
      <c r="AC1090" s="297"/>
      <c r="AD1090" s="297"/>
      <c r="AE1090" s="297"/>
      <c r="AF1090" s="297"/>
      <c r="AG1090" s="297"/>
      <c r="AH1090" s="297"/>
      <c r="AI1090" s="297"/>
      <c r="AJ1090" s="298"/>
      <c r="AK1090" s="298"/>
      <c r="AL1090" s="298"/>
      <c r="AM1090" s="299"/>
      <c r="AN1090" s="300"/>
      <c r="AP1090" s="300"/>
      <c r="AQ1090" s="302"/>
      <c r="AR1090" s="300"/>
      <c r="AS1090" s="302"/>
      <c r="AT1090" s="303"/>
      <c r="AU1090" s="300"/>
      <c r="AV1090" s="302"/>
      <c r="AW1090" s="300"/>
      <c r="AX1090" s="302"/>
      <c r="AY1090" s="300"/>
      <c r="AZ1090" s="302"/>
    </row>
    <row r="1091" spans="7:52">
      <c r="G1091" s="256"/>
      <c r="I1091" s="256"/>
      <c r="J1091" s="256"/>
      <c r="K1091" s="256"/>
      <c r="L1091" s="256"/>
      <c r="M1091" s="273"/>
      <c r="N1091" s="273"/>
      <c r="O1091" s="274"/>
      <c r="P1091" s="257"/>
      <c r="Q1091" s="256"/>
      <c r="R1091" s="295"/>
      <c r="Z1091" s="296"/>
      <c r="AA1091" s="295"/>
      <c r="AB1091" s="297"/>
      <c r="AC1091" s="297"/>
      <c r="AD1091" s="297"/>
      <c r="AE1091" s="297"/>
      <c r="AF1091" s="297"/>
      <c r="AG1091" s="297"/>
      <c r="AH1091" s="297"/>
      <c r="AI1091" s="297"/>
      <c r="AJ1091" s="298"/>
      <c r="AK1091" s="298"/>
      <c r="AL1091" s="298"/>
      <c r="AM1091" s="299"/>
      <c r="AN1091" s="300"/>
      <c r="AP1091" s="300"/>
      <c r="AQ1091" s="302"/>
      <c r="AR1091" s="300"/>
      <c r="AS1091" s="302"/>
      <c r="AT1091" s="303"/>
      <c r="AU1091" s="300"/>
      <c r="AV1091" s="302"/>
      <c r="AW1091" s="300"/>
      <c r="AX1091" s="302"/>
      <c r="AY1091" s="300"/>
      <c r="AZ1091" s="302"/>
    </row>
    <row r="1092" spans="7:52">
      <c r="G1092" s="256"/>
      <c r="I1092" s="256"/>
      <c r="J1092" s="256"/>
      <c r="K1092" s="256"/>
      <c r="L1092" s="256"/>
      <c r="M1092" s="273"/>
      <c r="N1092" s="273"/>
      <c r="O1092" s="274"/>
      <c r="P1092" s="257"/>
      <c r="Q1092" s="256"/>
      <c r="R1092" s="295"/>
      <c r="Z1092" s="296"/>
      <c r="AA1092" s="295"/>
      <c r="AB1092" s="297"/>
      <c r="AC1092" s="297"/>
      <c r="AD1092" s="297"/>
      <c r="AE1092" s="297"/>
      <c r="AF1092" s="297"/>
      <c r="AG1092" s="297"/>
      <c r="AH1092" s="297"/>
      <c r="AI1092" s="297"/>
      <c r="AJ1092" s="298"/>
      <c r="AK1092" s="298"/>
      <c r="AL1092" s="298"/>
      <c r="AM1092" s="299"/>
      <c r="AN1092" s="300"/>
      <c r="AP1092" s="300"/>
      <c r="AQ1092" s="302"/>
      <c r="AR1092" s="300"/>
      <c r="AS1092" s="302"/>
      <c r="AT1092" s="303"/>
      <c r="AU1092" s="300"/>
      <c r="AV1092" s="302"/>
      <c r="AW1092" s="300"/>
      <c r="AX1092" s="302"/>
      <c r="AY1092" s="300"/>
      <c r="AZ1092" s="302"/>
    </row>
    <row r="1093" spans="7:52">
      <c r="G1093" s="256"/>
      <c r="I1093" s="256"/>
      <c r="J1093" s="256"/>
      <c r="K1093" s="256"/>
      <c r="L1093" s="256"/>
      <c r="M1093" s="273"/>
      <c r="N1093" s="273"/>
      <c r="O1093" s="274"/>
      <c r="P1093" s="257"/>
      <c r="Q1093" s="256"/>
      <c r="R1093" s="295"/>
      <c r="Z1093" s="296"/>
      <c r="AA1093" s="295"/>
      <c r="AB1093" s="297"/>
      <c r="AC1093" s="297"/>
      <c r="AD1093" s="297"/>
      <c r="AE1093" s="297"/>
      <c r="AF1093" s="297"/>
      <c r="AG1093" s="297"/>
      <c r="AH1093" s="297"/>
      <c r="AI1093" s="297"/>
      <c r="AJ1093" s="298"/>
      <c r="AK1093" s="298"/>
      <c r="AL1093" s="298"/>
      <c r="AM1093" s="299"/>
      <c r="AN1093" s="300"/>
      <c r="AP1093" s="300"/>
      <c r="AQ1093" s="302"/>
      <c r="AR1093" s="300"/>
      <c r="AS1093" s="302"/>
      <c r="AT1093" s="303"/>
      <c r="AU1093" s="300"/>
      <c r="AV1093" s="302"/>
      <c r="AW1093" s="300"/>
      <c r="AX1093" s="302"/>
      <c r="AY1093" s="300"/>
      <c r="AZ1093" s="302"/>
    </row>
    <row r="1094" spans="7:52">
      <c r="G1094" s="256"/>
      <c r="I1094" s="256"/>
      <c r="J1094" s="256"/>
      <c r="K1094" s="256"/>
      <c r="L1094" s="256"/>
      <c r="M1094" s="273"/>
      <c r="N1094" s="273"/>
      <c r="O1094" s="274"/>
      <c r="P1094" s="257"/>
      <c r="Q1094" s="256"/>
      <c r="R1094" s="295"/>
      <c r="Z1094" s="296"/>
      <c r="AA1094" s="295"/>
      <c r="AB1094" s="297"/>
      <c r="AC1094" s="297"/>
      <c r="AD1094" s="297"/>
      <c r="AE1094" s="297"/>
      <c r="AF1094" s="297"/>
      <c r="AG1094" s="297"/>
      <c r="AH1094" s="297"/>
      <c r="AI1094" s="297"/>
      <c r="AJ1094" s="298"/>
      <c r="AK1094" s="298"/>
      <c r="AL1094" s="298"/>
      <c r="AM1094" s="299"/>
      <c r="AN1094" s="300"/>
      <c r="AP1094" s="300"/>
      <c r="AQ1094" s="302"/>
      <c r="AR1094" s="300"/>
      <c r="AS1094" s="302"/>
      <c r="AT1094" s="303"/>
      <c r="AU1094" s="300"/>
      <c r="AV1094" s="302"/>
      <c r="AW1094" s="300"/>
      <c r="AX1094" s="302"/>
      <c r="AY1094" s="300"/>
      <c r="AZ1094" s="302"/>
    </row>
    <row r="1095" spans="7:52">
      <c r="G1095" s="256"/>
      <c r="I1095" s="256"/>
      <c r="J1095" s="256"/>
      <c r="K1095" s="256"/>
      <c r="L1095" s="256"/>
      <c r="M1095" s="273"/>
      <c r="N1095" s="273"/>
      <c r="O1095" s="274"/>
      <c r="P1095" s="257"/>
      <c r="Q1095" s="256"/>
      <c r="R1095" s="295"/>
      <c r="Z1095" s="296"/>
      <c r="AA1095" s="295"/>
      <c r="AB1095" s="297"/>
      <c r="AC1095" s="297"/>
      <c r="AD1095" s="297"/>
      <c r="AE1095" s="297"/>
      <c r="AF1095" s="297"/>
      <c r="AG1095" s="297"/>
      <c r="AH1095" s="297"/>
      <c r="AI1095" s="297"/>
      <c r="AJ1095" s="298"/>
      <c r="AK1095" s="298"/>
      <c r="AL1095" s="298"/>
      <c r="AM1095" s="299"/>
      <c r="AN1095" s="300"/>
      <c r="AP1095" s="300"/>
      <c r="AQ1095" s="302"/>
      <c r="AR1095" s="300"/>
      <c r="AS1095" s="302"/>
      <c r="AT1095" s="303"/>
      <c r="AU1095" s="300"/>
      <c r="AV1095" s="302"/>
      <c r="AW1095" s="300"/>
      <c r="AX1095" s="302"/>
      <c r="AY1095" s="300"/>
      <c r="AZ1095" s="302"/>
    </row>
    <row r="1096" spans="7:52">
      <c r="G1096" s="256"/>
      <c r="I1096" s="256"/>
      <c r="J1096" s="256"/>
      <c r="K1096" s="256"/>
      <c r="L1096" s="256"/>
      <c r="M1096" s="273"/>
      <c r="N1096" s="273"/>
      <c r="O1096" s="274"/>
      <c r="P1096" s="257"/>
      <c r="Q1096" s="256"/>
      <c r="R1096" s="295"/>
      <c r="Z1096" s="296"/>
      <c r="AA1096" s="295"/>
      <c r="AB1096" s="297"/>
      <c r="AC1096" s="297"/>
      <c r="AD1096" s="297"/>
      <c r="AE1096" s="297"/>
      <c r="AF1096" s="297"/>
      <c r="AG1096" s="297"/>
      <c r="AH1096" s="297"/>
      <c r="AI1096" s="297"/>
      <c r="AJ1096" s="298"/>
      <c r="AK1096" s="298"/>
      <c r="AL1096" s="298"/>
      <c r="AM1096" s="299"/>
      <c r="AN1096" s="300"/>
      <c r="AP1096" s="300"/>
      <c r="AQ1096" s="302"/>
      <c r="AR1096" s="300"/>
      <c r="AS1096" s="302"/>
      <c r="AT1096" s="303"/>
      <c r="AU1096" s="300"/>
      <c r="AV1096" s="302"/>
      <c r="AW1096" s="300"/>
      <c r="AX1096" s="302"/>
      <c r="AY1096" s="300"/>
      <c r="AZ1096" s="302"/>
    </row>
    <row r="1097" spans="7:52">
      <c r="G1097" s="256"/>
      <c r="I1097" s="256"/>
      <c r="J1097" s="256"/>
      <c r="K1097" s="256"/>
      <c r="L1097" s="256"/>
      <c r="M1097" s="273"/>
      <c r="N1097" s="273"/>
      <c r="O1097" s="274"/>
      <c r="P1097" s="257"/>
      <c r="Q1097" s="256"/>
      <c r="R1097" s="295"/>
      <c r="Z1097" s="296"/>
      <c r="AA1097" s="295"/>
      <c r="AB1097" s="297"/>
      <c r="AC1097" s="297"/>
      <c r="AD1097" s="297"/>
      <c r="AE1097" s="297"/>
      <c r="AF1097" s="297"/>
      <c r="AG1097" s="297"/>
      <c r="AH1097" s="297"/>
      <c r="AI1097" s="297"/>
      <c r="AJ1097" s="298"/>
      <c r="AK1097" s="298"/>
      <c r="AL1097" s="298"/>
      <c r="AM1097" s="299"/>
      <c r="AN1097" s="300"/>
      <c r="AP1097" s="300"/>
      <c r="AQ1097" s="302"/>
      <c r="AR1097" s="300"/>
      <c r="AS1097" s="302"/>
      <c r="AT1097" s="303"/>
      <c r="AU1097" s="300"/>
      <c r="AV1097" s="302"/>
      <c r="AW1097" s="300"/>
      <c r="AX1097" s="302"/>
      <c r="AY1097" s="300"/>
      <c r="AZ1097" s="302"/>
    </row>
    <row r="1098" spans="7:52">
      <c r="G1098" s="256"/>
      <c r="I1098" s="256"/>
      <c r="J1098" s="256"/>
      <c r="K1098" s="256"/>
      <c r="L1098" s="256"/>
      <c r="M1098" s="273"/>
      <c r="N1098" s="273"/>
      <c r="O1098" s="274"/>
      <c r="P1098" s="257"/>
      <c r="Q1098" s="256"/>
      <c r="R1098" s="295"/>
      <c r="Z1098" s="296"/>
      <c r="AA1098" s="295"/>
      <c r="AB1098" s="297"/>
      <c r="AC1098" s="297"/>
      <c r="AD1098" s="297"/>
      <c r="AE1098" s="297"/>
      <c r="AF1098" s="297"/>
      <c r="AG1098" s="297"/>
      <c r="AH1098" s="297"/>
      <c r="AI1098" s="297"/>
      <c r="AJ1098" s="298"/>
      <c r="AK1098" s="298"/>
      <c r="AL1098" s="298"/>
      <c r="AM1098" s="299"/>
      <c r="AN1098" s="300"/>
      <c r="AP1098" s="300"/>
      <c r="AQ1098" s="302"/>
      <c r="AR1098" s="300"/>
      <c r="AS1098" s="302"/>
      <c r="AT1098" s="303"/>
      <c r="AU1098" s="300"/>
      <c r="AV1098" s="302"/>
      <c r="AW1098" s="300"/>
      <c r="AX1098" s="302"/>
      <c r="AY1098" s="300"/>
      <c r="AZ1098" s="302"/>
    </row>
    <row r="1099" spans="7:52">
      <c r="G1099" s="256"/>
      <c r="I1099" s="256"/>
      <c r="J1099" s="256"/>
      <c r="K1099" s="256"/>
      <c r="L1099" s="256"/>
      <c r="M1099" s="273"/>
      <c r="N1099" s="273"/>
      <c r="O1099" s="274"/>
      <c r="P1099" s="257"/>
      <c r="Q1099" s="256"/>
      <c r="R1099" s="295"/>
      <c r="Z1099" s="296"/>
      <c r="AA1099" s="295"/>
      <c r="AB1099" s="297"/>
      <c r="AC1099" s="297"/>
      <c r="AD1099" s="297"/>
      <c r="AE1099" s="297"/>
      <c r="AF1099" s="297"/>
      <c r="AG1099" s="297"/>
      <c r="AH1099" s="297"/>
      <c r="AI1099" s="297"/>
      <c r="AJ1099" s="298"/>
      <c r="AK1099" s="298"/>
      <c r="AL1099" s="298"/>
      <c r="AM1099" s="299"/>
      <c r="AN1099" s="300"/>
      <c r="AP1099" s="300"/>
      <c r="AQ1099" s="302"/>
      <c r="AR1099" s="300"/>
      <c r="AS1099" s="302"/>
      <c r="AT1099" s="303"/>
      <c r="AU1099" s="300"/>
      <c r="AV1099" s="302"/>
      <c r="AW1099" s="300"/>
      <c r="AX1099" s="302"/>
      <c r="AY1099" s="300"/>
      <c r="AZ1099" s="302"/>
    </row>
    <row r="1100" spans="7:52">
      <c r="G1100" s="256"/>
      <c r="I1100" s="256"/>
      <c r="J1100" s="256"/>
      <c r="K1100" s="256"/>
      <c r="L1100" s="256"/>
      <c r="M1100" s="273"/>
      <c r="N1100" s="273"/>
      <c r="O1100" s="274"/>
      <c r="P1100" s="257"/>
      <c r="Q1100" s="256"/>
      <c r="R1100" s="295"/>
      <c r="Z1100" s="296"/>
      <c r="AA1100" s="295"/>
      <c r="AB1100" s="297"/>
      <c r="AC1100" s="297"/>
      <c r="AD1100" s="297"/>
      <c r="AE1100" s="297"/>
      <c r="AF1100" s="297"/>
      <c r="AG1100" s="297"/>
      <c r="AH1100" s="297"/>
      <c r="AI1100" s="297"/>
      <c r="AJ1100" s="298"/>
      <c r="AK1100" s="298"/>
      <c r="AL1100" s="298"/>
      <c r="AM1100" s="299"/>
      <c r="AN1100" s="300"/>
      <c r="AP1100" s="300"/>
      <c r="AQ1100" s="302"/>
      <c r="AR1100" s="300"/>
      <c r="AS1100" s="302"/>
      <c r="AT1100" s="303"/>
      <c r="AU1100" s="300"/>
      <c r="AV1100" s="302"/>
      <c r="AW1100" s="300"/>
      <c r="AX1100" s="302"/>
      <c r="AY1100" s="300"/>
      <c r="AZ1100" s="302"/>
    </row>
    <row r="1101" spans="7:52">
      <c r="G1101" s="256"/>
      <c r="I1101" s="256"/>
      <c r="J1101" s="256"/>
      <c r="K1101" s="256"/>
      <c r="L1101" s="256"/>
      <c r="M1101" s="273"/>
      <c r="N1101" s="273"/>
      <c r="O1101" s="274"/>
      <c r="P1101" s="257"/>
      <c r="Q1101" s="256"/>
      <c r="R1101" s="295"/>
      <c r="Z1101" s="296"/>
      <c r="AA1101" s="295"/>
      <c r="AB1101" s="297"/>
      <c r="AC1101" s="297"/>
      <c r="AD1101" s="297"/>
      <c r="AE1101" s="297"/>
      <c r="AF1101" s="297"/>
      <c r="AG1101" s="297"/>
      <c r="AH1101" s="297"/>
      <c r="AI1101" s="297"/>
      <c r="AJ1101" s="298"/>
      <c r="AK1101" s="298"/>
      <c r="AL1101" s="298"/>
      <c r="AM1101" s="299"/>
      <c r="AN1101" s="300"/>
      <c r="AP1101" s="300"/>
      <c r="AQ1101" s="302"/>
      <c r="AR1101" s="300"/>
      <c r="AS1101" s="302"/>
      <c r="AT1101" s="303"/>
      <c r="AU1101" s="300"/>
      <c r="AV1101" s="302"/>
      <c r="AW1101" s="300"/>
      <c r="AX1101" s="302"/>
      <c r="AY1101" s="300"/>
      <c r="AZ1101" s="302"/>
    </row>
    <row r="1102" spans="7:52">
      <c r="G1102" s="256"/>
      <c r="I1102" s="256"/>
      <c r="J1102" s="256"/>
      <c r="K1102" s="256"/>
      <c r="L1102" s="256"/>
      <c r="M1102" s="273"/>
      <c r="N1102" s="273"/>
      <c r="O1102" s="274"/>
      <c r="P1102" s="257"/>
      <c r="Q1102" s="256"/>
      <c r="R1102" s="295"/>
      <c r="Z1102" s="296"/>
      <c r="AA1102" s="295"/>
      <c r="AB1102" s="297"/>
      <c r="AC1102" s="297"/>
      <c r="AD1102" s="297"/>
      <c r="AE1102" s="297"/>
      <c r="AF1102" s="297"/>
      <c r="AG1102" s="297"/>
      <c r="AH1102" s="297"/>
      <c r="AI1102" s="297"/>
      <c r="AJ1102" s="298"/>
      <c r="AK1102" s="298"/>
      <c r="AL1102" s="298"/>
      <c r="AM1102" s="299"/>
      <c r="AN1102" s="300"/>
      <c r="AP1102" s="300"/>
      <c r="AQ1102" s="302"/>
      <c r="AR1102" s="300"/>
      <c r="AS1102" s="302"/>
      <c r="AT1102" s="303"/>
      <c r="AU1102" s="300"/>
      <c r="AV1102" s="302"/>
      <c r="AW1102" s="300"/>
      <c r="AX1102" s="302"/>
      <c r="AY1102" s="300"/>
      <c r="AZ1102" s="302"/>
    </row>
    <row r="1103" spans="7:52">
      <c r="G1103" s="256"/>
      <c r="I1103" s="256"/>
      <c r="J1103" s="256"/>
      <c r="K1103" s="256"/>
      <c r="L1103" s="256"/>
      <c r="M1103" s="273"/>
      <c r="N1103" s="273"/>
      <c r="O1103" s="274"/>
      <c r="P1103" s="257"/>
      <c r="Q1103" s="256"/>
      <c r="R1103" s="295"/>
      <c r="Z1103" s="296"/>
      <c r="AA1103" s="295"/>
      <c r="AB1103" s="297"/>
      <c r="AC1103" s="297"/>
      <c r="AD1103" s="297"/>
      <c r="AE1103" s="297"/>
      <c r="AF1103" s="297"/>
      <c r="AG1103" s="297"/>
      <c r="AH1103" s="297"/>
      <c r="AI1103" s="297"/>
      <c r="AJ1103" s="298"/>
      <c r="AK1103" s="298"/>
      <c r="AL1103" s="298"/>
      <c r="AM1103" s="299"/>
      <c r="AN1103" s="300"/>
      <c r="AP1103" s="300"/>
      <c r="AQ1103" s="302"/>
      <c r="AR1103" s="300"/>
      <c r="AS1103" s="302"/>
      <c r="AT1103" s="303"/>
      <c r="AU1103" s="300"/>
      <c r="AV1103" s="302"/>
      <c r="AW1103" s="300"/>
      <c r="AX1103" s="302"/>
      <c r="AY1103" s="300"/>
      <c r="AZ1103" s="302"/>
    </row>
    <row r="1104" spans="7:52">
      <c r="G1104" s="256"/>
      <c r="I1104" s="256"/>
      <c r="J1104" s="256"/>
      <c r="K1104" s="256"/>
      <c r="L1104" s="256"/>
      <c r="M1104" s="273"/>
      <c r="N1104" s="273"/>
      <c r="O1104" s="274"/>
      <c r="P1104" s="257"/>
      <c r="Q1104" s="256"/>
      <c r="R1104" s="295"/>
      <c r="Z1104" s="296"/>
      <c r="AA1104" s="295"/>
      <c r="AB1104" s="297"/>
      <c r="AC1104" s="297"/>
      <c r="AD1104" s="297"/>
      <c r="AE1104" s="297"/>
      <c r="AF1104" s="297"/>
      <c r="AG1104" s="297"/>
      <c r="AH1104" s="297"/>
      <c r="AI1104" s="297"/>
      <c r="AJ1104" s="298"/>
      <c r="AK1104" s="298"/>
      <c r="AL1104" s="298"/>
      <c r="AM1104" s="299"/>
      <c r="AN1104" s="300"/>
      <c r="AP1104" s="300"/>
      <c r="AQ1104" s="302"/>
      <c r="AR1104" s="300"/>
      <c r="AS1104" s="302"/>
      <c r="AT1104" s="303"/>
      <c r="AU1104" s="300"/>
      <c r="AV1104" s="302"/>
      <c r="AW1104" s="300"/>
      <c r="AX1104" s="302"/>
      <c r="AY1104" s="300"/>
      <c r="AZ1104" s="302"/>
    </row>
    <row r="1105" spans="7:52">
      <c r="G1105" s="256"/>
      <c r="I1105" s="256"/>
      <c r="J1105" s="256"/>
      <c r="K1105" s="256"/>
      <c r="L1105" s="256"/>
      <c r="M1105" s="273"/>
      <c r="N1105" s="273"/>
      <c r="O1105" s="274"/>
      <c r="P1105" s="257"/>
      <c r="Q1105" s="256"/>
      <c r="R1105" s="295"/>
      <c r="Z1105" s="296"/>
      <c r="AA1105" s="295"/>
      <c r="AB1105" s="297"/>
      <c r="AC1105" s="297"/>
      <c r="AD1105" s="297"/>
      <c r="AE1105" s="297"/>
      <c r="AF1105" s="297"/>
      <c r="AG1105" s="297"/>
      <c r="AH1105" s="297"/>
      <c r="AI1105" s="297"/>
      <c r="AJ1105" s="298"/>
      <c r="AK1105" s="298"/>
      <c r="AL1105" s="298"/>
      <c r="AM1105" s="299"/>
      <c r="AN1105" s="300"/>
      <c r="AP1105" s="300"/>
      <c r="AQ1105" s="302"/>
      <c r="AR1105" s="300"/>
      <c r="AS1105" s="302"/>
      <c r="AT1105" s="303"/>
      <c r="AU1105" s="300"/>
      <c r="AV1105" s="302"/>
      <c r="AW1105" s="300"/>
      <c r="AX1105" s="302"/>
      <c r="AY1105" s="300"/>
      <c r="AZ1105" s="302"/>
    </row>
    <row r="1106" spans="7:52">
      <c r="G1106" s="256"/>
      <c r="I1106" s="256"/>
      <c r="J1106" s="256"/>
      <c r="K1106" s="256"/>
      <c r="L1106" s="256"/>
      <c r="M1106" s="273"/>
      <c r="N1106" s="273"/>
      <c r="O1106" s="274"/>
      <c r="P1106" s="257"/>
      <c r="Q1106" s="256"/>
      <c r="R1106" s="295"/>
      <c r="Z1106" s="296"/>
      <c r="AA1106" s="295"/>
      <c r="AB1106" s="297"/>
      <c r="AC1106" s="297"/>
      <c r="AD1106" s="297"/>
      <c r="AE1106" s="297"/>
      <c r="AF1106" s="297"/>
      <c r="AG1106" s="297"/>
      <c r="AH1106" s="297"/>
      <c r="AI1106" s="297"/>
      <c r="AJ1106" s="298"/>
      <c r="AK1106" s="298"/>
      <c r="AL1106" s="298"/>
      <c r="AM1106" s="299"/>
      <c r="AN1106" s="300"/>
      <c r="AP1106" s="300"/>
      <c r="AQ1106" s="302"/>
      <c r="AR1106" s="300"/>
      <c r="AS1106" s="302"/>
      <c r="AT1106" s="303"/>
      <c r="AU1106" s="300"/>
      <c r="AV1106" s="302"/>
      <c r="AW1106" s="300"/>
      <c r="AX1106" s="302"/>
      <c r="AY1106" s="300"/>
      <c r="AZ1106" s="302"/>
    </row>
    <row r="1107" spans="7:52">
      <c r="G1107" s="256"/>
      <c r="I1107" s="256"/>
      <c r="J1107" s="256"/>
      <c r="K1107" s="256"/>
      <c r="L1107" s="256"/>
      <c r="M1107" s="273"/>
      <c r="N1107" s="273"/>
      <c r="O1107" s="274"/>
      <c r="P1107" s="257"/>
      <c r="Q1107" s="256"/>
      <c r="R1107" s="295"/>
      <c r="Z1107" s="296"/>
      <c r="AA1107" s="295"/>
      <c r="AB1107" s="297"/>
      <c r="AC1107" s="297"/>
      <c r="AD1107" s="297"/>
      <c r="AE1107" s="297"/>
      <c r="AF1107" s="297"/>
      <c r="AG1107" s="297"/>
      <c r="AH1107" s="297"/>
      <c r="AI1107" s="297"/>
      <c r="AJ1107" s="298"/>
      <c r="AK1107" s="298"/>
      <c r="AL1107" s="298"/>
      <c r="AM1107" s="299"/>
      <c r="AN1107" s="300"/>
      <c r="AP1107" s="300"/>
      <c r="AQ1107" s="302"/>
      <c r="AR1107" s="300"/>
      <c r="AS1107" s="302"/>
      <c r="AT1107" s="303"/>
      <c r="AU1107" s="300"/>
      <c r="AV1107" s="302"/>
      <c r="AW1107" s="300"/>
      <c r="AX1107" s="302"/>
      <c r="AY1107" s="300"/>
      <c r="AZ1107" s="302"/>
    </row>
    <row r="1108" spans="7:52">
      <c r="G1108" s="256"/>
      <c r="I1108" s="256"/>
      <c r="J1108" s="256"/>
      <c r="K1108" s="256"/>
      <c r="L1108" s="256"/>
      <c r="M1108" s="273"/>
      <c r="N1108" s="273"/>
      <c r="O1108" s="274"/>
      <c r="P1108" s="257"/>
      <c r="Q1108" s="256"/>
      <c r="R1108" s="295"/>
      <c r="Z1108" s="296"/>
      <c r="AA1108" s="295"/>
      <c r="AB1108" s="297"/>
      <c r="AC1108" s="297"/>
      <c r="AD1108" s="297"/>
      <c r="AE1108" s="297"/>
      <c r="AF1108" s="297"/>
      <c r="AG1108" s="297"/>
      <c r="AH1108" s="297"/>
      <c r="AI1108" s="297"/>
      <c r="AJ1108" s="298"/>
      <c r="AK1108" s="298"/>
      <c r="AL1108" s="298"/>
      <c r="AM1108" s="299"/>
      <c r="AN1108" s="300"/>
      <c r="AP1108" s="300"/>
      <c r="AQ1108" s="302"/>
      <c r="AR1108" s="300"/>
      <c r="AS1108" s="302"/>
      <c r="AT1108" s="303"/>
      <c r="AU1108" s="300"/>
      <c r="AV1108" s="302"/>
      <c r="AW1108" s="300"/>
      <c r="AX1108" s="302"/>
      <c r="AY1108" s="300"/>
      <c r="AZ1108" s="302"/>
    </row>
    <row r="1109" spans="7:52">
      <c r="G1109" s="256"/>
      <c r="I1109" s="256"/>
      <c r="J1109" s="256"/>
      <c r="K1109" s="256"/>
      <c r="L1109" s="256"/>
      <c r="M1109" s="273"/>
      <c r="N1109" s="273"/>
      <c r="O1109" s="274"/>
      <c r="P1109" s="257"/>
      <c r="Q1109" s="256"/>
      <c r="R1109" s="295"/>
      <c r="Z1109" s="296"/>
      <c r="AA1109" s="295"/>
      <c r="AB1109" s="297"/>
      <c r="AC1109" s="297"/>
      <c r="AD1109" s="297"/>
      <c r="AE1109" s="297"/>
      <c r="AF1109" s="297"/>
      <c r="AG1109" s="297"/>
      <c r="AH1109" s="297"/>
      <c r="AI1109" s="297"/>
      <c r="AJ1109" s="298"/>
      <c r="AK1109" s="298"/>
      <c r="AL1109" s="298"/>
      <c r="AM1109" s="299"/>
      <c r="AN1109" s="300"/>
      <c r="AP1109" s="300"/>
      <c r="AQ1109" s="302"/>
      <c r="AR1109" s="300"/>
      <c r="AS1109" s="302"/>
      <c r="AT1109" s="303"/>
      <c r="AU1109" s="300"/>
      <c r="AV1109" s="302"/>
      <c r="AW1109" s="300"/>
      <c r="AX1109" s="302"/>
      <c r="AY1109" s="300"/>
      <c r="AZ1109" s="302"/>
    </row>
    <row r="1110" spans="7:52">
      <c r="G1110" s="256"/>
      <c r="I1110" s="256"/>
      <c r="J1110" s="256"/>
      <c r="K1110" s="256"/>
      <c r="L1110" s="256"/>
      <c r="M1110" s="273"/>
      <c r="N1110" s="273"/>
      <c r="O1110" s="274"/>
      <c r="P1110" s="257"/>
      <c r="Q1110" s="256"/>
      <c r="R1110" s="295"/>
      <c r="Z1110" s="296"/>
      <c r="AA1110" s="295"/>
      <c r="AB1110" s="297"/>
      <c r="AC1110" s="297"/>
      <c r="AD1110" s="297"/>
      <c r="AE1110" s="297"/>
      <c r="AF1110" s="297"/>
      <c r="AG1110" s="297"/>
      <c r="AH1110" s="297"/>
      <c r="AI1110" s="297"/>
      <c r="AJ1110" s="298"/>
      <c r="AK1110" s="298"/>
      <c r="AL1110" s="298"/>
      <c r="AM1110" s="299"/>
      <c r="AN1110" s="300"/>
      <c r="AP1110" s="300"/>
      <c r="AQ1110" s="302"/>
      <c r="AR1110" s="300"/>
      <c r="AS1110" s="302"/>
      <c r="AT1110" s="303"/>
      <c r="AU1110" s="300"/>
      <c r="AV1110" s="302"/>
      <c r="AW1110" s="300"/>
      <c r="AX1110" s="302"/>
      <c r="AY1110" s="300"/>
      <c r="AZ1110" s="302"/>
    </row>
    <row r="1111" spans="7:52">
      <c r="G1111" s="256"/>
      <c r="I1111" s="256"/>
      <c r="J1111" s="256"/>
      <c r="K1111" s="256"/>
      <c r="L1111" s="256"/>
      <c r="M1111" s="273"/>
      <c r="N1111" s="273"/>
      <c r="O1111" s="274"/>
      <c r="P1111" s="257"/>
      <c r="Q1111" s="256"/>
      <c r="R1111" s="295"/>
      <c r="Z1111" s="296"/>
      <c r="AA1111" s="295"/>
      <c r="AB1111" s="297"/>
      <c r="AC1111" s="297"/>
      <c r="AD1111" s="297"/>
      <c r="AE1111" s="297"/>
      <c r="AF1111" s="297"/>
      <c r="AG1111" s="297"/>
      <c r="AH1111" s="297"/>
      <c r="AI1111" s="297"/>
      <c r="AJ1111" s="298"/>
      <c r="AK1111" s="298"/>
      <c r="AL1111" s="298"/>
      <c r="AM1111" s="299"/>
      <c r="AN1111" s="300"/>
      <c r="AP1111" s="300"/>
      <c r="AQ1111" s="302"/>
      <c r="AR1111" s="300"/>
      <c r="AS1111" s="302"/>
      <c r="AT1111" s="303"/>
      <c r="AU1111" s="300"/>
      <c r="AV1111" s="302"/>
      <c r="AW1111" s="300"/>
      <c r="AX1111" s="302"/>
      <c r="AY1111" s="300"/>
      <c r="AZ1111" s="302"/>
    </row>
    <row r="1112" spans="7:52">
      <c r="G1112" s="256"/>
      <c r="I1112" s="256"/>
      <c r="J1112" s="256"/>
      <c r="K1112" s="256"/>
      <c r="L1112" s="256"/>
      <c r="M1112" s="273"/>
      <c r="N1112" s="273"/>
      <c r="O1112" s="274"/>
      <c r="P1112" s="257"/>
      <c r="Q1112" s="256"/>
      <c r="R1112" s="295"/>
      <c r="Z1112" s="296"/>
      <c r="AA1112" s="295"/>
      <c r="AB1112" s="297"/>
      <c r="AC1112" s="297"/>
      <c r="AD1112" s="297"/>
      <c r="AE1112" s="297"/>
      <c r="AF1112" s="297"/>
      <c r="AG1112" s="297"/>
      <c r="AH1112" s="297"/>
      <c r="AI1112" s="297"/>
      <c r="AJ1112" s="298"/>
      <c r="AK1112" s="298"/>
      <c r="AL1112" s="298"/>
      <c r="AM1112" s="299"/>
      <c r="AN1112" s="300"/>
      <c r="AP1112" s="300"/>
      <c r="AQ1112" s="302"/>
      <c r="AR1112" s="300"/>
      <c r="AS1112" s="302"/>
      <c r="AT1112" s="303"/>
      <c r="AU1112" s="300"/>
      <c r="AV1112" s="302"/>
      <c r="AW1112" s="300"/>
      <c r="AX1112" s="302"/>
      <c r="AY1112" s="300"/>
      <c r="AZ1112" s="302"/>
    </row>
    <row r="1113" spans="7:52">
      <c r="G1113" s="256"/>
      <c r="I1113" s="256"/>
      <c r="J1113" s="256"/>
      <c r="K1113" s="256"/>
      <c r="L1113" s="256"/>
      <c r="M1113" s="273"/>
      <c r="N1113" s="273"/>
      <c r="O1113" s="274"/>
      <c r="P1113" s="257"/>
      <c r="Q1113" s="256"/>
      <c r="R1113" s="295"/>
      <c r="Z1113" s="296"/>
      <c r="AA1113" s="295"/>
      <c r="AB1113" s="297"/>
      <c r="AC1113" s="297"/>
      <c r="AD1113" s="297"/>
      <c r="AE1113" s="297"/>
      <c r="AF1113" s="297"/>
      <c r="AG1113" s="297"/>
      <c r="AH1113" s="297"/>
      <c r="AI1113" s="297"/>
      <c r="AJ1113" s="298"/>
      <c r="AK1113" s="298"/>
      <c r="AL1113" s="298"/>
      <c r="AM1113" s="299"/>
      <c r="AN1113" s="300"/>
      <c r="AP1113" s="300"/>
      <c r="AQ1113" s="302"/>
      <c r="AR1113" s="300"/>
      <c r="AS1113" s="302"/>
      <c r="AT1113" s="303"/>
      <c r="AU1113" s="300"/>
      <c r="AV1113" s="302"/>
      <c r="AW1113" s="300"/>
      <c r="AX1113" s="302"/>
      <c r="AY1113" s="300"/>
      <c r="AZ1113" s="302"/>
    </row>
    <row r="1114" spans="7:52">
      <c r="G1114" s="256"/>
      <c r="I1114" s="256"/>
      <c r="J1114" s="256"/>
      <c r="K1114" s="256"/>
      <c r="L1114" s="256"/>
      <c r="M1114" s="273"/>
      <c r="N1114" s="273"/>
      <c r="O1114" s="274"/>
      <c r="P1114" s="257"/>
      <c r="Q1114" s="256"/>
      <c r="R1114" s="295"/>
      <c r="Z1114" s="296"/>
      <c r="AA1114" s="295"/>
      <c r="AB1114" s="297"/>
      <c r="AC1114" s="297"/>
      <c r="AD1114" s="297"/>
      <c r="AE1114" s="297"/>
      <c r="AF1114" s="297"/>
      <c r="AG1114" s="297"/>
      <c r="AH1114" s="297"/>
      <c r="AI1114" s="297"/>
      <c r="AJ1114" s="298"/>
      <c r="AK1114" s="298"/>
      <c r="AL1114" s="298"/>
      <c r="AM1114" s="299"/>
      <c r="AN1114" s="300"/>
      <c r="AP1114" s="300"/>
      <c r="AQ1114" s="302"/>
      <c r="AR1114" s="300"/>
      <c r="AS1114" s="302"/>
      <c r="AT1114" s="303"/>
      <c r="AU1114" s="300"/>
      <c r="AV1114" s="302"/>
      <c r="AW1114" s="300"/>
      <c r="AX1114" s="302"/>
      <c r="AY1114" s="300"/>
      <c r="AZ1114" s="302"/>
    </row>
    <row r="1115" spans="7:52">
      <c r="G1115" s="256"/>
      <c r="I1115" s="256"/>
      <c r="J1115" s="256"/>
      <c r="K1115" s="256"/>
      <c r="L1115" s="256"/>
      <c r="M1115" s="273"/>
      <c r="N1115" s="273"/>
      <c r="O1115" s="274"/>
      <c r="P1115" s="257"/>
      <c r="Q1115" s="256"/>
      <c r="R1115" s="295"/>
      <c r="Z1115" s="296"/>
      <c r="AA1115" s="295"/>
      <c r="AB1115" s="297"/>
      <c r="AC1115" s="297"/>
      <c r="AD1115" s="297"/>
      <c r="AE1115" s="297"/>
      <c r="AF1115" s="297"/>
      <c r="AG1115" s="297"/>
      <c r="AH1115" s="297"/>
      <c r="AI1115" s="297"/>
      <c r="AJ1115" s="298"/>
      <c r="AK1115" s="298"/>
      <c r="AL1115" s="298"/>
      <c r="AM1115" s="299"/>
      <c r="AN1115" s="300"/>
      <c r="AP1115" s="300"/>
      <c r="AQ1115" s="302"/>
      <c r="AR1115" s="300"/>
      <c r="AS1115" s="302"/>
      <c r="AT1115" s="303"/>
      <c r="AU1115" s="300"/>
      <c r="AV1115" s="302"/>
      <c r="AW1115" s="300"/>
      <c r="AX1115" s="302"/>
      <c r="AY1115" s="300"/>
      <c r="AZ1115" s="302"/>
    </row>
    <row r="1116" spans="7:52">
      <c r="G1116" s="256"/>
      <c r="I1116" s="256"/>
      <c r="J1116" s="256"/>
      <c r="K1116" s="256"/>
      <c r="L1116" s="256"/>
      <c r="M1116" s="273"/>
      <c r="N1116" s="273"/>
      <c r="O1116" s="274"/>
      <c r="P1116" s="257"/>
      <c r="Q1116" s="256"/>
      <c r="R1116" s="295"/>
      <c r="Z1116" s="296"/>
      <c r="AA1116" s="295"/>
      <c r="AB1116" s="297"/>
      <c r="AC1116" s="297"/>
      <c r="AD1116" s="297"/>
      <c r="AE1116" s="297"/>
      <c r="AF1116" s="297"/>
      <c r="AG1116" s="297"/>
      <c r="AH1116" s="297"/>
      <c r="AI1116" s="297"/>
      <c r="AJ1116" s="298"/>
      <c r="AK1116" s="298"/>
      <c r="AL1116" s="298"/>
      <c r="AM1116" s="299"/>
      <c r="AN1116" s="300"/>
      <c r="AP1116" s="300"/>
      <c r="AQ1116" s="302"/>
      <c r="AR1116" s="300"/>
      <c r="AS1116" s="302"/>
      <c r="AT1116" s="303"/>
      <c r="AU1116" s="300"/>
      <c r="AV1116" s="302"/>
      <c r="AW1116" s="300"/>
      <c r="AX1116" s="302"/>
      <c r="AY1116" s="300"/>
      <c r="AZ1116" s="302"/>
    </row>
    <row r="1117" spans="7:52">
      <c r="G1117" s="256"/>
      <c r="I1117" s="256"/>
      <c r="J1117" s="256"/>
      <c r="K1117" s="256"/>
      <c r="L1117" s="256"/>
      <c r="M1117" s="273"/>
      <c r="N1117" s="273"/>
      <c r="O1117" s="274"/>
      <c r="P1117" s="257"/>
      <c r="Q1117" s="256"/>
      <c r="R1117" s="295"/>
      <c r="Z1117" s="296"/>
      <c r="AA1117" s="295"/>
      <c r="AB1117" s="297"/>
      <c r="AC1117" s="297"/>
      <c r="AD1117" s="297"/>
      <c r="AE1117" s="297"/>
      <c r="AF1117" s="297"/>
      <c r="AG1117" s="297"/>
      <c r="AH1117" s="297"/>
      <c r="AI1117" s="297"/>
      <c r="AJ1117" s="298"/>
      <c r="AK1117" s="298"/>
      <c r="AL1117" s="298"/>
      <c r="AM1117" s="299"/>
      <c r="AN1117" s="300"/>
      <c r="AP1117" s="300"/>
      <c r="AQ1117" s="302"/>
      <c r="AR1117" s="300"/>
      <c r="AS1117" s="302"/>
      <c r="AT1117" s="303"/>
      <c r="AU1117" s="300"/>
      <c r="AV1117" s="302"/>
      <c r="AW1117" s="300"/>
      <c r="AX1117" s="302"/>
      <c r="AY1117" s="300"/>
      <c r="AZ1117" s="302"/>
    </row>
    <row r="1118" spans="7:52">
      <c r="G1118" s="256"/>
      <c r="I1118" s="256"/>
      <c r="J1118" s="256"/>
      <c r="K1118" s="256"/>
      <c r="L1118" s="256"/>
      <c r="M1118" s="273"/>
      <c r="N1118" s="273"/>
      <c r="O1118" s="274"/>
      <c r="P1118" s="257"/>
      <c r="Q1118" s="256"/>
      <c r="R1118" s="295"/>
      <c r="Z1118" s="296"/>
      <c r="AA1118" s="295"/>
      <c r="AB1118" s="297"/>
      <c r="AC1118" s="297"/>
      <c r="AD1118" s="297"/>
      <c r="AE1118" s="297"/>
      <c r="AF1118" s="297"/>
      <c r="AG1118" s="297"/>
      <c r="AH1118" s="297"/>
      <c r="AI1118" s="297"/>
      <c r="AJ1118" s="298"/>
      <c r="AK1118" s="298"/>
      <c r="AL1118" s="298"/>
      <c r="AM1118" s="299"/>
      <c r="AN1118" s="300"/>
      <c r="AP1118" s="300"/>
      <c r="AQ1118" s="302"/>
      <c r="AR1118" s="300"/>
      <c r="AS1118" s="302"/>
      <c r="AT1118" s="303"/>
      <c r="AU1118" s="300"/>
      <c r="AV1118" s="302"/>
      <c r="AW1118" s="300"/>
      <c r="AX1118" s="302"/>
      <c r="AY1118" s="300"/>
      <c r="AZ1118" s="302"/>
    </row>
    <row r="1119" spans="7:52">
      <c r="G1119" s="256"/>
      <c r="I1119" s="256"/>
      <c r="J1119" s="256"/>
      <c r="K1119" s="256"/>
      <c r="L1119" s="256"/>
      <c r="M1119" s="273"/>
      <c r="N1119" s="273"/>
      <c r="O1119" s="274"/>
      <c r="P1119" s="257"/>
      <c r="Q1119" s="256"/>
      <c r="R1119" s="295"/>
      <c r="Z1119" s="296"/>
      <c r="AA1119" s="295"/>
      <c r="AB1119" s="297"/>
      <c r="AC1119" s="297"/>
      <c r="AD1119" s="297"/>
      <c r="AE1119" s="297"/>
      <c r="AF1119" s="297"/>
      <c r="AG1119" s="297"/>
      <c r="AH1119" s="297"/>
      <c r="AI1119" s="297"/>
      <c r="AJ1119" s="298"/>
      <c r="AK1119" s="298"/>
      <c r="AL1119" s="298"/>
      <c r="AM1119" s="299"/>
      <c r="AN1119" s="300"/>
      <c r="AP1119" s="300"/>
      <c r="AQ1119" s="302"/>
      <c r="AR1119" s="300"/>
      <c r="AS1119" s="302"/>
      <c r="AT1119" s="303"/>
      <c r="AU1119" s="300"/>
      <c r="AV1119" s="302"/>
      <c r="AW1119" s="300"/>
      <c r="AX1119" s="302"/>
      <c r="AY1119" s="300"/>
      <c r="AZ1119" s="302"/>
    </row>
    <row r="1120" spans="7:52">
      <c r="G1120" s="256"/>
      <c r="I1120" s="256"/>
      <c r="J1120" s="256"/>
      <c r="K1120" s="256"/>
      <c r="L1120" s="256"/>
      <c r="M1120" s="273"/>
      <c r="N1120" s="273"/>
      <c r="O1120" s="274"/>
      <c r="P1120" s="257"/>
      <c r="Q1120" s="256"/>
      <c r="R1120" s="295"/>
      <c r="Z1120" s="296"/>
      <c r="AA1120" s="295"/>
      <c r="AB1120" s="297"/>
      <c r="AC1120" s="297"/>
      <c r="AD1120" s="297"/>
      <c r="AE1120" s="297"/>
      <c r="AF1120" s="297"/>
      <c r="AG1120" s="297"/>
      <c r="AH1120" s="297"/>
      <c r="AI1120" s="297"/>
      <c r="AJ1120" s="298"/>
      <c r="AK1120" s="298"/>
      <c r="AL1120" s="298"/>
      <c r="AM1120" s="299"/>
      <c r="AN1120" s="300"/>
      <c r="AP1120" s="300"/>
      <c r="AQ1120" s="302"/>
      <c r="AR1120" s="300"/>
      <c r="AS1120" s="302"/>
      <c r="AT1120" s="303"/>
      <c r="AU1120" s="300"/>
      <c r="AV1120" s="302"/>
      <c r="AW1120" s="300"/>
      <c r="AX1120" s="302"/>
      <c r="AY1120" s="300"/>
      <c r="AZ1120" s="302"/>
    </row>
    <row r="1121" spans="7:52">
      <c r="G1121" s="256"/>
      <c r="I1121" s="256"/>
      <c r="J1121" s="256"/>
      <c r="K1121" s="256"/>
      <c r="L1121" s="256"/>
      <c r="M1121" s="273"/>
      <c r="N1121" s="273"/>
      <c r="O1121" s="274"/>
      <c r="P1121" s="257"/>
      <c r="Q1121" s="256"/>
      <c r="R1121" s="295"/>
      <c r="Z1121" s="296"/>
      <c r="AA1121" s="295"/>
      <c r="AB1121" s="297"/>
      <c r="AC1121" s="297"/>
      <c r="AD1121" s="297"/>
      <c r="AE1121" s="297"/>
      <c r="AF1121" s="297"/>
      <c r="AG1121" s="297"/>
      <c r="AH1121" s="297"/>
      <c r="AI1121" s="297"/>
      <c r="AJ1121" s="298"/>
      <c r="AK1121" s="298"/>
      <c r="AL1121" s="298"/>
      <c r="AM1121" s="299"/>
      <c r="AN1121" s="300"/>
      <c r="AP1121" s="300"/>
      <c r="AQ1121" s="302"/>
      <c r="AR1121" s="300"/>
      <c r="AS1121" s="302"/>
      <c r="AT1121" s="303"/>
      <c r="AU1121" s="300"/>
      <c r="AV1121" s="302"/>
      <c r="AW1121" s="300"/>
      <c r="AX1121" s="302"/>
      <c r="AY1121" s="300"/>
      <c r="AZ1121" s="302"/>
    </row>
    <row r="1122" spans="7:52">
      <c r="G1122" s="256"/>
      <c r="I1122" s="256"/>
      <c r="J1122" s="256"/>
      <c r="K1122" s="256"/>
      <c r="L1122" s="256"/>
      <c r="M1122" s="273"/>
      <c r="N1122" s="273"/>
      <c r="O1122" s="274"/>
      <c r="P1122" s="257"/>
      <c r="Q1122" s="256"/>
      <c r="R1122" s="295"/>
      <c r="Z1122" s="296"/>
      <c r="AA1122" s="295"/>
      <c r="AB1122" s="297"/>
      <c r="AC1122" s="297"/>
      <c r="AD1122" s="297"/>
      <c r="AE1122" s="297"/>
      <c r="AF1122" s="297"/>
      <c r="AG1122" s="297"/>
      <c r="AH1122" s="297"/>
      <c r="AI1122" s="297"/>
      <c r="AJ1122" s="298"/>
      <c r="AK1122" s="298"/>
      <c r="AL1122" s="298"/>
      <c r="AM1122" s="299"/>
      <c r="AN1122" s="300"/>
      <c r="AP1122" s="300"/>
      <c r="AQ1122" s="302"/>
      <c r="AR1122" s="300"/>
      <c r="AS1122" s="302"/>
      <c r="AT1122" s="303"/>
      <c r="AU1122" s="300"/>
      <c r="AV1122" s="302"/>
      <c r="AW1122" s="300"/>
      <c r="AX1122" s="302"/>
      <c r="AY1122" s="300"/>
      <c r="AZ1122" s="302"/>
    </row>
    <row r="1123" spans="7:52">
      <c r="G1123" s="256"/>
      <c r="I1123" s="256"/>
      <c r="J1123" s="256"/>
      <c r="K1123" s="256"/>
      <c r="L1123" s="256"/>
      <c r="M1123" s="273"/>
      <c r="N1123" s="273"/>
      <c r="O1123" s="274"/>
      <c r="P1123" s="257"/>
      <c r="Q1123" s="256"/>
      <c r="R1123" s="295"/>
      <c r="Z1123" s="296"/>
      <c r="AA1123" s="295"/>
      <c r="AB1123" s="297"/>
      <c r="AC1123" s="297"/>
      <c r="AD1123" s="297"/>
      <c r="AE1123" s="297"/>
      <c r="AF1123" s="297"/>
      <c r="AG1123" s="297"/>
      <c r="AH1123" s="297"/>
      <c r="AI1123" s="297"/>
      <c r="AJ1123" s="298"/>
      <c r="AK1123" s="298"/>
      <c r="AL1123" s="298"/>
      <c r="AM1123" s="299"/>
      <c r="AN1123" s="300"/>
      <c r="AP1123" s="300"/>
      <c r="AQ1123" s="302"/>
      <c r="AR1123" s="300"/>
      <c r="AS1123" s="302"/>
      <c r="AT1123" s="303"/>
      <c r="AU1123" s="300"/>
      <c r="AV1123" s="302"/>
      <c r="AW1123" s="300"/>
      <c r="AX1123" s="302"/>
      <c r="AY1123" s="300"/>
      <c r="AZ1123" s="302"/>
    </row>
    <row r="1124" spans="7:52">
      <c r="G1124" s="256"/>
      <c r="I1124" s="256"/>
      <c r="J1124" s="256"/>
      <c r="K1124" s="256"/>
      <c r="L1124" s="256"/>
      <c r="M1124" s="273"/>
      <c r="N1124" s="273"/>
      <c r="O1124" s="274"/>
      <c r="P1124" s="257"/>
      <c r="Q1124" s="256"/>
      <c r="R1124" s="295"/>
      <c r="Z1124" s="296"/>
      <c r="AA1124" s="295"/>
      <c r="AB1124" s="297"/>
      <c r="AC1124" s="297"/>
      <c r="AD1124" s="297"/>
      <c r="AE1124" s="297"/>
      <c r="AF1124" s="297"/>
      <c r="AG1124" s="297"/>
      <c r="AH1124" s="297"/>
      <c r="AI1124" s="297"/>
      <c r="AJ1124" s="298"/>
      <c r="AK1124" s="298"/>
      <c r="AL1124" s="298"/>
      <c r="AM1124" s="299"/>
      <c r="AN1124" s="300"/>
      <c r="AP1124" s="300"/>
      <c r="AQ1124" s="302"/>
      <c r="AR1124" s="300"/>
      <c r="AS1124" s="302"/>
      <c r="AT1124" s="303"/>
      <c r="AU1124" s="300"/>
      <c r="AV1124" s="302"/>
      <c r="AW1124" s="300"/>
      <c r="AX1124" s="302"/>
      <c r="AY1124" s="300"/>
      <c r="AZ1124" s="302"/>
    </row>
    <row r="1125" spans="7:52">
      <c r="G1125" s="256"/>
      <c r="I1125" s="256"/>
      <c r="J1125" s="256"/>
      <c r="K1125" s="256"/>
      <c r="L1125" s="256"/>
      <c r="M1125" s="273"/>
      <c r="N1125" s="273"/>
      <c r="O1125" s="274"/>
      <c r="P1125" s="257"/>
      <c r="Q1125" s="256"/>
      <c r="R1125" s="295"/>
      <c r="Z1125" s="296"/>
      <c r="AA1125" s="295"/>
      <c r="AB1125" s="297"/>
      <c r="AC1125" s="297"/>
      <c r="AD1125" s="297"/>
      <c r="AE1125" s="297"/>
      <c r="AF1125" s="297"/>
      <c r="AG1125" s="297"/>
      <c r="AH1125" s="297"/>
      <c r="AI1125" s="297"/>
      <c r="AJ1125" s="298"/>
      <c r="AK1125" s="298"/>
      <c r="AL1125" s="298"/>
      <c r="AM1125" s="299"/>
      <c r="AN1125" s="300"/>
      <c r="AP1125" s="300"/>
      <c r="AQ1125" s="302"/>
      <c r="AR1125" s="300"/>
      <c r="AS1125" s="302"/>
      <c r="AT1125" s="303"/>
      <c r="AU1125" s="300"/>
      <c r="AV1125" s="302"/>
      <c r="AW1125" s="300"/>
      <c r="AX1125" s="302"/>
      <c r="AY1125" s="300"/>
      <c r="AZ1125" s="302"/>
    </row>
    <row r="1126" spans="7:52">
      <c r="AN1126" s="307"/>
      <c r="AP1126" s="307"/>
      <c r="AQ1126" s="307"/>
      <c r="AR1126" s="307"/>
      <c r="AS1126" s="307"/>
      <c r="AT1126" s="307"/>
      <c r="AU1126" s="307"/>
      <c r="AV1126" s="307"/>
      <c r="AW1126" s="308"/>
      <c r="AX1126" s="307"/>
      <c r="AY1126" s="307"/>
    </row>
    <row r="1127" spans="7:52">
      <c r="AN1127" s="307"/>
      <c r="AP1127" s="307"/>
      <c r="AQ1127" s="307"/>
      <c r="AR1127" s="307"/>
      <c r="AS1127" s="307"/>
      <c r="AT1127" s="307"/>
      <c r="AU1127" s="307"/>
      <c r="AV1127" s="307"/>
      <c r="AW1127" s="308"/>
      <c r="AX1127" s="307"/>
      <c r="AY1127" s="307"/>
    </row>
  </sheetData>
  <autoFilter ref="A1:AZ64"/>
  <sortState ref="C12:AY70">
    <sortCondition ref="D12:D70"/>
    <sortCondition ref="I12:I70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73"/>
  <sheetViews>
    <sheetView topLeftCell="C1" zoomScaleNormal="100" workbookViewId="0">
      <selection activeCell="L33" sqref="L33"/>
    </sheetView>
  </sheetViews>
  <sheetFormatPr defaultColWidth="12.42578125" defaultRowHeight="15"/>
  <cols>
    <col min="1" max="1" width="56.7109375" style="338" bestFit="1" customWidth="1"/>
    <col min="2" max="2" width="15" bestFit="1" customWidth="1"/>
    <col min="3" max="3" width="7.85546875" bestFit="1" customWidth="1"/>
    <col min="4" max="4" width="21.5703125" customWidth="1"/>
    <col min="5" max="5" width="16.28515625" customWidth="1"/>
    <col min="7" max="7" width="21.140625" bestFit="1" customWidth="1"/>
    <col min="8" max="8" width="22.42578125" customWidth="1"/>
    <col min="9" max="9" width="11.85546875" customWidth="1"/>
    <col min="10" max="10" width="20.85546875" customWidth="1"/>
    <col min="11" max="11" width="23" customWidth="1"/>
    <col min="12" max="17" width="14.42578125" customWidth="1"/>
  </cols>
  <sheetData>
    <row r="1" spans="1:21" ht="15.75" thickBot="1">
      <c r="A1" s="334" t="s">
        <v>0</v>
      </c>
      <c r="B1" s="121" t="s">
        <v>93</v>
      </c>
      <c r="C1" s="121" t="s">
        <v>57</v>
      </c>
      <c r="D1" s="192" t="s">
        <v>77</v>
      </c>
      <c r="E1" s="121" t="s">
        <v>93</v>
      </c>
      <c r="G1" s="362" t="s">
        <v>189</v>
      </c>
      <c r="H1" s="361" t="s">
        <v>188</v>
      </c>
      <c r="J1" s="562" t="s">
        <v>185</v>
      </c>
      <c r="K1" s="332" t="s">
        <v>24</v>
      </c>
      <c r="L1" s="332" t="s">
        <v>25</v>
      </c>
      <c r="M1" s="332" t="s">
        <v>6</v>
      </c>
      <c r="N1" s="332" t="s">
        <v>2</v>
      </c>
      <c r="O1" s="332" t="s">
        <v>3</v>
      </c>
      <c r="P1" s="332" t="s">
        <v>4</v>
      </c>
      <c r="Q1" s="332" t="s">
        <v>23</v>
      </c>
      <c r="R1" s="332" t="s">
        <v>265</v>
      </c>
    </row>
    <row r="2" spans="1:21">
      <c r="A2" s="335" t="s">
        <v>8</v>
      </c>
      <c r="B2" s="201">
        <v>41214</v>
      </c>
      <c r="C2" s="202">
        <v>1</v>
      </c>
      <c r="D2" s="203" t="s">
        <v>75</v>
      </c>
      <c r="E2" s="201">
        <v>41214</v>
      </c>
      <c r="G2" s="42">
        <v>40909</v>
      </c>
      <c r="H2" s="363">
        <v>3.6026924004409961</v>
      </c>
      <c r="I2" s="561"/>
      <c r="J2" s="563"/>
      <c r="K2" s="333">
        <f>'Mbr Summary - MBU'!B31</f>
        <v>760599</v>
      </c>
      <c r="L2" s="444">
        <f>K2+M2+N2</f>
        <v>1626685</v>
      </c>
      <c r="M2" s="333">
        <f>'Mbr Summary - MBU'!D31</f>
        <v>738296</v>
      </c>
      <c r="N2" s="333">
        <f>'Mbr Summary - MBU'!F31</f>
        <v>127790</v>
      </c>
      <c r="O2" s="333">
        <f>'Mbr Summary - MBU'!J31</f>
        <v>267678</v>
      </c>
      <c r="P2" s="333">
        <f>'Mbr Summary - MBU'!K31</f>
        <v>3629259</v>
      </c>
      <c r="Q2" s="333">
        <f>'Mbr Summary - MBU'!C31</f>
        <v>99730</v>
      </c>
      <c r="R2" s="333">
        <f>'Mbr Summary - MBU'!L31</f>
        <v>691505</v>
      </c>
    </row>
    <row r="3" spans="1:21">
      <c r="A3" s="336" t="s">
        <v>19</v>
      </c>
      <c r="B3" s="193">
        <v>41214</v>
      </c>
      <c r="C3" s="194">
        <v>2</v>
      </c>
      <c r="D3" s="195" t="s">
        <v>65</v>
      </c>
      <c r="E3" s="193">
        <v>41214</v>
      </c>
      <c r="G3" s="52">
        <v>40940</v>
      </c>
      <c r="H3" s="364">
        <v>3.6026924004409961</v>
      </c>
      <c r="I3" s="561"/>
    </row>
    <row r="4" spans="1:21">
      <c r="A4" s="336" t="s">
        <v>9</v>
      </c>
      <c r="B4" s="193">
        <v>41456</v>
      </c>
      <c r="C4" s="194">
        <v>3</v>
      </c>
      <c r="D4" s="195" t="s">
        <v>61</v>
      </c>
      <c r="E4" s="193">
        <v>41456</v>
      </c>
      <c r="G4" s="52">
        <v>40969</v>
      </c>
      <c r="H4" s="364">
        <v>3.6026924004409961</v>
      </c>
      <c r="I4" s="561"/>
      <c r="K4" s="2"/>
      <c r="L4" s="422"/>
      <c r="M4" s="422"/>
      <c r="N4" s="2"/>
      <c r="O4" s="2"/>
      <c r="P4" s="2"/>
      <c r="Q4" s="2"/>
    </row>
    <row r="5" spans="1:21">
      <c r="A5" s="336" t="s">
        <v>15</v>
      </c>
      <c r="B5" s="193">
        <v>41456</v>
      </c>
      <c r="C5" s="194">
        <v>5</v>
      </c>
      <c r="D5" s="195" t="s">
        <v>70</v>
      </c>
      <c r="E5" s="193">
        <v>41456</v>
      </c>
      <c r="G5" s="52">
        <v>41000</v>
      </c>
      <c r="H5" s="364">
        <v>3.6026924004409961</v>
      </c>
      <c r="I5" s="561"/>
      <c r="K5" s="2"/>
      <c r="L5" s="422"/>
      <c r="M5" s="422"/>
      <c r="N5" s="2"/>
      <c r="O5" s="2"/>
      <c r="P5" s="2"/>
      <c r="Q5" s="2"/>
    </row>
    <row r="6" spans="1:21">
      <c r="A6" s="336" t="s">
        <v>17</v>
      </c>
      <c r="B6" s="193">
        <v>41456</v>
      </c>
      <c r="C6" s="194">
        <v>6</v>
      </c>
      <c r="D6" s="195" t="s">
        <v>67</v>
      </c>
      <c r="E6" s="193">
        <v>41456</v>
      </c>
      <c r="G6" s="52">
        <v>41030</v>
      </c>
      <c r="H6" s="364">
        <v>3.6026924004409961</v>
      </c>
      <c r="I6" s="561"/>
      <c r="K6" s="436"/>
      <c r="L6" s="2"/>
    </row>
    <row r="7" spans="1:21">
      <c r="A7" s="336" t="s">
        <v>16</v>
      </c>
      <c r="B7" s="193">
        <v>41456</v>
      </c>
      <c r="C7" s="194">
        <v>7</v>
      </c>
      <c r="D7" s="195" t="s">
        <v>68</v>
      </c>
      <c r="E7" s="193">
        <v>41456</v>
      </c>
      <c r="G7" s="52">
        <v>41061</v>
      </c>
      <c r="H7" s="364">
        <v>3.6026924004409961</v>
      </c>
      <c r="I7" s="561"/>
      <c r="J7" s="390"/>
      <c r="K7" s="390"/>
      <c r="L7" s="390"/>
      <c r="M7" s="437"/>
      <c r="N7" s="390"/>
      <c r="O7" s="390"/>
      <c r="P7" s="390"/>
      <c r="Q7" s="390"/>
      <c r="R7" s="390"/>
      <c r="S7" s="390"/>
      <c r="T7" s="390"/>
      <c r="U7" s="390"/>
    </row>
    <row r="8" spans="1:21">
      <c r="A8" s="336" t="s">
        <v>18</v>
      </c>
      <c r="B8" s="193">
        <v>41456</v>
      </c>
      <c r="C8" s="194">
        <v>8</v>
      </c>
      <c r="D8" s="195" t="s">
        <v>66</v>
      </c>
      <c r="E8" s="193">
        <v>41456</v>
      </c>
      <c r="G8" s="52">
        <v>41091</v>
      </c>
      <c r="H8" s="364">
        <v>3.6026924004409961</v>
      </c>
      <c r="I8" s="561"/>
      <c r="J8" s="390"/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</row>
    <row r="9" spans="1:21">
      <c r="A9" s="336" t="s">
        <v>20</v>
      </c>
      <c r="B9" s="193">
        <v>41456</v>
      </c>
      <c r="C9" s="194">
        <v>9</v>
      </c>
      <c r="D9" s="195" t="s">
        <v>63</v>
      </c>
      <c r="E9" s="193">
        <v>41456</v>
      </c>
      <c r="G9" s="52">
        <v>41122</v>
      </c>
      <c r="H9" s="364">
        <v>3.6026924004409961</v>
      </c>
      <c r="I9" s="561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</row>
    <row r="10" spans="1:21">
      <c r="A10" s="336" t="s">
        <v>11</v>
      </c>
      <c r="B10" s="193">
        <v>41548</v>
      </c>
      <c r="C10" s="194">
        <v>10</v>
      </c>
      <c r="D10" s="195" t="s">
        <v>73</v>
      </c>
      <c r="E10" s="193">
        <v>41548</v>
      </c>
      <c r="G10" s="52">
        <v>41153</v>
      </c>
      <c r="H10" s="364">
        <v>3.6026924004409961</v>
      </c>
      <c r="I10" s="561"/>
      <c r="J10" s="439"/>
      <c r="K10" s="439"/>
      <c r="L10" s="439"/>
      <c r="M10" s="439"/>
      <c r="N10" s="439"/>
      <c r="O10" s="439"/>
      <c r="P10" s="439"/>
      <c r="Q10" s="439"/>
      <c r="R10" s="439"/>
      <c r="S10" s="439"/>
      <c r="T10" s="439"/>
      <c r="U10" s="439"/>
    </row>
    <row r="11" spans="1:21">
      <c r="A11" s="336" t="s">
        <v>21</v>
      </c>
      <c r="B11" s="193">
        <v>41548</v>
      </c>
      <c r="C11" s="194">
        <v>11</v>
      </c>
      <c r="D11" s="195" t="s">
        <v>64</v>
      </c>
      <c r="E11" s="193">
        <v>41548</v>
      </c>
      <c r="G11" s="52">
        <v>41183</v>
      </c>
      <c r="H11" s="364">
        <v>3.6026924004409961</v>
      </c>
      <c r="I11" s="561"/>
      <c r="J11" s="390"/>
      <c r="K11" s="390"/>
      <c r="L11" s="390"/>
      <c r="M11" s="390"/>
      <c r="N11" s="390"/>
      <c r="O11" s="390"/>
      <c r="P11" s="390"/>
      <c r="Q11" s="390"/>
      <c r="R11" s="390"/>
      <c r="S11" s="390"/>
      <c r="T11" s="390"/>
      <c r="U11" s="390"/>
    </row>
    <row r="12" spans="1:21">
      <c r="A12" s="336" t="s">
        <v>14</v>
      </c>
      <c r="B12" s="193">
        <v>41640</v>
      </c>
      <c r="C12" s="194">
        <v>12</v>
      </c>
      <c r="D12" s="195" t="s">
        <v>71</v>
      </c>
      <c r="E12" s="193">
        <v>41640</v>
      </c>
      <c r="G12" s="52">
        <v>41214</v>
      </c>
      <c r="H12" s="364">
        <v>3.6026924004409961</v>
      </c>
      <c r="I12" s="561"/>
      <c r="J12" s="390"/>
      <c r="K12" s="390"/>
      <c r="L12" s="390"/>
      <c r="M12" s="390"/>
      <c r="N12" s="390"/>
      <c r="O12" s="390"/>
      <c r="P12" s="390"/>
      <c r="Q12" s="390"/>
      <c r="R12" s="390"/>
      <c r="S12" s="390"/>
      <c r="T12" s="390"/>
      <c r="U12" s="390"/>
    </row>
    <row r="13" spans="1:21" ht="15.75" thickBot="1">
      <c r="A13" s="336" t="s">
        <v>12</v>
      </c>
      <c r="B13" s="193">
        <v>41730</v>
      </c>
      <c r="C13" s="194">
        <v>13</v>
      </c>
      <c r="D13" s="195" t="s">
        <v>72</v>
      </c>
      <c r="E13" s="193">
        <v>41730</v>
      </c>
      <c r="G13" s="52">
        <v>41244</v>
      </c>
      <c r="H13" s="364">
        <v>3.6026924004409961</v>
      </c>
      <c r="I13" s="561"/>
      <c r="J13" s="390"/>
      <c r="K13" s="390"/>
      <c r="L13" s="390"/>
      <c r="M13" s="390"/>
      <c r="N13" s="390"/>
      <c r="O13" s="390"/>
      <c r="P13" s="390"/>
      <c r="Q13" s="390"/>
      <c r="R13" s="390"/>
      <c r="S13" s="390"/>
      <c r="T13" s="390"/>
      <c r="U13" s="390"/>
    </row>
    <row r="14" spans="1:21">
      <c r="A14" s="336" t="s">
        <v>13</v>
      </c>
      <c r="B14" s="193">
        <v>41730</v>
      </c>
      <c r="C14" s="194">
        <v>14</v>
      </c>
      <c r="D14" s="195" t="s">
        <v>69</v>
      </c>
      <c r="E14" s="193">
        <v>41730</v>
      </c>
      <c r="G14" s="42">
        <v>41275</v>
      </c>
      <c r="H14" s="363">
        <v>3.6026924004409961</v>
      </c>
      <c r="I14" s="561"/>
      <c r="J14" s="390"/>
      <c r="K14" s="440"/>
      <c r="L14" s="390"/>
      <c r="M14" s="390"/>
      <c r="N14" s="390"/>
      <c r="O14" s="390"/>
      <c r="P14" s="390"/>
      <c r="Q14" s="390"/>
      <c r="R14" s="390"/>
      <c r="S14" s="390"/>
      <c r="T14" s="390"/>
      <c r="U14" s="390"/>
    </row>
    <row r="15" spans="1:21">
      <c r="A15" s="336" t="s">
        <v>7</v>
      </c>
      <c r="B15" s="193">
        <v>41821</v>
      </c>
      <c r="C15" s="194">
        <v>15</v>
      </c>
      <c r="D15" s="195" t="s">
        <v>76</v>
      </c>
      <c r="E15" s="193">
        <v>41821</v>
      </c>
      <c r="G15" s="52">
        <v>41306</v>
      </c>
      <c r="H15" s="364">
        <v>3.6026924004409961</v>
      </c>
      <c r="I15" s="561"/>
    </row>
    <row r="16" spans="1:21">
      <c r="A16" s="336" t="s">
        <v>22</v>
      </c>
      <c r="B16" s="193">
        <v>41821</v>
      </c>
      <c r="C16" s="194">
        <v>16</v>
      </c>
      <c r="D16" s="195" t="s">
        <v>62</v>
      </c>
      <c r="E16" s="193">
        <v>41821</v>
      </c>
      <c r="G16" s="52">
        <v>41334</v>
      </c>
      <c r="H16" s="364">
        <v>3.6026924004409961</v>
      </c>
      <c r="I16" s="561"/>
      <c r="O16" s="234"/>
      <c r="P16" s="234"/>
      <c r="Q16" s="234"/>
      <c r="R16" s="234"/>
      <c r="S16" s="234"/>
    </row>
    <row r="17" spans="1:19">
      <c r="A17" s="337" t="s">
        <v>108</v>
      </c>
      <c r="B17" s="193">
        <v>41913</v>
      </c>
      <c r="C17" s="194">
        <v>17</v>
      </c>
      <c r="D17" s="195" t="s">
        <v>104</v>
      </c>
      <c r="E17" s="193">
        <v>41913</v>
      </c>
      <c r="G17" s="52">
        <v>41365</v>
      </c>
      <c r="H17" s="364">
        <v>3.6026924004409961</v>
      </c>
      <c r="I17" s="561"/>
      <c r="O17" s="392"/>
      <c r="P17" s="236"/>
      <c r="Q17" s="393"/>
      <c r="R17" s="239"/>
      <c r="S17" s="236"/>
    </row>
    <row r="18" spans="1:19">
      <c r="A18" s="337" t="s">
        <v>96</v>
      </c>
      <c r="B18" s="193">
        <v>41913</v>
      </c>
      <c r="C18" s="194">
        <v>18</v>
      </c>
      <c r="D18" s="197" t="s">
        <v>59</v>
      </c>
      <c r="E18" s="193">
        <v>41913</v>
      </c>
      <c r="G18" s="52">
        <v>41395</v>
      </c>
      <c r="H18" s="364">
        <v>3.6026924004409961</v>
      </c>
      <c r="I18" s="561"/>
      <c r="O18" s="392"/>
      <c r="P18" s="236"/>
      <c r="Q18" s="393"/>
      <c r="R18" s="239"/>
      <c r="S18" s="236"/>
    </row>
    <row r="19" spans="1:19">
      <c r="A19" s="337" t="s">
        <v>377</v>
      </c>
      <c r="B19" s="193">
        <v>42005</v>
      </c>
      <c r="C19" s="194">
        <v>19</v>
      </c>
      <c r="D19" s="197" t="s">
        <v>92</v>
      </c>
      <c r="E19" s="193">
        <v>42005</v>
      </c>
      <c r="G19" s="52">
        <v>41426</v>
      </c>
      <c r="H19" s="364">
        <v>3.6026924004409961</v>
      </c>
      <c r="I19" s="561"/>
      <c r="O19" s="392"/>
      <c r="P19" s="236"/>
      <c r="Q19" s="393"/>
      <c r="R19" s="239"/>
      <c r="S19" s="236"/>
    </row>
    <row r="20" spans="1:19">
      <c r="A20" s="337" t="s">
        <v>193</v>
      </c>
      <c r="B20" s="193">
        <v>42005</v>
      </c>
      <c r="C20" s="194">
        <v>20</v>
      </c>
      <c r="D20" s="197" t="s">
        <v>105</v>
      </c>
      <c r="E20" s="193">
        <v>42005</v>
      </c>
      <c r="G20" s="92">
        <v>41456</v>
      </c>
      <c r="H20" s="364">
        <v>3.6026924004409961</v>
      </c>
      <c r="I20" s="561"/>
      <c r="O20" s="392"/>
      <c r="P20" s="236"/>
      <c r="Q20" s="393"/>
      <c r="R20" s="239"/>
      <c r="S20" s="236"/>
    </row>
    <row r="21" spans="1:19">
      <c r="A21" s="441" t="s">
        <v>10</v>
      </c>
      <c r="B21" s="443">
        <v>42005</v>
      </c>
      <c r="C21" s="442">
        <v>4</v>
      </c>
      <c r="D21" s="445" t="s">
        <v>74</v>
      </c>
      <c r="E21" s="443">
        <v>42005</v>
      </c>
      <c r="G21" s="52">
        <v>41487</v>
      </c>
      <c r="H21" s="364">
        <v>3.6026924004409961</v>
      </c>
      <c r="I21" s="561"/>
      <c r="O21" s="392"/>
      <c r="P21" s="236"/>
      <c r="Q21" s="393"/>
      <c r="R21" s="237"/>
      <c r="S21" s="236"/>
    </row>
    <row r="22" spans="1:19">
      <c r="A22" s="337" t="s">
        <v>97</v>
      </c>
      <c r="B22" s="193">
        <v>42095</v>
      </c>
      <c r="C22" s="194">
        <v>21</v>
      </c>
      <c r="D22" s="197" t="s">
        <v>58</v>
      </c>
      <c r="E22" s="193">
        <v>42095</v>
      </c>
      <c r="G22" s="52">
        <v>41518</v>
      </c>
      <c r="H22" s="364">
        <v>3.6026924004409961</v>
      </c>
      <c r="I22" s="561"/>
      <c r="O22" s="392"/>
      <c r="P22" s="236"/>
      <c r="Q22" s="393"/>
      <c r="R22" s="237"/>
      <c r="S22" s="236"/>
    </row>
    <row r="23" spans="1:19">
      <c r="A23" s="337" t="s">
        <v>99</v>
      </c>
      <c r="B23" s="193">
        <v>42278</v>
      </c>
      <c r="C23" s="194">
        <v>22</v>
      </c>
      <c r="D23" s="195" t="s">
        <v>91</v>
      </c>
      <c r="E23" s="193">
        <v>42278</v>
      </c>
      <c r="G23" s="52">
        <v>41548</v>
      </c>
      <c r="H23" s="364">
        <v>3.6026924004409961</v>
      </c>
      <c r="I23" s="561"/>
      <c r="O23" s="392"/>
      <c r="P23" s="236"/>
      <c r="Q23" s="393"/>
      <c r="R23" s="239"/>
      <c r="S23" s="236"/>
    </row>
    <row r="24" spans="1:19">
      <c r="A24" s="337" t="s">
        <v>109</v>
      </c>
      <c r="B24" s="193">
        <v>42186</v>
      </c>
      <c r="C24" s="194">
        <v>23</v>
      </c>
      <c r="D24" s="195" t="s">
        <v>101</v>
      </c>
      <c r="E24" s="193">
        <v>42186</v>
      </c>
      <c r="G24" s="52">
        <v>41579</v>
      </c>
      <c r="H24" s="364">
        <v>3.6026924004409961</v>
      </c>
      <c r="I24" s="561"/>
      <c r="O24" s="392"/>
      <c r="P24" s="236"/>
      <c r="Q24" s="393"/>
      <c r="R24" s="239"/>
      <c r="S24" s="236"/>
    </row>
    <row r="25" spans="1:19" ht="15.75" thickBot="1">
      <c r="A25" s="337" t="s">
        <v>110</v>
      </c>
      <c r="B25" s="193">
        <v>42278</v>
      </c>
      <c r="C25" s="194">
        <v>24</v>
      </c>
      <c r="D25" s="197" t="s">
        <v>106</v>
      </c>
      <c r="E25" s="193">
        <v>42278</v>
      </c>
      <c r="G25" s="70">
        <v>41609</v>
      </c>
      <c r="H25" s="365">
        <v>3.6026924004409961</v>
      </c>
      <c r="I25" s="561"/>
      <c r="O25" s="392"/>
      <c r="P25" s="236"/>
      <c r="Q25" s="393"/>
      <c r="R25" s="239"/>
      <c r="S25" s="236"/>
    </row>
    <row r="26" spans="1:19">
      <c r="A26" s="337" t="s">
        <v>111</v>
      </c>
      <c r="B26" s="193">
        <v>42278</v>
      </c>
      <c r="C26" s="194">
        <v>25</v>
      </c>
      <c r="D26" s="197" t="s">
        <v>107</v>
      </c>
      <c r="E26" s="193">
        <v>42278</v>
      </c>
      <c r="G26" s="92">
        <v>41640</v>
      </c>
      <c r="H26" s="364">
        <v>3.6026924004409961</v>
      </c>
      <c r="I26" s="561"/>
      <c r="O26" s="234"/>
      <c r="P26" s="234"/>
      <c r="Q26" s="234"/>
      <c r="R26" s="234"/>
      <c r="S26" s="234"/>
    </row>
    <row r="27" spans="1:19">
      <c r="A27" s="337" t="s">
        <v>98</v>
      </c>
      <c r="B27" s="193">
        <v>42278</v>
      </c>
      <c r="C27" s="194">
        <v>26</v>
      </c>
      <c r="D27" s="197" t="s">
        <v>60</v>
      </c>
      <c r="E27" s="193">
        <v>42278</v>
      </c>
      <c r="G27" s="92">
        <v>41671</v>
      </c>
      <c r="H27" s="364">
        <v>3.6026924004409961</v>
      </c>
      <c r="I27" s="561"/>
      <c r="K27" s="146"/>
      <c r="O27" s="234"/>
      <c r="P27" s="234"/>
      <c r="Q27" s="234"/>
      <c r="R27" s="234"/>
      <c r="S27" s="234"/>
    </row>
    <row r="28" spans="1:19">
      <c r="A28" s="337" t="s">
        <v>353</v>
      </c>
      <c r="B28" s="193">
        <v>42736</v>
      </c>
      <c r="C28" s="194">
        <v>28</v>
      </c>
      <c r="D28" s="197" t="s">
        <v>355</v>
      </c>
      <c r="E28" s="193">
        <v>43009</v>
      </c>
      <c r="G28" s="92">
        <v>41699</v>
      </c>
      <c r="H28" s="364">
        <v>3.6026924004409961</v>
      </c>
      <c r="I28" s="561"/>
      <c r="K28" s="146"/>
    </row>
    <row r="29" spans="1:19">
      <c r="A29" s="337" t="s">
        <v>354</v>
      </c>
      <c r="B29" s="193">
        <v>42736</v>
      </c>
      <c r="C29" s="194">
        <v>29</v>
      </c>
      <c r="D29" s="197" t="s">
        <v>356</v>
      </c>
      <c r="E29" s="193">
        <v>43009</v>
      </c>
      <c r="G29" s="52">
        <v>41730</v>
      </c>
      <c r="H29" s="364">
        <v>3.6026924004409961</v>
      </c>
      <c r="I29" s="561"/>
      <c r="K29" s="146"/>
    </row>
    <row r="30" spans="1:19">
      <c r="A30" s="337" t="s">
        <v>357</v>
      </c>
      <c r="B30" s="193">
        <v>42736</v>
      </c>
      <c r="C30" s="194">
        <v>30</v>
      </c>
      <c r="D30" s="197" t="s">
        <v>352</v>
      </c>
      <c r="E30" s="193">
        <v>43009</v>
      </c>
      <c r="G30" s="52">
        <v>41760</v>
      </c>
      <c r="H30" s="364">
        <v>3.6026924004409961</v>
      </c>
      <c r="I30" s="561"/>
    </row>
    <row r="31" spans="1:19">
      <c r="A31" s="446" t="s">
        <v>225</v>
      </c>
      <c r="B31" s="198">
        <v>42186</v>
      </c>
      <c r="C31" s="199">
        <v>27</v>
      </c>
      <c r="D31" s="200" t="s">
        <v>224</v>
      </c>
      <c r="E31" s="198">
        <v>42186</v>
      </c>
      <c r="G31" s="52">
        <v>41791</v>
      </c>
      <c r="H31" s="364">
        <v>3.6026924004409961</v>
      </c>
      <c r="I31" s="561"/>
    </row>
    <row r="32" spans="1:19">
      <c r="G32" s="54">
        <v>41821</v>
      </c>
      <c r="H32" s="366">
        <v>3.6026924004409961</v>
      </c>
      <c r="I32" s="561"/>
    </row>
    <row r="33" spans="7:9">
      <c r="G33" s="52">
        <v>41852</v>
      </c>
      <c r="H33" s="364">
        <v>3.6026924004409961</v>
      </c>
      <c r="I33" s="561"/>
    </row>
    <row r="34" spans="7:9">
      <c r="G34" s="52">
        <v>41883</v>
      </c>
      <c r="H34" s="364">
        <v>3.6026924004409961</v>
      </c>
      <c r="I34" s="561"/>
    </row>
    <row r="35" spans="7:9">
      <c r="G35" s="52">
        <v>41913</v>
      </c>
      <c r="H35" s="364">
        <v>3.6498623063134872</v>
      </c>
      <c r="I35" s="561"/>
    </row>
    <row r="36" spans="7:9">
      <c r="G36" s="52">
        <v>41944</v>
      </c>
      <c r="H36" s="364">
        <v>3.6498623063134872</v>
      </c>
      <c r="I36" s="561"/>
    </row>
    <row r="37" spans="7:9" ht="15.75" thickBot="1">
      <c r="G37" s="52">
        <f t="shared" ref="G37:G73" si="0">DATE(YEAR(G36),MONTH(G36)+1,1)</f>
        <v>41974</v>
      </c>
      <c r="H37" s="364">
        <v>3.6498623063134872</v>
      </c>
      <c r="I37" s="561"/>
    </row>
    <row r="38" spans="7:9">
      <c r="G38" s="42">
        <f t="shared" si="0"/>
        <v>42005</v>
      </c>
      <c r="H38" s="363">
        <v>3.5968521438355099</v>
      </c>
      <c r="I38" s="561"/>
    </row>
    <row r="39" spans="7:9">
      <c r="G39" s="52">
        <f t="shared" si="0"/>
        <v>42036</v>
      </c>
      <c r="H39" s="364">
        <v>3.5968521438355099</v>
      </c>
      <c r="I39" s="561"/>
    </row>
    <row r="40" spans="7:9">
      <c r="G40" s="52">
        <f t="shared" si="0"/>
        <v>42064</v>
      </c>
      <c r="H40" s="364">
        <v>3.5968521438355099</v>
      </c>
      <c r="I40" s="561"/>
    </row>
    <row r="41" spans="7:9">
      <c r="G41" s="52">
        <f t="shared" si="0"/>
        <v>42095</v>
      </c>
      <c r="H41" s="364">
        <v>3.5979762224728238</v>
      </c>
      <c r="I41" s="561"/>
    </row>
    <row r="42" spans="7:9">
      <c r="G42" s="52">
        <f t="shared" si="0"/>
        <v>42125</v>
      </c>
      <c r="H42" s="364">
        <v>3.5979762224728238</v>
      </c>
      <c r="I42" s="561"/>
    </row>
    <row r="43" spans="7:9">
      <c r="G43" s="52">
        <f t="shared" si="0"/>
        <v>42156</v>
      </c>
      <c r="H43" s="364">
        <v>3.5979762224728238</v>
      </c>
      <c r="I43" s="561"/>
    </row>
    <row r="44" spans="7:9">
      <c r="G44" s="52">
        <f t="shared" si="0"/>
        <v>42186</v>
      </c>
      <c r="H44" s="364">
        <v>3.0646109830470882</v>
      </c>
      <c r="I44" s="561"/>
    </row>
    <row r="45" spans="7:9">
      <c r="G45" s="52">
        <f t="shared" si="0"/>
        <v>42217</v>
      </c>
      <c r="H45" s="364">
        <v>3.0646109830470882</v>
      </c>
      <c r="I45" s="561"/>
    </row>
    <row r="46" spans="7:9">
      <c r="G46" s="52">
        <f t="shared" si="0"/>
        <v>42248</v>
      </c>
      <c r="H46" s="364">
        <v>3.0646109830470882</v>
      </c>
      <c r="I46" s="561"/>
    </row>
    <row r="47" spans="7:9">
      <c r="G47" s="52">
        <f t="shared" si="0"/>
        <v>42278</v>
      </c>
      <c r="H47" s="364">
        <v>2.9280973754466522</v>
      </c>
      <c r="I47" s="561"/>
    </row>
    <row r="48" spans="7:9">
      <c r="G48" s="52">
        <f t="shared" si="0"/>
        <v>42309</v>
      </c>
      <c r="H48" s="364">
        <v>2.9280973754466522</v>
      </c>
      <c r="I48" s="561"/>
    </row>
    <row r="49" spans="7:9" ht="15.75" thickBot="1">
      <c r="G49" s="70">
        <f t="shared" si="0"/>
        <v>42339</v>
      </c>
      <c r="H49" s="365">
        <v>2.9280973754466522</v>
      </c>
      <c r="I49" s="561"/>
    </row>
    <row r="50" spans="7:9">
      <c r="G50" s="42">
        <f t="shared" si="0"/>
        <v>42370</v>
      </c>
      <c r="H50" s="363">
        <v>2.7941228620860854</v>
      </c>
      <c r="I50" s="561"/>
    </row>
    <row r="51" spans="7:9">
      <c r="G51" s="52">
        <f t="shared" si="0"/>
        <v>42401</v>
      </c>
      <c r="H51" s="364">
        <v>2.7941228620860854</v>
      </c>
      <c r="I51" s="561"/>
    </row>
    <row r="52" spans="7:9">
      <c r="G52" s="52">
        <f t="shared" si="0"/>
        <v>42430</v>
      </c>
      <c r="H52" s="364">
        <v>2.7941228620860854</v>
      </c>
      <c r="I52" s="561"/>
    </row>
    <row r="53" spans="7:9">
      <c r="G53" s="52">
        <f t="shared" si="0"/>
        <v>42461</v>
      </c>
      <c r="H53" s="364">
        <v>2.7941228620860854</v>
      </c>
      <c r="I53" s="561"/>
    </row>
    <row r="54" spans="7:9">
      <c r="G54" s="52">
        <f t="shared" si="0"/>
        <v>42491</v>
      </c>
      <c r="H54" s="364">
        <v>2.7941228620860854</v>
      </c>
      <c r="I54" s="561"/>
    </row>
    <row r="55" spans="7:9">
      <c r="G55" s="52">
        <f t="shared" si="0"/>
        <v>42522</v>
      </c>
      <c r="H55" s="364">
        <v>2.7941228620860854</v>
      </c>
      <c r="I55" s="561"/>
    </row>
    <row r="56" spans="7:9">
      <c r="G56" s="52">
        <f t="shared" si="0"/>
        <v>42552</v>
      </c>
      <c r="H56" s="364">
        <v>2.7941228620860854</v>
      </c>
      <c r="I56" s="561"/>
    </row>
    <row r="57" spans="7:9">
      <c r="G57" s="52">
        <f t="shared" si="0"/>
        <v>42583</v>
      </c>
      <c r="H57" s="364">
        <v>2.7941228620860854</v>
      </c>
      <c r="I57" s="561"/>
    </row>
    <row r="58" spans="7:9">
      <c r="G58" s="52">
        <f t="shared" si="0"/>
        <v>42614</v>
      </c>
      <c r="H58" s="364">
        <v>2.7941228620860854</v>
      </c>
      <c r="I58" s="561"/>
    </row>
    <row r="59" spans="7:9">
      <c r="G59" s="52">
        <f t="shared" si="0"/>
        <v>42644</v>
      </c>
      <c r="H59" s="364">
        <v>2.33</v>
      </c>
      <c r="I59" s="561"/>
    </row>
    <row r="60" spans="7:9">
      <c r="G60" s="52">
        <f t="shared" si="0"/>
        <v>42675</v>
      </c>
      <c r="H60" s="364">
        <v>2.33</v>
      </c>
      <c r="I60" s="561"/>
    </row>
    <row r="61" spans="7:9" ht="15.75" thickBot="1">
      <c r="G61" s="70">
        <f t="shared" si="0"/>
        <v>42705</v>
      </c>
      <c r="H61" s="365">
        <v>2.33</v>
      </c>
      <c r="I61" s="561"/>
    </row>
    <row r="62" spans="7:9">
      <c r="G62" s="42">
        <f t="shared" si="0"/>
        <v>42736</v>
      </c>
      <c r="H62" s="363">
        <v>2.33</v>
      </c>
      <c r="I62" s="561"/>
    </row>
    <row r="63" spans="7:9">
      <c r="G63" s="52">
        <f t="shared" si="0"/>
        <v>42767</v>
      </c>
      <c r="H63" s="364">
        <v>2.33</v>
      </c>
      <c r="I63" s="561"/>
    </row>
    <row r="64" spans="7:9">
      <c r="G64" s="52">
        <f t="shared" si="0"/>
        <v>42795</v>
      </c>
      <c r="H64" s="364">
        <v>2.33</v>
      </c>
      <c r="I64" s="561"/>
    </row>
    <row r="65" spans="7:9">
      <c r="G65" s="52">
        <f t="shared" si="0"/>
        <v>42826</v>
      </c>
      <c r="H65" s="364">
        <v>2.33</v>
      </c>
      <c r="I65" s="561"/>
    </row>
    <row r="66" spans="7:9">
      <c r="G66" s="52">
        <f t="shared" si="0"/>
        <v>42856</v>
      </c>
      <c r="H66" s="364">
        <v>2.33</v>
      </c>
      <c r="I66" s="561"/>
    </row>
    <row r="67" spans="7:9">
      <c r="G67" s="52">
        <f t="shared" si="0"/>
        <v>42887</v>
      </c>
      <c r="H67" s="364">
        <v>2.33</v>
      </c>
      <c r="I67" s="561"/>
    </row>
    <row r="68" spans="7:9">
      <c r="G68" s="52">
        <f t="shared" si="0"/>
        <v>42917</v>
      </c>
      <c r="H68" s="364">
        <v>2.33</v>
      </c>
      <c r="I68" s="561"/>
    </row>
    <row r="69" spans="7:9">
      <c r="G69" s="52">
        <f t="shared" si="0"/>
        <v>42948</v>
      </c>
      <c r="H69" s="364">
        <v>2.33</v>
      </c>
      <c r="I69" s="561"/>
    </row>
    <row r="70" spans="7:9">
      <c r="G70" s="52">
        <f t="shared" si="0"/>
        <v>42979</v>
      </c>
      <c r="H70" s="364">
        <v>2.33</v>
      </c>
      <c r="I70" s="561"/>
    </row>
    <row r="71" spans="7:9">
      <c r="G71" s="52">
        <f t="shared" si="0"/>
        <v>43009</v>
      </c>
      <c r="H71" s="364">
        <v>2.33</v>
      </c>
      <c r="I71" s="561"/>
    </row>
    <row r="72" spans="7:9">
      <c r="G72" s="52">
        <f t="shared" si="0"/>
        <v>43040</v>
      </c>
      <c r="H72" s="364">
        <v>2.33</v>
      </c>
      <c r="I72" s="561"/>
    </row>
    <row r="73" spans="7:9" ht="15.75" thickBot="1">
      <c r="G73" s="70">
        <f t="shared" si="0"/>
        <v>43070</v>
      </c>
      <c r="H73" s="365">
        <v>2.33</v>
      </c>
      <c r="I73" s="561"/>
    </row>
  </sheetData>
  <sortState ref="A2:E30">
    <sortCondition ref="C2:C30"/>
  </sortState>
  <mergeCells count="1">
    <mergeCell ref="J1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ES86"/>
  <sheetViews>
    <sheetView topLeftCell="A49" zoomScale="70" zoomScaleNormal="70" workbookViewId="0">
      <selection activeCell="H4" sqref="H4"/>
    </sheetView>
  </sheetViews>
  <sheetFormatPr defaultColWidth="9.140625" defaultRowHeight="12.75" outlineLevelCol="1"/>
  <cols>
    <col min="1" max="1" width="26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1.140625" style="4" bestFit="1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3.57031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13.5703125" style="5" bestFit="1" customWidth="1"/>
    <col min="83" max="83" width="14" style="5" bestFit="1" customWidth="1"/>
    <col min="84" max="84" width="23.140625" style="5" bestFit="1" customWidth="1"/>
    <col min="85" max="85" width="1.7109375" style="5" customWidth="1"/>
    <col min="86" max="86" width="13.5703125" style="5" bestFit="1" customWidth="1"/>
    <col min="87" max="87" width="14" style="5" bestFit="1" customWidth="1"/>
    <col min="88" max="88" width="23.140625" style="5" bestFit="1" customWidth="1"/>
    <col min="89" max="89" width="1.7109375" style="5" customWidth="1"/>
    <col min="90" max="90" width="13.5703125" style="5" bestFit="1" customWidth="1"/>
    <col min="91" max="91" width="14" style="5" bestFit="1" customWidth="1"/>
    <col min="92" max="92" width="23.140625" style="5" bestFit="1" customWidth="1"/>
    <col min="93" max="93" width="1.7109375" style="5" customWidth="1"/>
    <col min="94" max="94" width="13.5703125" style="5" bestFit="1" customWidth="1"/>
    <col min="95" max="95" width="14" style="5" bestFit="1" customWidth="1"/>
    <col min="96" max="96" width="23.140625" style="5" bestFit="1" customWidth="1"/>
    <col min="97" max="97" width="1.7109375" style="5" customWidth="1"/>
    <col min="98" max="98" width="13.5703125" style="5" bestFit="1" customWidth="1"/>
    <col min="99" max="99" width="14" style="5" bestFit="1" customWidth="1"/>
    <col min="100" max="100" width="23.140625" style="5" bestFit="1" customWidth="1"/>
    <col min="101" max="101" width="1.7109375" style="5" customWidth="1"/>
    <col min="102" max="102" width="13.5703125" style="5" bestFit="1" customWidth="1"/>
    <col min="103" max="103" width="14" style="5" bestFit="1" customWidth="1"/>
    <col min="104" max="104" width="23.140625" style="5" bestFit="1" customWidth="1"/>
    <col min="105" max="105" width="1.7109375" style="5" customWidth="1"/>
    <col min="106" max="106" width="13.5703125" style="5" bestFit="1" customWidth="1"/>
    <col min="107" max="107" width="14" style="5" bestFit="1" customWidth="1"/>
    <col min="108" max="108" width="23.140625" style="5" bestFit="1" customWidth="1"/>
    <col min="109" max="109" width="1.7109375" style="5" customWidth="1"/>
    <col min="110" max="110" width="13.5703125" style="5" bestFit="1" customWidth="1"/>
    <col min="111" max="111" width="14" style="5" bestFit="1" customWidth="1"/>
    <col min="112" max="112" width="23.140625" style="5" bestFit="1" customWidth="1"/>
    <col min="113" max="113" width="2.85546875" style="509" hidden="1" customWidth="1" outlineLevel="1"/>
    <col min="114" max="114" width="13.570312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9.140625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9.140625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9.140625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8" ht="21.75" thickBot="1">
      <c r="A1" s="324" t="s">
        <v>224</v>
      </c>
      <c r="B1" s="152"/>
      <c r="C1" s="152"/>
      <c r="D1" s="152"/>
      <c r="E1" s="152"/>
      <c r="F1" s="152"/>
      <c r="G1" s="152"/>
      <c r="H1" s="153"/>
    </row>
    <row r="2" spans="1:148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8" ht="15">
      <c r="A3" s="4" t="s">
        <v>28</v>
      </c>
      <c r="B3" s="9">
        <f>Tables!K2</f>
        <v>760599</v>
      </c>
      <c r="C3" s="9">
        <f>Tables!L2</f>
        <v>1626685</v>
      </c>
      <c r="D3" s="9"/>
      <c r="G3" s="9"/>
      <c r="P3" s="108"/>
      <c r="R3" s="10">
        <f>Tables!M2</f>
        <v>738296</v>
      </c>
      <c r="S3" s="11"/>
      <c r="AH3" s="10">
        <f>Tables!N2</f>
        <v>127790</v>
      </c>
      <c r="AX3" s="10">
        <f>Tables!O2</f>
        <v>267678</v>
      </c>
      <c r="BN3" s="8">
        <f>Tables!P2</f>
        <v>3629259</v>
      </c>
      <c r="CD3" s="8">
        <f>Tables!Q2</f>
        <v>99730</v>
      </c>
      <c r="CT3" s="8">
        <f>Tables!R2</f>
        <v>691505</v>
      </c>
      <c r="DJ3" s="386">
        <f>B4+R3+AH3+CT3</f>
        <v>1922953.5815329845</v>
      </c>
      <c r="DZ3" s="8">
        <v>5447169.0499999998</v>
      </c>
    </row>
    <row r="4" spans="1:148">
      <c r="A4" s="4" t="s">
        <v>29</v>
      </c>
      <c r="B4" s="9">
        <f>B3*B5</f>
        <v>365362.58153298439</v>
      </c>
      <c r="P4" s="108"/>
      <c r="S4" s="11"/>
      <c r="BN4" s="12"/>
      <c r="DJ4" s="67">
        <f>B4+R3+AH3+CT3</f>
        <v>1922953.5815329845</v>
      </c>
    </row>
    <row r="5" spans="1:148" ht="15">
      <c r="A5" s="4" t="s">
        <v>30</v>
      </c>
      <c r="B5" s="13">
        <v>0.48036163804183862</v>
      </c>
      <c r="BN5" s="14"/>
    </row>
    <row r="6" spans="1:148">
      <c r="BN6" s="14"/>
      <c r="BR6" s="208"/>
      <c r="BS6" s="208"/>
    </row>
    <row r="7" spans="1:148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209" t="s">
        <v>186</v>
      </c>
      <c r="BS7" s="209" t="s">
        <v>186</v>
      </c>
      <c r="BT7" s="20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8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tr">
        <f>F8</f>
        <v>FI Loc NonRef</v>
      </c>
      <c r="K8" s="118" t="str">
        <f>G8</f>
        <v>FI Loc NonRef</v>
      </c>
      <c r="L8" s="118" t="str">
        <f>H8</f>
        <v>FI Loc NonRef</v>
      </c>
      <c r="Q8" s="119"/>
      <c r="R8" s="117" t="s">
        <v>6</v>
      </c>
      <c r="S8" s="117" t="s">
        <v>6</v>
      </c>
      <c r="T8" s="117" t="s">
        <v>6</v>
      </c>
      <c r="V8" s="117" t="s">
        <v>6</v>
      </c>
      <c r="W8" s="117" t="s">
        <v>6</v>
      </c>
      <c r="X8" s="117" t="s">
        <v>6</v>
      </c>
      <c r="Z8" s="118" t="str">
        <f>V8</f>
        <v>Indiv</v>
      </c>
      <c r="AA8" s="118" t="str">
        <f>W8</f>
        <v>Indiv</v>
      </c>
      <c r="AB8" s="118" t="str">
        <f>X8</f>
        <v>Indiv</v>
      </c>
      <c r="AG8" s="119"/>
      <c r="AH8" s="117" t="s">
        <v>2</v>
      </c>
      <c r="AI8" s="117" t="s">
        <v>2</v>
      </c>
      <c r="AJ8" s="117" t="s">
        <v>2</v>
      </c>
      <c r="AL8" s="117" t="s">
        <v>2</v>
      </c>
      <c r="AM8" s="117" t="s">
        <v>2</v>
      </c>
      <c r="AN8" s="117" t="s">
        <v>2</v>
      </c>
      <c r="AP8" s="118" t="str">
        <f>AL8</f>
        <v>National</v>
      </c>
      <c r="AQ8" s="118" t="str">
        <f>AM8</f>
        <v>National</v>
      </c>
      <c r="AR8" s="118" t="str">
        <f>AN8</f>
        <v>National</v>
      </c>
      <c r="AW8" s="119"/>
      <c r="AX8" s="120" t="s">
        <v>3</v>
      </c>
      <c r="AY8" s="120" t="s">
        <v>3</v>
      </c>
      <c r="AZ8" s="120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tr">
        <f>BB8</f>
        <v>FEP</v>
      </c>
      <c r="BG8" s="118" t="str">
        <f>BC8</f>
        <v>FEP</v>
      </c>
      <c r="BH8" s="118" t="str">
        <f>BD8</f>
        <v>FEP</v>
      </c>
      <c r="BI8" s="119"/>
      <c r="BJ8" s="119"/>
      <c r="BK8" s="119"/>
      <c r="BL8" s="119"/>
      <c r="BM8" s="119"/>
      <c r="BN8" s="309" t="s">
        <v>4</v>
      </c>
      <c r="BO8" s="309" t="s">
        <v>4</v>
      </c>
      <c r="BP8" s="309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7" t="s">
        <v>23</v>
      </c>
      <c r="CE8" s="117" t="s">
        <v>23</v>
      </c>
      <c r="CF8" s="117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tr">
        <f>CH8</f>
        <v>Refunding</v>
      </c>
      <c r="CM8" s="118" t="str">
        <f>CI8</f>
        <v>Refunding</v>
      </c>
      <c r="CN8" s="118" t="str">
        <f>CJ8</f>
        <v>Refunding</v>
      </c>
      <c r="CO8" s="119"/>
      <c r="CP8" s="119"/>
      <c r="CQ8" s="119"/>
      <c r="CR8" s="119"/>
      <c r="CS8" s="119"/>
      <c r="CT8" s="117" t="s">
        <v>265</v>
      </c>
      <c r="CU8" s="117" t="s">
        <v>265</v>
      </c>
      <c r="CV8" s="117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510"/>
    </row>
    <row r="9" spans="1:148" ht="15.75" thickBot="1">
      <c r="A9" s="16"/>
      <c r="B9" s="155" t="s">
        <v>32</v>
      </c>
      <c r="C9" s="156"/>
      <c r="D9" s="157"/>
      <c r="E9" s="17"/>
      <c r="F9" s="155" t="s">
        <v>32</v>
      </c>
      <c r="G9" s="156"/>
      <c r="H9" s="157"/>
      <c r="I9" s="17"/>
      <c r="J9" s="155" t="s">
        <v>32</v>
      </c>
      <c r="K9" s="156"/>
      <c r="L9" s="157"/>
      <c r="M9" s="17"/>
      <c r="N9" s="155" t="s">
        <v>32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8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51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8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513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8" ht="13.5" thickBot="1">
      <c r="A12" s="26"/>
      <c r="B12" s="35" t="s">
        <v>41</v>
      </c>
      <c r="C12" s="36" t="s">
        <v>42</v>
      </c>
      <c r="D12" s="37" t="s">
        <v>43</v>
      </c>
      <c r="E12" s="30"/>
      <c r="F12" s="35" t="s">
        <v>41</v>
      </c>
      <c r="G12" s="36" t="s">
        <v>42</v>
      </c>
      <c r="H12" s="37" t="s">
        <v>43</v>
      </c>
      <c r="I12" s="30"/>
      <c r="J12" s="35" t="s">
        <v>41</v>
      </c>
      <c r="K12" s="36" t="s">
        <v>42</v>
      </c>
      <c r="L12" s="37" t="s">
        <v>43</v>
      </c>
      <c r="M12" s="30"/>
      <c r="N12" s="35" t="s">
        <v>41</v>
      </c>
      <c r="O12" s="36" t="s">
        <v>42</v>
      </c>
      <c r="P12" s="37" t="s">
        <v>43</v>
      </c>
      <c r="Q12" s="31"/>
      <c r="R12" s="35" t="s">
        <v>41</v>
      </c>
      <c r="S12" s="36" t="s">
        <v>42</v>
      </c>
      <c r="T12" s="37" t="s">
        <v>43</v>
      </c>
      <c r="U12" s="30"/>
      <c r="V12" s="35" t="s">
        <v>41</v>
      </c>
      <c r="W12" s="36" t="s">
        <v>42</v>
      </c>
      <c r="X12" s="37" t="s">
        <v>43</v>
      </c>
      <c r="Y12" s="30"/>
      <c r="Z12" s="35" t="s">
        <v>41</v>
      </c>
      <c r="AA12" s="36" t="s">
        <v>42</v>
      </c>
      <c r="AB12" s="37" t="s">
        <v>43</v>
      </c>
      <c r="AC12" s="30"/>
      <c r="AD12" s="35" t="s">
        <v>41</v>
      </c>
      <c r="AE12" s="36" t="s">
        <v>42</v>
      </c>
      <c r="AF12" s="37" t="s">
        <v>43</v>
      </c>
      <c r="AG12" s="31"/>
      <c r="AH12" s="35" t="s">
        <v>41</v>
      </c>
      <c r="AI12" s="36" t="s">
        <v>42</v>
      </c>
      <c r="AJ12" s="37" t="s">
        <v>43</v>
      </c>
      <c r="AK12" s="30"/>
      <c r="AL12" s="35" t="s">
        <v>41</v>
      </c>
      <c r="AM12" s="36" t="s">
        <v>42</v>
      </c>
      <c r="AN12" s="37" t="s">
        <v>43</v>
      </c>
      <c r="AO12" s="30"/>
      <c r="AP12" s="35" t="s">
        <v>41</v>
      </c>
      <c r="AQ12" s="36" t="s">
        <v>42</v>
      </c>
      <c r="AR12" s="37" t="s">
        <v>43</v>
      </c>
      <c r="AS12" s="30"/>
      <c r="AT12" s="35" t="s">
        <v>41</v>
      </c>
      <c r="AU12" s="36" t="s">
        <v>42</v>
      </c>
      <c r="AV12" s="37" t="s">
        <v>43</v>
      </c>
      <c r="AW12" s="31"/>
      <c r="AX12" s="35" t="s">
        <v>41</v>
      </c>
      <c r="AY12" s="36" t="s">
        <v>42</v>
      </c>
      <c r="AZ12" s="37" t="s">
        <v>43</v>
      </c>
      <c r="BA12" s="30"/>
      <c r="BB12" s="35" t="s">
        <v>41</v>
      </c>
      <c r="BC12" s="36" t="s">
        <v>42</v>
      </c>
      <c r="BD12" s="37" t="s">
        <v>43</v>
      </c>
      <c r="BE12" s="30"/>
      <c r="BF12" s="35" t="s">
        <v>41</v>
      </c>
      <c r="BG12" s="36" t="s">
        <v>42</v>
      </c>
      <c r="BH12" s="37" t="s">
        <v>43</v>
      </c>
      <c r="BI12" s="30"/>
      <c r="BJ12" s="35" t="s">
        <v>41</v>
      </c>
      <c r="BK12" s="36" t="s">
        <v>42</v>
      </c>
      <c r="BL12" s="37" t="s">
        <v>43</v>
      </c>
      <c r="BM12" s="31"/>
      <c r="BN12" s="35" t="s">
        <v>41</v>
      </c>
      <c r="BO12" s="36" t="s">
        <v>42</v>
      </c>
      <c r="BP12" s="37" t="s">
        <v>43</v>
      </c>
      <c r="BQ12" s="30"/>
      <c r="BR12" s="35" t="s">
        <v>41</v>
      </c>
      <c r="BS12" s="36" t="s">
        <v>42</v>
      </c>
      <c r="BT12" s="37" t="s">
        <v>43</v>
      </c>
      <c r="BU12" s="30"/>
      <c r="BV12" s="35" t="s">
        <v>41</v>
      </c>
      <c r="BW12" s="36" t="s">
        <v>42</v>
      </c>
      <c r="BX12" s="37" t="s">
        <v>43</v>
      </c>
      <c r="BY12" s="30"/>
      <c r="BZ12" s="35" t="s">
        <v>41</v>
      </c>
      <c r="CA12" s="36" t="s">
        <v>42</v>
      </c>
      <c r="CB12" s="37" t="s">
        <v>43</v>
      </c>
      <c r="CC12" s="31"/>
      <c r="CD12" s="35" t="s">
        <v>41</v>
      </c>
      <c r="CE12" s="36" t="s">
        <v>42</v>
      </c>
      <c r="CF12" s="37" t="s">
        <v>43</v>
      </c>
      <c r="CG12" s="30"/>
      <c r="CH12" s="35" t="s">
        <v>41</v>
      </c>
      <c r="CI12" s="36" t="s">
        <v>42</v>
      </c>
      <c r="CJ12" s="37" t="s">
        <v>43</v>
      </c>
      <c r="CK12" s="30"/>
      <c r="CL12" s="35" t="s">
        <v>41</v>
      </c>
      <c r="CM12" s="36" t="s">
        <v>42</v>
      </c>
      <c r="CN12" s="37" t="s">
        <v>43</v>
      </c>
      <c r="CO12" s="30"/>
      <c r="CP12" s="35" t="s">
        <v>41</v>
      </c>
      <c r="CQ12" s="36" t="s">
        <v>42</v>
      </c>
      <c r="CR12" s="37" t="s">
        <v>43</v>
      </c>
      <c r="CS12" s="31"/>
      <c r="CT12" s="35" t="s">
        <v>41</v>
      </c>
      <c r="CU12" s="36" t="s">
        <v>42</v>
      </c>
      <c r="CV12" s="37" t="s">
        <v>43</v>
      </c>
      <c r="CW12" s="30"/>
      <c r="CX12" s="35" t="s">
        <v>41</v>
      </c>
      <c r="CY12" s="36" t="s">
        <v>42</v>
      </c>
      <c r="CZ12" s="37" t="s">
        <v>43</v>
      </c>
      <c r="DA12" s="30"/>
      <c r="DB12" s="35" t="s">
        <v>41</v>
      </c>
      <c r="DC12" s="36" t="s">
        <v>42</v>
      </c>
      <c r="DD12" s="37" t="s">
        <v>43</v>
      </c>
      <c r="DE12" s="30"/>
      <c r="DF12" s="35" t="s">
        <v>41</v>
      </c>
      <c r="DG12" s="36" t="s">
        <v>42</v>
      </c>
      <c r="DH12" s="37" t="s">
        <v>43</v>
      </c>
      <c r="DI12" s="513"/>
      <c r="DJ12" s="35" t="s">
        <v>41</v>
      </c>
      <c r="DK12" s="36" t="s">
        <v>42</v>
      </c>
      <c r="DL12" s="37" t="s">
        <v>43</v>
      </c>
      <c r="DM12" s="30"/>
      <c r="DN12" s="35" t="s">
        <v>41</v>
      </c>
      <c r="DO12" s="36" t="s">
        <v>42</v>
      </c>
      <c r="DP12" s="37" t="s">
        <v>43</v>
      </c>
      <c r="DQ12" s="30"/>
      <c r="DR12" s="35" t="s">
        <v>41</v>
      </c>
      <c r="DS12" s="36" t="s">
        <v>42</v>
      </c>
      <c r="DT12" s="37" t="s">
        <v>43</v>
      </c>
      <c r="DU12" s="30"/>
      <c r="DV12" s="35" t="s">
        <v>41</v>
      </c>
      <c r="DW12" s="36" t="s">
        <v>42</v>
      </c>
      <c r="DX12" s="37" t="s">
        <v>43</v>
      </c>
      <c r="DZ12" s="35" t="s">
        <v>41</v>
      </c>
      <c r="EA12" s="36" t="s">
        <v>42</v>
      </c>
      <c r="EB12" s="37" t="s">
        <v>43</v>
      </c>
      <c r="EC12" s="30"/>
      <c r="ED12" s="35" t="s">
        <v>41</v>
      </c>
      <c r="EE12" s="36" t="s">
        <v>42</v>
      </c>
      <c r="EF12" s="37" t="s">
        <v>43</v>
      </c>
      <c r="EG12" s="30"/>
      <c r="EH12" s="35" t="s">
        <v>41</v>
      </c>
      <c r="EI12" s="36" t="s">
        <v>42</v>
      </c>
      <c r="EJ12" s="37" t="s">
        <v>43</v>
      </c>
      <c r="EK12" s="30"/>
      <c r="EL12" s="35" t="s">
        <v>41</v>
      </c>
      <c r="EM12" s="36" t="s">
        <v>42</v>
      </c>
      <c r="EN12" s="37" t="s">
        <v>43</v>
      </c>
    </row>
    <row r="13" spans="1:148" s="211" customFormat="1">
      <c r="A13" s="42">
        <v>40909</v>
      </c>
      <c r="B13" s="103"/>
      <c r="C13" s="104"/>
      <c r="D13" s="105"/>
      <c r="E13" s="45"/>
      <c r="F13" s="43"/>
      <c r="G13" s="115">
        <f t="shared" ref="G13:G42" si="0">F13/$B$3</f>
        <v>0</v>
      </c>
      <c r="H13" s="210">
        <v>3.6026924004409961</v>
      </c>
      <c r="J13" s="43">
        <f t="array" ref="J13">SUM(IF(($A$1=Legacy!$A$7:$A$10)*($A13&lt;Legacy!$C$7:$C$10),Legacy!$B$7:$B$10))</f>
        <v>0</v>
      </c>
      <c r="K13" s="115">
        <f t="shared" ref="K13:K39" si="1">J13/$B$3</f>
        <v>0</v>
      </c>
      <c r="L13" s="210">
        <v>0.92583333333333373</v>
      </c>
      <c r="N13" s="43"/>
      <c r="O13" s="44"/>
      <c r="P13" s="213"/>
      <c r="Q13" s="214"/>
      <c r="R13" s="103"/>
      <c r="S13" s="104"/>
      <c r="T13" s="212"/>
      <c r="V13" s="43"/>
      <c r="W13" s="115">
        <f t="shared" ref="W13:W42" si="2">V13/$R$3</f>
        <v>0</v>
      </c>
      <c r="X13" s="215">
        <v>3.6026924004409961</v>
      </c>
      <c r="Z13" s="43">
        <f t="array" ref="Z13">SUM(IF(($A$1=Legacy!$A$7:$A$10)*($A13&lt;Legacy!$C$7:$C$10),Legacy!$B$7:$B$10))*Z$7</f>
        <v>0</v>
      </c>
      <c r="AA13" s="115">
        <f t="shared" ref="AA13:AA39" si="3">Z13/$R$3</f>
        <v>0</v>
      </c>
      <c r="AB13" s="215">
        <v>0.92583333333333373</v>
      </c>
      <c r="AD13" s="43"/>
      <c r="AE13" s="44"/>
      <c r="AF13" s="213"/>
      <c r="AG13" s="216">
        <f>0.07*DJ13</f>
        <v>0</v>
      </c>
      <c r="AH13" s="103"/>
      <c r="AI13" s="104"/>
      <c r="AJ13" s="212"/>
      <c r="AL13" s="43"/>
      <c r="AM13" s="115">
        <f t="shared" ref="AM13:AM42" si="4">IF(ISERROR(AL13/$AH$3),0,AL13/$AH$3)</f>
        <v>0</v>
      </c>
      <c r="AN13" s="215">
        <v>3.6026924004409961</v>
      </c>
      <c r="AP13" s="43">
        <f t="array" ref="AP13">SUM(IF(($A$1=Legacy!$A$7:$A$10)*($A13&lt;Legacy!$C$7:$C$10),Legacy!$B$7:$B$10))*AP$7</f>
        <v>0</v>
      </c>
      <c r="AQ13" s="115">
        <f>IF(ISERROR(AP13/$AH$3),0,AP13/$AH$3)</f>
        <v>0</v>
      </c>
      <c r="AR13" s="215">
        <v>0.92583333333333373</v>
      </c>
      <c r="AT13" s="43"/>
      <c r="AU13" s="44"/>
      <c r="AV13" s="213"/>
      <c r="AW13" s="18"/>
      <c r="AX13" s="103"/>
      <c r="AY13" s="104"/>
      <c r="AZ13" s="212"/>
      <c r="BB13" s="43"/>
      <c r="BC13" s="115">
        <f t="shared" ref="BC13:BC42" si="5">BB13/$AX$3</f>
        <v>0</v>
      </c>
      <c r="BD13" s="215">
        <v>3.6026924004409961</v>
      </c>
      <c r="BF13" s="43"/>
      <c r="BG13" s="115">
        <f t="shared" ref="BG13:BG39" si="6">BF13/$AX$3</f>
        <v>0</v>
      </c>
      <c r="BH13" s="215">
        <v>0.92583333333333373</v>
      </c>
      <c r="BJ13" s="43"/>
      <c r="BK13" s="44"/>
      <c r="BL13" s="213"/>
      <c r="BM13" s="18"/>
      <c r="BN13" s="103"/>
      <c r="BO13" s="104"/>
      <c r="BP13" s="212"/>
      <c r="BR13" s="223"/>
      <c r="BS13" s="115">
        <f>BR13/$BN$3</f>
        <v>0</v>
      </c>
      <c r="BT13" s="215">
        <v>3.6026924004409961</v>
      </c>
      <c r="BV13" s="43">
        <f t="array" ref="BV13">SUM(IF(($A$1=Legacy!$A$7:$A$10)*($A13&lt;Legacy!$C$7:$C$10),Legacy!$B$7:$B$10))*BV$7</f>
        <v>0</v>
      </c>
      <c r="BW13" s="115">
        <f t="shared" ref="BW13:BW39" si="7">BV13/$BN$3</f>
        <v>0</v>
      </c>
      <c r="BX13" s="215">
        <v>0.9258333333333334</v>
      </c>
      <c r="BZ13" s="43"/>
      <c r="CA13" s="44"/>
      <c r="CB13" s="213"/>
      <c r="CC13" s="18"/>
      <c r="CD13" s="103"/>
      <c r="CE13" s="104"/>
      <c r="CF13" s="212"/>
      <c r="CH13" s="43"/>
      <c r="CI13" s="115">
        <f>CH13/$CD$3</f>
        <v>0</v>
      </c>
      <c r="CJ13" s="215">
        <v>3.6026924004409961</v>
      </c>
      <c r="CL13" s="43">
        <f t="array" ref="CL13">SUM(IF(($A$1=Legacy!$A$7:$A$10)*($A13&lt;Legacy!$C$7:$C$10),Legacy!$B$7:$B$10))*CL$7</f>
        <v>0</v>
      </c>
      <c r="CM13" s="115">
        <f>CL13/$CD$3</f>
        <v>0</v>
      </c>
      <c r="CN13" s="215">
        <v>0.92583333333333373</v>
      </c>
      <c r="CP13" s="43"/>
      <c r="CQ13" s="44"/>
      <c r="CR13" s="213"/>
      <c r="CS13" s="18"/>
      <c r="CT13" s="103"/>
      <c r="CU13" s="104"/>
      <c r="CV13" s="212"/>
      <c r="CX13" s="43">
        <v>0</v>
      </c>
      <c r="CY13" s="115">
        <f t="shared" ref="CY13:CY42" si="8">CX13/$CT$3</f>
        <v>0</v>
      </c>
      <c r="CZ13" s="215">
        <v>3.6026924004409961</v>
      </c>
      <c r="DB13" s="43">
        <f t="array" ref="DB13">SUM(IF(($A$1=Legacy!$A$7:$A$10)*($A13&lt;Legacy!$C$7:$C$10),Legacy!$B$7:$B$10))*DB$7</f>
        <v>0</v>
      </c>
      <c r="DC13" s="115">
        <f>DB13/$CT$3</f>
        <v>0</v>
      </c>
      <c r="DD13" s="215">
        <v>0.92583333333333373</v>
      </c>
      <c r="DF13" s="43"/>
      <c r="DG13" s="44"/>
      <c r="DH13" s="213"/>
      <c r="DI13" s="231"/>
      <c r="DJ13" s="103"/>
      <c r="DK13" s="104"/>
      <c r="DL13" s="212"/>
      <c r="DN13" s="43"/>
      <c r="DO13" s="115">
        <f t="shared" ref="DO13:DO30" si="9">DN13/$DJ$3</f>
        <v>0</v>
      </c>
      <c r="DP13" s="215">
        <v>5.0068849455739022</v>
      </c>
      <c r="DR13" s="43"/>
      <c r="DS13" s="115">
        <f>DR13/$DJ$3</f>
        <v>0</v>
      </c>
      <c r="DT13" s="215">
        <v>0.92583333333333373</v>
      </c>
      <c r="DV13" s="43"/>
      <c r="DW13" s="44"/>
      <c r="DX13" s="213"/>
      <c r="DZ13" s="103"/>
      <c r="EA13" s="104"/>
      <c r="EB13" s="212"/>
      <c r="ED13" s="43"/>
      <c r="EE13" s="115">
        <f t="shared" ref="EE13:EE73" si="10">ED13/$DZ$3</f>
        <v>0</v>
      </c>
      <c r="EF13" s="215">
        <v>2.8703056479984332</v>
      </c>
      <c r="EH13" s="43"/>
      <c r="EI13" s="115">
        <f t="shared" ref="EI13:EI39" si="11">EH13/$DZ$3</f>
        <v>0</v>
      </c>
      <c r="EJ13" s="215">
        <v>0.92583333333333329</v>
      </c>
      <c r="EL13" s="43"/>
      <c r="EM13" s="44"/>
      <c r="EN13" s="213"/>
      <c r="ER13" s="211">
        <v>0</v>
      </c>
    </row>
    <row r="14" spans="1:148" s="30" customFormat="1">
      <c r="A14" s="52">
        <v>40940</v>
      </c>
      <c r="B14" s="67"/>
      <c r="C14" s="68"/>
      <c r="D14" s="106"/>
      <c r="E14" s="53"/>
      <c r="F14" s="46">
        <f t="array" ref="F14">MAX(F13,SUM(IF(($A$1=Load!$B$2:$B$55)*(F$8=Load!$F$1:$K$1)*($A14&gt;=Load!$C$2:$C$55)*($A14&lt;=Load!$D$2:$D$55),Load!$F$2:$K$55)))</f>
        <v>0</v>
      </c>
      <c r="G14" s="109">
        <f t="shared" si="0"/>
        <v>0</v>
      </c>
      <c r="H14" s="112">
        <v>3.6026924004409961</v>
      </c>
      <c r="J14" s="46">
        <f t="array" ref="J14">SUM(IF(($A$1=Legacy!$A$7:$A$10)*($A14&lt;Legacy!$C$7:$C$10),Legacy!$B$7:$B$10))</f>
        <v>0</v>
      </c>
      <c r="K14" s="109">
        <f t="shared" si="1"/>
        <v>0</v>
      </c>
      <c r="L14" s="112">
        <v>0.92583333333333373</v>
      </c>
      <c r="N14" s="46"/>
      <c r="O14" s="47"/>
      <c r="P14" s="48"/>
      <c r="Q14" s="49"/>
      <c r="R14" s="67"/>
      <c r="S14" s="68"/>
      <c r="T14" s="69"/>
      <c r="V14" s="46">
        <f t="array" ref="V14">MAX(V13,SUM(IF(($A$1=Load!$B$2:$B$55)*(V$8=Load!$F$1:$K$1)*($A14&gt;=Load!$C$2:$C$55)*($A14&lt;=Load!$D$2:$D$55),Load!$F$2:$K$55)))</f>
        <v>0</v>
      </c>
      <c r="W14" s="109">
        <f t="shared" si="2"/>
        <v>0</v>
      </c>
      <c r="X14" s="114">
        <v>3.6026924004409961</v>
      </c>
      <c r="Z14" s="46">
        <f t="array" ref="Z14">SUM(IF(($A$1=Legacy!$A$7:$A$10)*($A14&lt;Legacy!$C$7:$C$10),Legacy!$B$7:$B$10))*Z$7</f>
        <v>0</v>
      </c>
      <c r="AA14" s="109">
        <f t="shared" si="3"/>
        <v>0</v>
      </c>
      <c r="AB14" s="114">
        <v>0.92583333333333373</v>
      </c>
      <c r="AD14" s="46"/>
      <c r="AE14" s="47"/>
      <c r="AF14" s="48"/>
      <c r="AG14" s="50">
        <f t="shared" ref="AG14:AG73" si="12">0.07*DJ14</f>
        <v>0</v>
      </c>
      <c r="AH14" s="67"/>
      <c r="AI14" s="68"/>
      <c r="AJ14" s="69"/>
      <c r="AL14" s="46">
        <f t="array" ref="AL14">MAX(AL13,SUM(IF(($A$1=Load!$B$2:$B$55)*(AL$8=Load!$F$1:$K$1)*($A14&gt;=Load!$C$2:$C$55)*($A14&lt;=Load!$D$2:$D$55),Load!$F$2:$K$55)))</f>
        <v>0</v>
      </c>
      <c r="AM14" s="109">
        <f t="shared" si="4"/>
        <v>0</v>
      </c>
      <c r="AN14" s="114">
        <v>3.6026924004409961</v>
      </c>
      <c r="AP14" s="46">
        <f t="array" ref="AP14">SUM(IF(($A$1=Legacy!$A$7:$A$10)*($A14&lt;Legacy!$C$7:$C$10),Legacy!$B$7:$B$10))*AP$7</f>
        <v>0</v>
      </c>
      <c r="AQ14" s="109">
        <f t="shared" ref="AQ14:AQ39" si="13">IF(ISERROR(AP14/$AH$3),0,AP14/$AH$3)</f>
        <v>0</v>
      </c>
      <c r="AR14" s="114">
        <v>0.92583333333333373</v>
      </c>
      <c r="AT14" s="46"/>
      <c r="AU14" s="47"/>
      <c r="AV14" s="48"/>
      <c r="AW14" s="31"/>
      <c r="AX14" s="67"/>
      <c r="AY14" s="68"/>
      <c r="AZ14" s="69"/>
      <c r="BB14" s="46"/>
      <c r="BC14" s="109">
        <f t="shared" si="5"/>
        <v>0</v>
      </c>
      <c r="BD14" s="114">
        <v>3.6026924004409961</v>
      </c>
      <c r="BF14" s="46"/>
      <c r="BG14" s="109">
        <f t="shared" si="6"/>
        <v>0</v>
      </c>
      <c r="BH14" s="114">
        <v>0.92583333333333373</v>
      </c>
      <c r="BJ14" s="46"/>
      <c r="BK14" s="47"/>
      <c r="BL14" s="48"/>
      <c r="BM14" s="31"/>
      <c r="BN14" s="67"/>
      <c r="BO14" s="68"/>
      <c r="BP14" s="69"/>
      <c r="BR14" s="182">
        <f t="array" ref="BR14">MAX(BR13,SUM(IF(($A$1=Load!$B$2:$B$55)*(BR$8=Load!$F$1:$K$1)*($A14&gt;=Load!$C$2:$C$55)*($A14&lt;=Load!$D$2:$D$55),Load!$F$2:$K$55))+SUM(IF(($A$1=Load!$B$2:$B$55)*(BR$7=Load!$F$1:$K$1)*($A14&gt;=Load!$C$2:$C$55)*($A14&lt;=Load!$D$2:$D$55),Load!$F$2:$K$55)))</f>
        <v>0</v>
      </c>
      <c r="BS14" s="109">
        <f t="shared" ref="BS14:BS42" si="14">BR14/$BN$3</f>
        <v>0</v>
      </c>
      <c r="BT14" s="114">
        <v>3.6026924004409961</v>
      </c>
      <c r="BV14" s="46">
        <f t="array" ref="BV14">SUM(IF(($A$1=Legacy!$A$7:$A$10)*($A14&lt;Legacy!$C$7:$C$10),Legacy!$B$7:$B$10))*BV$7</f>
        <v>0</v>
      </c>
      <c r="BW14" s="109">
        <f t="shared" si="7"/>
        <v>0</v>
      </c>
      <c r="BX14" s="114">
        <v>0.9258333333333334</v>
      </c>
      <c r="BZ14" s="46"/>
      <c r="CA14" s="47"/>
      <c r="CB14" s="48"/>
      <c r="CC14" s="31"/>
      <c r="CD14" s="67"/>
      <c r="CE14" s="68"/>
      <c r="CF14" s="69"/>
      <c r="CH14" s="46">
        <f t="array" ref="CH14">MAX(CH13,SUM(IF(($A$1=Load!$B$2:$B$55)*(CH$8=Load!$F$1:$K$1)*($A14&gt;=Load!$C$2:$C$55)*($A14&lt;=Load!$D$2:$D$55),Load!$F$2:$K$55)))</f>
        <v>0</v>
      </c>
      <c r="CI14" s="109">
        <f>CH14/$CD$3</f>
        <v>0</v>
      </c>
      <c r="CJ14" s="114">
        <v>3.6026924004409961</v>
      </c>
      <c r="CL14" s="46">
        <f t="array" ref="CL14">SUM(IF(($A$1=Legacy!$A$7:$A$10)*($A14&lt;Legacy!$C$7:$C$10),Legacy!$B$7:$B$10))*CL$7</f>
        <v>0</v>
      </c>
      <c r="CM14" s="109">
        <f>CL14/$CD$3</f>
        <v>0</v>
      </c>
      <c r="CN14" s="114">
        <v>0.92583333333333373</v>
      </c>
      <c r="CP14" s="46"/>
      <c r="CQ14" s="47"/>
      <c r="CR14" s="48"/>
      <c r="CS14" s="31"/>
      <c r="CT14" s="67"/>
      <c r="CU14" s="68"/>
      <c r="CV14" s="69"/>
      <c r="CX14" s="46">
        <v>0</v>
      </c>
      <c r="CY14" s="109">
        <f t="shared" si="8"/>
        <v>0</v>
      </c>
      <c r="CZ14" s="114">
        <v>3.6026924004409961</v>
      </c>
      <c r="DB14" s="46">
        <f t="array" ref="DB14">SUM(IF(($A$1=Legacy!$A$7:$A$10)*($A14&lt;Legacy!$C$7:$C$10),Legacy!$B$7:$B$10))*DB$7</f>
        <v>0</v>
      </c>
      <c r="DC14" s="109">
        <f t="shared" ref="DC14:DC39" si="15">DB14/$CT$3</f>
        <v>0</v>
      </c>
      <c r="DD14" s="114">
        <v>0.92583333333333373</v>
      </c>
      <c r="DF14" s="46"/>
      <c r="DG14" s="47"/>
      <c r="DH14" s="48"/>
      <c r="DI14" s="101"/>
      <c r="DJ14" s="67"/>
      <c r="DK14" s="68"/>
      <c r="DL14" s="69"/>
      <c r="DN14" s="46"/>
      <c r="DO14" s="109">
        <f t="shared" si="9"/>
        <v>0</v>
      </c>
      <c r="DP14" s="114">
        <v>5.0068849455739022</v>
      </c>
      <c r="DR14" s="46"/>
      <c r="DS14" s="109">
        <f t="shared" ref="DS14:DS39" si="16">DR14/$DJ$3</f>
        <v>0</v>
      </c>
      <c r="DT14" s="114">
        <v>0.92583333333333373</v>
      </c>
      <c r="DV14" s="46"/>
      <c r="DW14" s="47"/>
      <c r="DX14" s="48"/>
      <c r="DZ14" s="67"/>
      <c r="EA14" s="68"/>
      <c r="EB14" s="69"/>
      <c r="ED14" s="46"/>
      <c r="EE14" s="109">
        <f t="shared" si="10"/>
        <v>0</v>
      </c>
      <c r="EF14" s="114">
        <v>2.8703056479984332</v>
      </c>
      <c r="EH14" s="46"/>
      <c r="EI14" s="109">
        <f t="shared" si="11"/>
        <v>0</v>
      </c>
      <c r="EJ14" s="114">
        <v>0.92583333333333329</v>
      </c>
      <c r="EL14" s="46"/>
      <c r="EM14" s="47"/>
      <c r="EN14" s="48"/>
      <c r="ER14" s="30">
        <v>0</v>
      </c>
    </row>
    <row r="15" spans="1:148" s="30" customFormat="1">
      <c r="A15" s="52">
        <v>40969</v>
      </c>
      <c r="B15" s="67"/>
      <c r="C15" s="68"/>
      <c r="D15" s="106"/>
      <c r="E15" s="53"/>
      <c r="F15" s="46">
        <f t="array" ref="F15">MAX(F14,SUM(IF(($A$1=Load!$B$2:$B$55)*(F$8=Load!$F$1:$K$1)*($A15&gt;=Load!$C$2:$C$55)*($A15&lt;=Load!$D$2:$D$55),Load!$F$2:$K$55)))</f>
        <v>0</v>
      </c>
      <c r="G15" s="109">
        <f t="shared" si="0"/>
        <v>0</v>
      </c>
      <c r="H15" s="112">
        <v>3.6026924004409961</v>
      </c>
      <c r="J15" s="46">
        <f t="array" ref="J15">SUM(IF(($A$1=Legacy!$A$7:$A$10)*($A15&lt;Legacy!$C$7:$C$10),Legacy!$B$7:$B$10))</f>
        <v>0</v>
      </c>
      <c r="K15" s="109">
        <f t="shared" si="1"/>
        <v>0</v>
      </c>
      <c r="L15" s="112">
        <v>0.92583333333333373</v>
      </c>
      <c r="N15" s="46"/>
      <c r="O15" s="47"/>
      <c r="P15" s="48"/>
      <c r="Q15" s="49"/>
      <c r="R15" s="67"/>
      <c r="S15" s="68"/>
      <c r="T15" s="69"/>
      <c r="V15" s="46">
        <f t="array" ref="V15">MAX(V14,SUM(IF(($A$1=Load!$B$2:$B$55)*(V$8=Load!$F$1:$K$1)*($A15&gt;=Load!$C$2:$C$55)*($A15&lt;=Load!$D$2:$D$55),Load!$F$2:$K$55)))</f>
        <v>0</v>
      </c>
      <c r="W15" s="109">
        <f t="shared" si="2"/>
        <v>0</v>
      </c>
      <c r="X15" s="114">
        <v>3.6026924004409961</v>
      </c>
      <c r="Z15" s="46">
        <f t="array" ref="Z15">SUM(IF(($A$1=Legacy!$A$7:$A$10)*($A15&lt;Legacy!$C$7:$C$10),Legacy!$B$7:$B$10))*Z$7</f>
        <v>0</v>
      </c>
      <c r="AA15" s="109">
        <f t="shared" si="3"/>
        <v>0</v>
      </c>
      <c r="AB15" s="114">
        <v>0.92583333333333373</v>
      </c>
      <c r="AD15" s="46"/>
      <c r="AE15" s="47"/>
      <c r="AF15" s="48"/>
      <c r="AG15" s="50">
        <f t="shared" si="12"/>
        <v>0</v>
      </c>
      <c r="AH15" s="67"/>
      <c r="AI15" s="68"/>
      <c r="AJ15" s="69"/>
      <c r="AL15" s="46">
        <f t="array" ref="AL15">MAX(AL14,SUM(IF(($A$1=Load!$B$2:$B$55)*(AL$8=Load!$F$1:$K$1)*($A15&gt;=Load!$C$2:$C$55)*($A15&lt;=Load!$D$2:$D$55),Load!$F$2:$K$55)))</f>
        <v>0</v>
      </c>
      <c r="AM15" s="109">
        <f t="shared" si="4"/>
        <v>0</v>
      </c>
      <c r="AN15" s="114">
        <v>3.6026924004409961</v>
      </c>
      <c r="AP15" s="46">
        <f t="array" ref="AP15">SUM(IF(($A$1=Legacy!$A$7:$A$10)*($A15&lt;Legacy!$C$7:$C$10),Legacy!$B$7:$B$10))*AP$7</f>
        <v>0</v>
      </c>
      <c r="AQ15" s="109">
        <f t="shared" si="13"/>
        <v>0</v>
      </c>
      <c r="AR15" s="114">
        <v>0.92583333333333373</v>
      </c>
      <c r="AT15" s="46"/>
      <c r="AU15" s="47"/>
      <c r="AV15" s="48"/>
      <c r="AW15" s="31"/>
      <c r="AX15" s="67"/>
      <c r="AY15" s="68"/>
      <c r="AZ15" s="69"/>
      <c r="BB15" s="46"/>
      <c r="BC15" s="109">
        <f t="shared" si="5"/>
        <v>0</v>
      </c>
      <c r="BD15" s="114">
        <v>3.6026924004409961</v>
      </c>
      <c r="BF15" s="46"/>
      <c r="BG15" s="109">
        <f t="shared" si="6"/>
        <v>0</v>
      </c>
      <c r="BH15" s="114">
        <v>0.92583333333333373</v>
      </c>
      <c r="BJ15" s="46"/>
      <c r="BK15" s="47"/>
      <c r="BL15" s="48"/>
      <c r="BM15" s="31"/>
      <c r="BN15" s="67"/>
      <c r="BO15" s="68"/>
      <c r="BP15" s="69"/>
      <c r="BR15" s="182">
        <f t="array" ref="BR15">MAX(BR14,SUM(IF(($A$1=Load!$B$2:$B$55)*(BR$8=Load!$F$1:$K$1)*($A15&gt;=Load!$C$2:$C$55)*($A15&lt;=Load!$D$2:$D$55),Load!$F$2:$K$55))+SUM(IF(($A$1=Load!$B$2:$B$55)*(BR$7=Load!$F$1:$K$1)*($A15&gt;=Load!$C$2:$C$55)*($A15&lt;=Load!$D$2:$D$55),Load!$F$2:$K$55)))</f>
        <v>0</v>
      </c>
      <c r="BS15" s="109">
        <f t="shared" si="14"/>
        <v>0</v>
      </c>
      <c r="BT15" s="114">
        <v>3.6026924004409961</v>
      </c>
      <c r="BV15" s="46">
        <f t="array" ref="BV15">SUM(IF(($A$1=Legacy!$A$7:$A$10)*($A15&lt;Legacy!$C$7:$C$10),Legacy!$B$7:$B$10))*BV$7</f>
        <v>0</v>
      </c>
      <c r="BW15" s="109">
        <f t="shared" si="7"/>
        <v>0</v>
      </c>
      <c r="BX15" s="114">
        <v>0.9258333333333334</v>
      </c>
      <c r="BZ15" s="46"/>
      <c r="CA15" s="47"/>
      <c r="CB15" s="48"/>
      <c r="CC15" s="31"/>
      <c r="CD15" s="67"/>
      <c r="CE15" s="68"/>
      <c r="CF15" s="69"/>
      <c r="CH15" s="46">
        <f t="array" ref="CH15">MAX(CH14,SUM(IF(($A$1=Load!$B$2:$B$55)*(CH$8=Load!$F$1:$K$1)*($A15&gt;=Load!$C$2:$C$55)*($A15&lt;=Load!$D$2:$D$55),Load!$F$2:$K$55)))</f>
        <v>0</v>
      </c>
      <c r="CI15" s="109">
        <f t="shared" ref="CI15:CI78" si="17">CH15/$CD$3</f>
        <v>0</v>
      </c>
      <c r="CJ15" s="114">
        <v>3.6026924004409961</v>
      </c>
      <c r="CL15" s="46">
        <f t="array" ref="CL15">SUM(IF(($A$1=Legacy!$A$7:$A$10)*($A15&lt;Legacy!$C$7:$C$10),Legacy!$B$7:$B$10))*CL$7</f>
        <v>0</v>
      </c>
      <c r="CM15" s="109">
        <f t="shared" ref="CM15:CM39" si="18">CL15/$CD$3</f>
        <v>0</v>
      </c>
      <c r="CN15" s="114">
        <v>0.92583333333333373</v>
      </c>
      <c r="CP15" s="46"/>
      <c r="CQ15" s="47"/>
      <c r="CR15" s="48"/>
      <c r="CS15" s="31"/>
      <c r="CT15" s="67"/>
      <c r="CU15" s="68"/>
      <c r="CV15" s="69"/>
      <c r="CX15" s="46">
        <v>0</v>
      </c>
      <c r="CY15" s="109">
        <f t="shared" si="8"/>
        <v>0</v>
      </c>
      <c r="CZ15" s="114">
        <v>3.6026924004409961</v>
      </c>
      <c r="DB15" s="46">
        <f t="array" ref="DB15">SUM(IF(($A$1=Legacy!$A$7:$A$10)*($A15&lt;Legacy!$C$7:$C$10),Legacy!$B$7:$B$10))*DB$7</f>
        <v>0</v>
      </c>
      <c r="DC15" s="109">
        <f t="shared" si="15"/>
        <v>0</v>
      </c>
      <c r="DD15" s="114">
        <v>0.92583333333333373</v>
      </c>
      <c r="DF15" s="46"/>
      <c r="DG15" s="47"/>
      <c r="DH15" s="48"/>
      <c r="DI15" s="101"/>
      <c r="DJ15" s="67"/>
      <c r="DK15" s="68"/>
      <c r="DL15" s="69"/>
      <c r="DN15" s="46"/>
      <c r="DO15" s="109">
        <f t="shared" si="9"/>
        <v>0</v>
      </c>
      <c r="DP15" s="114">
        <v>5.0068849455739022</v>
      </c>
      <c r="DR15" s="46"/>
      <c r="DS15" s="109">
        <f t="shared" si="16"/>
        <v>0</v>
      </c>
      <c r="DT15" s="114">
        <v>0.92583333333333373</v>
      </c>
      <c r="DV15" s="46"/>
      <c r="DW15" s="47"/>
      <c r="DX15" s="48"/>
      <c r="DZ15" s="67"/>
      <c r="EA15" s="68"/>
      <c r="EB15" s="69"/>
      <c r="ED15" s="46"/>
      <c r="EE15" s="109">
        <f t="shared" si="10"/>
        <v>0</v>
      </c>
      <c r="EF15" s="114">
        <v>2.8703056479984332</v>
      </c>
      <c r="EH15" s="46"/>
      <c r="EI15" s="109">
        <f t="shared" si="11"/>
        <v>0</v>
      </c>
      <c r="EJ15" s="114">
        <v>0.92583333333333329</v>
      </c>
      <c r="EL15" s="46"/>
      <c r="EM15" s="47"/>
      <c r="EN15" s="48"/>
      <c r="ER15" s="30">
        <v>0</v>
      </c>
    </row>
    <row r="16" spans="1:148" s="30" customFormat="1">
      <c r="A16" s="52">
        <v>41000</v>
      </c>
      <c r="B16" s="67"/>
      <c r="C16" s="68"/>
      <c r="D16" s="106"/>
      <c r="E16" s="53"/>
      <c r="F16" s="46">
        <f t="array" ref="F16">MAX(F15,SUM(IF(($A$1=Load!$B$2:$B$55)*(F$8=Load!$F$1:$K$1)*($A16&gt;=Load!$C$2:$C$55)*($A16&lt;=Load!$D$2:$D$55),Load!$F$2:$K$55)))</f>
        <v>0</v>
      </c>
      <c r="G16" s="109">
        <f t="shared" si="0"/>
        <v>0</v>
      </c>
      <c r="H16" s="112">
        <v>3.6026924004409961</v>
      </c>
      <c r="J16" s="46">
        <f t="array" ref="J16">SUM(IF(($A$1=Legacy!$A$7:$A$10)*($A16&lt;Legacy!$C$7:$C$10),Legacy!$B$7:$B$10))</f>
        <v>0</v>
      </c>
      <c r="K16" s="109">
        <f t="shared" si="1"/>
        <v>0</v>
      </c>
      <c r="L16" s="112">
        <v>0.92583333333333373</v>
      </c>
      <c r="N16" s="46"/>
      <c r="O16" s="47"/>
      <c r="P16" s="48"/>
      <c r="Q16" s="49"/>
      <c r="R16" s="67"/>
      <c r="S16" s="68"/>
      <c r="T16" s="69"/>
      <c r="V16" s="46">
        <f t="array" ref="V16">MAX(V15,SUM(IF(($A$1=Load!$B$2:$B$55)*(V$8=Load!$F$1:$K$1)*($A16&gt;=Load!$C$2:$C$55)*($A16&lt;=Load!$D$2:$D$55),Load!$F$2:$K$55)))</f>
        <v>0</v>
      </c>
      <c r="W16" s="109">
        <f t="shared" si="2"/>
        <v>0</v>
      </c>
      <c r="X16" s="114">
        <v>3.6026924004409961</v>
      </c>
      <c r="Z16" s="46">
        <f t="array" ref="Z16">SUM(IF(($A$1=Legacy!$A$7:$A$10)*($A16&lt;Legacy!$C$7:$C$10),Legacy!$B$7:$B$10))*Z$7</f>
        <v>0</v>
      </c>
      <c r="AA16" s="109">
        <f t="shared" si="3"/>
        <v>0</v>
      </c>
      <c r="AB16" s="114">
        <v>0.92583333333333373</v>
      </c>
      <c r="AD16" s="46"/>
      <c r="AE16" s="47"/>
      <c r="AF16" s="48"/>
      <c r="AG16" s="50">
        <f t="shared" si="12"/>
        <v>0</v>
      </c>
      <c r="AH16" s="67"/>
      <c r="AI16" s="68"/>
      <c r="AJ16" s="69"/>
      <c r="AL16" s="46">
        <f t="array" ref="AL16">MAX(AL15,SUM(IF(($A$1=Load!$B$2:$B$55)*(AL$8=Load!$F$1:$K$1)*($A16&gt;=Load!$C$2:$C$55)*($A16&lt;=Load!$D$2:$D$55),Load!$F$2:$K$55)))</f>
        <v>0</v>
      </c>
      <c r="AM16" s="109">
        <f t="shared" si="4"/>
        <v>0</v>
      </c>
      <c r="AN16" s="114">
        <v>3.6026924004409961</v>
      </c>
      <c r="AP16" s="46">
        <f t="array" ref="AP16">SUM(IF(($A$1=Legacy!$A$7:$A$10)*($A16&lt;Legacy!$C$7:$C$10),Legacy!$B$7:$B$10))*AP$7</f>
        <v>0</v>
      </c>
      <c r="AQ16" s="109">
        <f t="shared" si="13"/>
        <v>0</v>
      </c>
      <c r="AR16" s="114">
        <v>0.92583333333333373</v>
      </c>
      <c r="AT16" s="46"/>
      <c r="AU16" s="47"/>
      <c r="AV16" s="48"/>
      <c r="AW16" s="31"/>
      <c r="AX16" s="67"/>
      <c r="AY16" s="68"/>
      <c r="AZ16" s="69"/>
      <c r="BB16" s="46"/>
      <c r="BC16" s="109">
        <f t="shared" si="5"/>
        <v>0</v>
      </c>
      <c r="BD16" s="114">
        <v>3.6026924004409961</v>
      </c>
      <c r="BF16" s="46"/>
      <c r="BG16" s="109">
        <f t="shared" si="6"/>
        <v>0</v>
      </c>
      <c r="BH16" s="114">
        <v>0.92583333333333373</v>
      </c>
      <c r="BJ16" s="46"/>
      <c r="BK16" s="47"/>
      <c r="BL16" s="48"/>
      <c r="BM16" s="31"/>
      <c r="BN16" s="67"/>
      <c r="BO16" s="68"/>
      <c r="BP16" s="69"/>
      <c r="BR16" s="182">
        <f t="array" ref="BR16">MAX(BR15,SUM(IF(($A$1=Load!$B$2:$B$55)*(BR$8=Load!$F$1:$K$1)*($A16&gt;=Load!$C$2:$C$55)*($A16&lt;=Load!$D$2:$D$55),Load!$F$2:$K$55))+SUM(IF(($A$1=Load!$B$2:$B$55)*(BR$7=Load!$F$1:$K$1)*($A16&gt;=Load!$C$2:$C$55)*($A16&lt;=Load!$D$2:$D$55),Load!$F$2:$K$55)))</f>
        <v>0</v>
      </c>
      <c r="BS16" s="109">
        <f t="shared" si="14"/>
        <v>0</v>
      </c>
      <c r="BT16" s="114">
        <v>3.6026924004409961</v>
      </c>
      <c r="BV16" s="46">
        <f t="array" ref="BV16">SUM(IF(($A$1=Legacy!$A$7:$A$10)*($A16&lt;Legacy!$C$7:$C$10),Legacy!$B$7:$B$10))*BV$7</f>
        <v>0</v>
      </c>
      <c r="BW16" s="109">
        <f t="shared" si="7"/>
        <v>0</v>
      </c>
      <c r="BX16" s="114">
        <v>0.9258333333333334</v>
      </c>
      <c r="BZ16" s="46"/>
      <c r="CA16" s="47"/>
      <c r="CB16" s="48"/>
      <c r="CC16" s="31"/>
      <c r="CD16" s="67"/>
      <c r="CE16" s="68"/>
      <c r="CF16" s="69"/>
      <c r="CH16" s="46">
        <f t="array" ref="CH16">MAX(CH15,SUM(IF(($A$1=Load!$B$2:$B$55)*(CH$8=Load!$F$1:$K$1)*($A16&gt;=Load!$C$2:$C$55)*($A16&lt;=Load!$D$2:$D$55),Load!$F$2:$K$55)))</f>
        <v>0</v>
      </c>
      <c r="CI16" s="109">
        <f t="shared" si="17"/>
        <v>0</v>
      </c>
      <c r="CJ16" s="114">
        <v>3.6026924004409961</v>
      </c>
      <c r="CL16" s="46">
        <f t="array" ref="CL16">SUM(IF(($A$1=Legacy!$A$7:$A$10)*($A16&lt;Legacy!$C$7:$C$10),Legacy!$B$7:$B$10))*CL$7</f>
        <v>0</v>
      </c>
      <c r="CM16" s="109">
        <f t="shared" si="18"/>
        <v>0</v>
      </c>
      <c r="CN16" s="114">
        <v>0.92583333333333373</v>
      </c>
      <c r="CP16" s="46"/>
      <c r="CQ16" s="47"/>
      <c r="CR16" s="48"/>
      <c r="CS16" s="31"/>
      <c r="CT16" s="67"/>
      <c r="CU16" s="68"/>
      <c r="CV16" s="69"/>
      <c r="CX16" s="46">
        <v>0</v>
      </c>
      <c r="CY16" s="109">
        <f t="shared" si="8"/>
        <v>0</v>
      </c>
      <c r="CZ16" s="114">
        <v>3.6026924004409961</v>
      </c>
      <c r="DB16" s="46">
        <f t="array" ref="DB16">SUM(IF(($A$1=Legacy!$A$7:$A$10)*($A16&lt;Legacy!$C$7:$C$10),Legacy!$B$7:$B$10))*DB$7</f>
        <v>0</v>
      </c>
      <c r="DC16" s="109">
        <f t="shared" si="15"/>
        <v>0</v>
      </c>
      <c r="DD16" s="114">
        <v>0.92583333333333373</v>
      </c>
      <c r="DF16" s="46"/>
      <c r="DG16" s="47"/>
      <c r="DH16" s="48"/>
      <c r="DI16" s="101"/>
      <c r="DJ16" s="67"/>
      <c r="DK16" s="68"/>
      <c r="DL16" s="69"/>
      <c r="DN16" s="46"/>
      <c r="DO16" s="109">
        <f t="shared" si="9"/>
        <v>0</v>
      </c>
      <c r="DP16" s="114">
        <v>5.0068849455739022</v>
      </c>
      <c r="DR16" s="46"/>
      <c r="DS16" s="109">
        <f t="shared" si="16"/>
        <v>0</v>
      </c>
      <c r="DT16" s="114">
        <v>0.92583333333333373</v>
      </c>
      <c r="DV16" s="46"/>
      <c r="DW16" s="47"/>
      <c r="DX16" s="48"/>
      <c r="DZ16" s="67"/>
      <c r="EA16" s="68"/>
      <c r="EB16" s="69"/>
      <c r="ED16" s="46"/>
      <c r="EE16" s="109">
        <f t="shared" si="10"/>
        <v>0</v>
      </c>
      <c r="EF16" s="114">
        <v>2.8703056479984332</v>
      </c>
      <c r="EH16" s="46"/>
      <c r="EI16" s="109">
        <f t="shared" si="11"/>
        <v>0</v>
      </c>
      <c r="EJ16" s="114">
        <v>0.92583333333333329</v>
      </c>
      <c r="EL16" s="46"/>
      <c r="EM16" s="47"/>
      <c r="EN16" s="48"/>
      <c r="ER16" s="30">
        <v>0</v>
      </c>
    </row>
    <row r="17" spans="1:148" s="30" customFormat="1">
      <c r="A17" s="52">
        <v>41030</v>
      </c>
      <c r="B17" s="67"/>
      <c r="C17" s="68"/>
      <c r="D17" s="106"/>
      <c r="E17" s="53"/>
      <c r="F17" s="46">
        <f t="array" ref="F17">MAX(F16,SUM(IF(($A$1=Load!$B$2:$B$55)*(F$8=Load!$F$1:$K$1)*($A17&gt;=Load!$C$2:$C$55)*($A17&lt;=Load!$D$2:$D$55),Load!$F$2:$K$55)))</f>
        <v>0</v>
      </c>
      <c r="G17" s="109">
        <f t="shared" si="0"/>
        <v>0</v>
      </c>
      <c r="H17" s="112">
        <v>3.6026924004409961</v>
      </c>
      <c r="J17" s="46">
        <f t="array" ref="J17">SUM(IF(($A$1=Legacy!$A$7:$A$10)*($A17&lt;Legacy!$C$7:$C$10),Legacy!$B$7:$B$10))</f>
        <v>0</v>
      </c>
      <c r="K17" s="109">
        <f t="shared" si="1"/>
        <v>0</v>
      </c>
      <c r="L17" s="112">
        <v>0.92583333333333373</v>
      </c>
      <c r="N17" s="46"/>
      <c r="O17" s="47"/>
      <c r="P17" s="48"/>
      <c r="Q17" s="49"/>
      <c r="R17" s="67"/>
      <c r="S17" s="68"/>
      <c r="T17" s="69"/>
      <c r="V17" s="46">
        <f t="array" ref="V17">MAX(V16,SUM(IF(($A$1=Load!$B$2:$B$55)*(V$8=Load!$F$1:$K$1)*($A17&gt;=Load!$C$2:$C$55)*($A17&lt;=Load!$D$2:$D$55),Load!$F$2:$K$55)))</f>
        <v>0</v>
      </c>
      <c r="W17" s="109">
        <f t="shared" si="2"/>
        <v>0</v>
      </c>
      <c r="X17" s="114">
        <v>3.6026924004409961</v>
      </c>
      <c r="Z17" s="46">
        <f t="array" ref="Z17">SUM(IF(($A$1=Legacy!$A$7:$A$10)*($A17&lt;Legacy!$C$7:$C$10),Legacy!$B$7:$B$10))*Z$7</f>
        <v>0</v>
      </c>
      <c r="AA17" s="109">
        <f t="shared" si="3"/>
        <v>0</v>
      </c>
      <c r="AB17" s="114">
        <v>0.92583333333333373</v>
      </c>
      <c r="AD17" s="46"/>
      <c r="AE17" s="47"/>
      <c r="AF17" s="48"/>
      <c r="AG17" s="50">
        <f t="shared" si="12"/>
        <v>0</v>
      </c>
      <c r="AH17" s="67"/>
      <c r="AI17" s="68"/>
      <c r="AJ17" s="69"/>
      <c r="AL17" s="46">
        <f t="array" ref="AL17">MAX(AL16,SUM(IF(($A$1=Load!$B$2:$B$55)*(AL$8=Load!$F$1:$K$1)*($A17&gt;=Load!$C$2:$C$55)*($A17&lt;=Load!$D$2:$D$55),Load!$F$2:$K$55)))</f>
        <v>0</v>
      </c>
      <c r="AM17" s="109">
        <f t="shared" si="4"/>
        <v>0</v>
      </c>
      <c r="AN17" s="114">
        <v>3.6026924004409961</v>
      </c>
      <c r="AP17" s="46">
        <f t="array" ref="AP17">SUM(IF(($A$1=Legacy!$A$7:$A$10)*($A17&lt;Legacy!$C$7:$C$10),Legacy!$B$7:$B$10))*AP$7</f>
        <v>0</v>
      </c>
      <c r="AQ17" s="109">
        <f t="shared" si="13"/>
        <v>0</v>
      </c>
      <c r="AR17" s="114">
        <v>0.92583333333333373</v>
      </c>
      <c r="AT17" s="46"/>
      <c r="AU17" s="47"/>
      <c r="AV17" s="48"/>
      <c r="AW17" s="31"/>
      <c r="AX17" s="67"/>
      <c r="AY17" s="68"/>
      <c r="AZ17" s="69"/>
      <c r="BB17" s="46"/>
      <c r="BC17" s="109">
        <f t="shared" si="5"/>
        <v>0</v>
      </c>
      <c r="BD17" s="114">
        <v>3.6026924004409961</v>
      </c>
      <c r="BF17" s="46"/>
      <c r="BG17" s="109">
        <f t="shared" si="6"/>
        <v>0</v>
      </c>
      <c r="BH17" s="114">
        <v>0.92583333333333373</v>
      </c>
      <c r="BJ17" s="46"/>
      <c r="BK17" s="47"/>
      <c r="BL17" s="48"/>
      <c r="BM17" s="31"/>
      <c r="BN17" s="67"/>
      <c r="BO17" s="68"/>
      <c r="BP17" s="69"/>
      <c r="BR17" s="182">
        <f t="array" ref="BR17">MAX(BR16,SUM(IF(($A$1=Load!$B$2:$B$55)*(BR$8=Load!$F$1:$K$1)*($A17&gt;=Load!$C$2:$C$55)*($A17&lt;=Load!$D$2:$D$55),Load!$F$2:$K$55))+SUM(IF(($A$1=Load!$B$2:$B$55)*(BR$7=Load!$F$1:$K$1)*($A17&gt;=Load!$C$2:$C$55)*($A17&lt;=Load!$D$2:$D$55),Load!$F$2:$K$55)))</f>
        <v>0</v>
      </c>
      <c r="BS17" s="109">
        <f t="shared" si="14"/>
        <v>0</v>
      </c>
      <c r="BT17" s="114">
        <v>3.6026924004409961</v>
      </c>
      <c r="BV17" s="46">
        <f t="array" ref="BV17">SUM(IF(($A$1=Legacy!$A$7:$A$10)*($A17&lt;Legacy!$C$7:$C$10),Legacy!$B$7:$B$10))*BV$7</f>
        <v>0</v>
      </c>
      <c r="BW17" s="109">
        <f t="shared" si="7"/>
        <v>0</v>
      </c>
      <c r="BX17" s="114">
        <v>0.9258333333333334</v>
      </c>
      <c r="BZ17" s="46"/>
      <c r="CA17" s="47"/>
      <c r="CB17" s="48"/>
      <c r="CC17" s="31"/>
      <c r="CD17" s="67"/>
      <c r="CE17" s="68"/>
      <c r="CF17" s="69"/>
      <c r="CH17" s="46">
        <f t="array" ref="CH17">MAX(CH16,SUM(IF(($A$1=Load!$B$2:$B$55)*(CH$8=Load!$F$1:$K$1)*($A17&gt;=Load!$C$2:$C$55)*($A17&lt;=Load!$D$2:$D$55),Load!$F$2:$K$55)))</f>
        <v>0</v>
      </c>
      <c r="CI17" s="109">
        <f t="shared" si="17"/>
        <v>0</v>
      </c>
      <c r="CJ17" s="114">
        <v>3.6026924004409961</v>
      </c>
      <c r="CL17" s="46">
        <f t="array" ref="CL17">SUM(IF(($A$1=Legacy!$A$7:$A$10)*($A17&lt;Legacy!$C$7:$C$10),Legacy!$B$7:$B$10))*CL$7</f>
        <v>0</v>
      </c>
      <c r="CM17" s="109">
        <f t="shared" si="18"/>
        <v>0</v>
      </c>
      <c r="CN17" s="114">
        <v>0.92583333333333373</v>
      </c>
      <c r="CP17" s="46"/>
      <c r="CQ17" s="47"/>
      <c r="CR17" s="48"/>
      <c r="CS17" s="31"/>
      <c r="CT17" s="67"/>
      <c r="CU17" s="68"/>
      <c r="CV17" s="69"/>
      <c r="CX17" s="46">
        <v>0</v>
      </c>
      <c r="CY17" s="109">
        <f t="shared" si="8"/>
        <v>0</v>
      </c>
      <c r="CZ17" s="114">
        <v>3.6026924004409961</v>
      </c>
      <c r="DB17" s="46">
        <f t="array" ref="DB17">SUM(IF(($A$1=Legacy!$A$7:$A$10)*($A17&lt;Legacy!$C$7:$C$10),Legacy!$B$7:$B$10))*DB$7</f>
        <v>0</v>
      </c>
      <c r="DC17" s="109">
        <f t="shared" si="15"/>
        <v>0</v>
      </c>
      <c r="DD17" s="114">
        <v>0.92583333333333373</v>
      </c>
      <c r="DF17" s="46"/>
      <c r="DG17" s="47"/>
      <c r="DH17" s="48"/>
      <c r="DI17" s="101"/>
      <c r="DJ17" s="67"/>
      <c r="DK17" s="68"/>
      <c r="DL17" s="69"/>
      <c r="DN17" s="46"/>
      <c r="DO17" s="109">
        <f t="shared" si="9"/>
        <v>0</v>
      </c>
      <c r="DP17" s="114">
        <v>5.0068849455739022</v>
      </c>
      <c r="DR17" s="46"/>
      <c r="DS17" s="109">
        <f t="shared" si="16"/>
        <v>0</v>
      </c>
      <c r="DT17" s="114">
        <v>0.92583333333333373</v>
      </c>
      <c r="DV17" s="46"/>
      <c r="DW17" s="47"/>
      <c r="DX17" s="48"/>
      <c r="DZ17" s="67"/>
      <c r="EA17" s="68"/>
      <c r="EB17" s="69"/>
      <c r="ED17" s="46"/>
      <c r="EE17" s="109">
        <f t="shared" si="10"/>
        <v>0</v>
      </c>
      <c r="EF17" s="114">
        <v>2.8703056479984332</v>
      </c>
      <c r="EH17" s="46"/>
      <c r="EI17" s="109">
        <f t="shared" si="11"/>
        <v>0</v>
      </c>
      <c r="EJ17" s="114">
        <v>0.92583333333333329</v>
      </c>
      <c r="EL17" s="46"/>
      <c r="EM17" s="47"/>
      <c r="EN17" s="48"/>
      <c r="ER17" s="30">
        <v>0</v>
      </c>
    </row>
    <row r="18" spans="1:148" s="30" customFormat="1">
      <c r="A18" s="52">
        <v>41061</v>
      </c>
      <c r="B18" s="67"/>
      <c r="C18" s="68"/>
      <c r="D18" s="106"/>
      <c r="E18" s="53"/>
      <c r="F18" s="46">
        <f t="array" ref="F18">MAX(F17,SUM(IF(($A$1=Load!$B$2:$B$55)*(F$8=Load!$F$1:$K$1)*($A18&gt;=Load!$C$2:$C$55)*($A18&lt;=Load!$D$2:$D$55),Load!$F$2:$K$55)))</f>
        <v>0</v>
      </c>
      <c r="G18" s="109">
        <f t="shared" si="0"/>
        <v>0</v>
      </c>
      <c r="H18" s="112">
        <v>3.6026924004409961</v>
      </c>
      <c r="J18" s="46">
        <f t="array" ref="J18">SUM(IF(($A$1=Legacy!$A$7:$A$10)*($A18&lt;Legacy!$C$7:$C$10),Legacy!$B$7:$B$10))</f>
        <v>0</v>
      </c>
      <c r="K18" s="109">
        <f t="shared" si="1"/>
        <v>0</v>
      </c>
      <c r="L18" s="112">
        <v>0.92583333333333373</v>
      </c>
      <c r="N18" s="46"/>
      <c r="O18" s="47"/>
      <c r="P18" s="48"/>
      <c r="Q18" s="49"/>
      <c r="R18" s="67"/>
      <c r="S18" s="68"/>
      <c r="T18" s="69"/>
      <c r="V18" s="46">
        <f t="array" ref="V18">MAX(V17,SUM(IF(($A$1=Load!$B$2:$B$55)*(V$8=Load!$F$1:$K$1)*($A18&gt;=Load!$C$2:$C$55)*($A18&lt;=Load!$D$2:$D$55),Load!$F$2:$K$55)))</f>
        <v>0</v>
      </c>
      <c r="W18" s="109">
        <f t="shared" si="2"/>
        <v>0</v>
      </c>
      <c r="X18" s="114">
        <v>3.6026924004409961</v>
      </c>
      <c r="Z18" s="46">
        <f t="array" ref="Z18">SUM(IF(($A$1=Legacy!$A$7:$A$10)*($A18&lt;Legacy!$C$7:$C$10),Legacy!$B$7:$B$10))*Z$7</f>
        <v>0</v>
      </c>
      <c r="AA18" s="109">
        <f t="shared" si="3"/>
        <v>0</v>
      </c>
      <c r="AB18" s="114">
        <v>0.92583333333333373</v>
      </c>
      <c r="AD18" s="46"/>
      <c r="AE18" s="47"/>
      <c r="AF18" s="48"/>
      <c r="AG18" s="50">
        <f t="shared" si="12"/>
        <v>0</v>
      </c>
      <c r="AH18" s="67"/>
      <c r="AI18" s="68"/>
      <c r="AJ18" s="69"/>
      <c r="AL18" s="46">
        <f t="array" ref="AL18">MAX(AL17,SUM(IF(($A$1=Load!$B$2:$B$55)*(AL$8=Load!$F$1:$K$1)*($A18&gt;=Load!$C$2:$C$55)*($A18&lt;=Load!$D$2:$D$55),Load!$F$2:$K$55)))</f>
        <v>0</v>
      </c>
      <c r="AM18" s="109">
        <f t="shared" si="4"/>
        <v>0</v>
      </c>
      <c r="AN18" s="114">
        <v>3.6026924004409961</v>
      </c>
      <c r="AP18" s="46">
        <f t="array" ref="AP18">SUM(IF(($A$1=Legacy!$A$7:$A$10)*($A18&lt;Legacy!$C$7:$C$10),Legacy!$B$7:$B$10))*AP$7</f>
        <v>0</v>
      </c>
      <c r="AQ18" s="109">
        <f t="shared" si="13"/>
        <v>0</v>
      </c>
      <c r="AR18" s="114">
        <v>0.92583333333333373</v>
      </c>
      <c r="AT18" s="46"/>
      <c r="AU18" s="47"/>
      <c r="AV18" s="48"/>
      <c r="AW18" s="31"/>
      <c r="AX18" s="67"/>
      <c r="AY18" s="68"/>
      <c r="AZ18" s="69"/>
      <c r="BB18" s="46"/>
      <c r="BC18" s="109">
        <f t="shared" si="5"/>
        <v>0</v>
      </c>
      <c r="BD18" s="114">
        <v>3.6026924004409961</v>
      </c>
      <c r="BF18" s="46"/>
      <c r="BG18" s="109">
        <f t="shared" si="6"/>
        <v>0</v>
      </c>
      <c r="BH18" s="114">
        <v>0.92583333333333373</v>
      </c>
      <c r="BJ18" s="46"/>
      <c r="BK18" s="47"/>
      <c r="BL18" s="48"/>
      <c r="BM18" s="31"/>
      <c r="BN18" s="67"/>
      <c r="BO18" s="68"/>
      <c r="BP18" s="69"/>
      <c r="BR18" s="182">
        <f t="array" ref="BR18">MAX(BR17,SUM(IF(($A$1=Load!$B$2:$B$55)*(BR$8=Load!$F$1:$K$1)*($A18&gt;=Load!$C$2:$C$55)*($A18&lt;=Load!$D$2:$D$55),Load!$F$2:$K$55))+SUM(IF(($A$1=Load!$B$2:$B$55)*(BR$7=Load!$F$1:$K$1)*($A18&gt;=Load!$C$2:$C$55)*($A18&lt;=Load!$D$2:$D$55),Load!$F$2:$K$55)))</f>
        <v>0</v>
      </c>
      <c r="BS18" s="109">
        <f t="shared" si="14"/>
        <v>0</v>
      </c>
      <c r="BT18" s="114">
        <v>3.6026924004409961</v>
      </c>
      <c r="BV18" s="46">
        <f t="array" ref="BV18">SUM(IF(($A$1=Legacy!$A$7:$A$10)*($A18&lt;Legacy!$C$7:$C$10),Legacy!$B$7:$B$10))*BV$7</f>
        <v>0</v>
      </c>
      <c r="BW18" s="109">
        <f t="shared" si="7"/>
        <v>0</v>
      </c>
      <c r="BX18" s="114">
        <v>0.9258333333333334</v>
      </c>
      <c r="BZ18" s="46"/>
      <c r="CA18" s="47"/>
      <c r="CB18" s="48"/>
      <c r="CC18" s="31"/>
      <c r="CD18" s="67"/>
      <c r="CE18" s="68"/>
      <c r="CF18" s="69"/>
      <c r="CH18" s="46">
        <f t="array" ref="CH18">MAX(CH17,SUM(IF(($A$1=Load!$B$2:$B$55)*(CH$8=Load!$F$1:$K$1)*($A18&gt;=Load!$C$2:$C$55)*($A18&lt;=Load!$D$2:$D$55),Load!$F$2:$K$55)))</f>
        <v>0</v>
      </c>
      <c r="CI18" s="109">
        <f t="shared" si="17"/>
        <v>0</v>
      </c>
      <c r="CJ18" s="114">
        <v>3.6026924004409961</v>
      </c>
      <c r="CL18" s="46">
        <f t="array" ref="CL18">SUM(IF(($A$1=Legacy!$A$7:$A$10)*($A18&lt;Legacy!$C$7:$C$10),Legacy!$B$7:$B$10))*CL$7</f>
        <v>0</v>
      </c>
      <c r="CM18" s="109">
        <f t="shared" si="18"/>
        <v>0</v>
      </c>
      <c r="CN18" s="114">
        <v>0.92583333333333373</v>
      </c>
      <c r="CP18" s="46"/>
      <c r="CQ18" s="47"/>
      <c r="CR18" s="48"/>
      <c r="CS18" s="31"/>
      <c r="CT18" s="67"/>
      <c r="CU18" s="68"/>
      <c r="CV18" s="69"/>
      <c r="CX18" s="46">
        <v>0</v>
      </c>
      <c r="CY18" s="109">
        <f t="shared" si="8"/>
        <v>0</v>
      </c>
      <c r="CZ18" s="114">
        <v>3.6026924004409961</v>
      </c>
      <c r="DB18" s="46">
        <f t="array" ref="DB18">SUM(IF(($A$1=Legacy!$A$7:$A$10)*($A18&lt;Legacy!$C$7:$C$10),Legacy!$B$7:$B$10))*DB$7</f>
        <v>0</v>
      </c>
      <c r="DC18" s="109">
        <f t="shared" si="15"/>
        <v>0</v>
      </c>
      <c r="DD18" s="114">
        <v>0.92583333333333373</v>
      </c>
      <c r="DF18" s="46"/>
      <c r="DG18" s="47"/>
      <c r="DH18" s="48"/>
      <c r="DI18" s="101"/>
      <c r="DJ18" s="67"/>
      <c r="DK18" s="68"/>
      <c r="DL18" s="69"/>
      <c r="DN18" s="46"/>
      <c r="DO18" s="109">
        <f t="shared" si="9"/>
        <v>0</v>
      </c>
      <c r="DP18" s="114">
        <v>5.0068849455739022</v>
      </c>
      <c r="DR18" s="46"/>
      <c r="DS18" s="109">
        <f t="shared" si="16"/>
        <v>0</v>
      </c>
      <c r="DT18" s="114">
        <v>0.92583333333333373</v>
      </c>
      <c r="DV18" s="46"/>
      <c r="DW18" s="47"/>
      <c r="DX18" s="48"/>
      <c r="DZ18" s="67"/>
      <c r="EA18" s="68"/>
      <c r="EB18" s="69"/>
      <c r="ED18" s="46"/>
      <c r="EE18" s="109">
        <f t="shared" si="10"/>
        <v>0</v>
      </c>
      <c r="EF18" s="114">
        <v>2.8703056479984332</v>
      </c>
      <c r="EH18" s="46"/>
      <c r="EI18" s="109">
        <f t="shared" si="11"/>
        <v>0</v>
      </c>
      <c r="EJ18" s="114">
        <v>0.92583333333333329</v>
      </c>
      <c r="EL18" s="46"/>
      <c r="EM18" s="47"/>
      <c r="EN18" s="48"/>
      <c r="ER18" s="30">
        <v>0</v>
      </c>
    </row>
    <row r="19" spans="1:148" s="30" customFormat="1">
      <c r="A19" s="52">
        <v>41091</v>
      </c>
      <c r="B19" s="67"/>
      <c r="C19" s="68"/>
      <c r="D19" s="106"/>
      <c r="E19" s="53"/>
      <c r="F19" s="46">
        <f t="array" ref="F19">MAX(F18,SUM(IF(($A$1=Load!$B$2:$B$55)*(F$8=Load!$F$1:$K$1)*($A19&gt;=Load!$C$2:$C$55)*($A19&lt;=Load!$D$2:$D$55),Load!$F$2:$K$55)))</f>
        <v>0</v>
      </c>
      <c r="G19" s="109">
        <f t="shared" si="0"/>
        <v>0</v>
      </c>
      <c r="H19" s="112">
        <v>3.6026924004409961</v>
      </c>
      <c r="J19" s="46">
        <f t="array" ref="J19">SUM(IF(($A$1=Legacy!$A$7:$A$10)*($A19&lt;Legacy!$C$7:$C$10),Legacy!$B$7:$B$10))</f>
        <v>0</v>
      </c>
      <c r="K19" s="109">
        <f t="shared" si="1"/>
        <v>0</v>
      </c>
      <c r="L19" s="112">
        <v>0.92583333333333373</v>
      </c>
      <c r="N19" s="46"/>
      <c r="O19" s="47"/>
      <c r="P19" s="48"/>
      <c r="Q19" s="49"/>
      <c r="R19" s="67"/>
      <c r="S19" s="68"/>
      <c r="T19" s="69"/>
      <c r="V19" s="46">
        <f t="array" ref="V19">MAX(V18,SUM(IF(($A$1=Load!$B$2:$B$55)*(V$8=Load!$F$1:$K$1)*($A19&gt;=Load!$C$2:$C$55)*($A19&lt;=Load!$D$2:$D$55),Load!$F$2:$K$55)))</f>
        <v>0</v>
      </c>
      <c r="W19" s="109">
        <f t="shared" si="2"/>
        <v>0</v>
      </c>
      <c r="X19" s="114">
        <v>3.6026924004409961</v>
      </c>
      <c r="Z19" s="46">
        <f t="array" ref="Z19">SUM(IF(($A$1=Legacy!$A$7:$A$10)*($A19&lt;Legacy!$C$7:$C$10),Legacy!$B$7:$B$10))*Z$7</f>
        <v>0</v>
      </c>
      <c r="AA19" s="109">
        <f t="shared" si="3"/>
        <v>0</v>
      </c>
      <c r="AB19" s="114">
        <v>0.92583333333333373</v>
      </c>
      <c r="AD19" s="46"/>
      <c r="AE19" s="47"/>
      <c r="AF19" s="48"/>
      <c r="AG19" s="50">
        <f t="shared" si="12"/>
        <v>0</v>
      </c>
      <c r="AH19" s="67"/>
      <c r="AI19" s="68"/>
      <c r="AJ19" s="69"/>
      <c r="AL19" s="46">
        <f t="array" ref="AL19">MAX(AL18,SUM(IF(($A$1=Load!$B$2:$B$55)*(AL$8=Load!$F$1:$K$1)*($A19&gt;=Load!$C$2:$C$55)*($A19&lt;=Load!$D$2:$D$55),Load!$F$2:$K$55)))</f>
        <v>0</v>
      </c>
      <c r="AM19" s="109">
        <f t="shared" si="4"/>
        <v>0</v>
      </c>
      <c r="AN19" s="114">
        <v>3.6026924004409961</v>
      </c>
      <c r="AP19" s="46">
        <f t="array" ref="AP19">SUM(IF(($A$1=Legacy!$A$7:$A$10)*($A19&lt;Legacy!$C$7:$C$10),Legacy!$B$7:$B$10))*AP$7</f>
        <v>0</v>
      </c>
      <c r="AQ19" s="109">
        <f t="shared" si="13"/>
        <v>0</v>
      </c>
      <c r="AR19" s="114">
        <v>0.92583333333333373</v>
      </c>
      <c r="AT19" s="46"/>
      <c r="AU19" s="47"/>
      <c r="AV19" s="48"/>
      <c r="AW19" s="31"/>
      <c r="AX19" s="67"/>
      <c r="AY19" s="68"/>
      <c r="AZ19" s="69"/>
      <c r="BB19" s="46"/>
      <c r="BC19" s="109">
        <f t="shared" si="5"/>
        <v>0</v>
      </c>
      <c r="BD19" s="114">
        <v>3.6026924004409961</v>
      </c>
      <c r="BF19" s="46"/>
      <c r="BG19" s="109">
        <f t="shared" si="6"/>
        <v>0</v>
      </c>
      <c r="BH19" s="114">
        <v>0.92583333333333373</v>
      </c>
      <c r="BJ19" s="46"/>
      <c r="BK19" s="47"/>
      <c r="BL19" s="48"/>
      <c r="BM19" s="31"/>
      <c r="BN19" s="67"/>
      <c r="BO19" s="68"/>
      <c r="BP19" s="69"/>
      <c r="BR19" s="182">
        <f t="array" ref="BR19">MAX(BR18,SUM(IF(($A$1=Load!$B$2:$B$55)*(BR$8=Load!$F$1:$K$1)*($A19&gt;=Load!$C$2:$C$55)*($A19&lt;=Load!$D$2:$D$55),Load!$F$2:$K$55))+SUM(IF(($A$1=Load!$B$2:$B$55)*(BR$7=Load!$F$1:$K$1)*($A19&gt;=Load!$C$2:$C$55)*($A19&lt;=Load!$D$2:$D$55),Load!$F$2:$K$55)))</f>
        <v>0</v>
      </c>
      <c r="BS19" s="109">
        <f t="shared" si="14"/>
        <v>0</v>
      </c>
      <c r="BT19" s="114">
        <v>3.6026924004409961</v>
      </c>
      <c r="BV19" s="46">
        <f t="array" ref="BV19">SUM(IF(($A$1=Legacy!$A$7:$A$10)*($A19&lt;Legacy!$C$7:$C$10),Legacy!$B$7:$B$10))*BV$7</f>
        <v>0</v>
      </c>
      <c r="BW19" s="109">
        <f t="shared" si="7"/>
        <v>0</v>
      </c>
      <c r="BX19" s="114">
        <v>0.9258333333333334</v>
      </c>
      <c r="BZ19" s="46"/>
      <c r="CA19" s="47"/>
      <c r="CB19" s="48"/>
      <c r="CC19" s="31"/>
      <c r="CD19" s="67"/>
      <c r="CE19" s="68"/>
      <c r="CF19" s="69"/>
      <c r="CH19" s="46">
        <f t="array" ref="CH19">MAX(CH18,SUM(IF(($A$1=Load!$B$2:$B$55)*(CH$8=Load!$F$1:$K$1)*($A19&gt;=Load!$C$2:$C$55)*($A19&lt;=Load!$D$2:$D$55),Load!$F$2:$K$55)))</f>
        <v>0</v>
      </c>
      <c r="CI19" s="109">
        <f t="shared" si="17"/>
        <v>0</v>
      </c>
      <c r="CJ19" s="114">
        <v>3.6026924004409961</v>
      </c>
      <c r="CL19" s="46">
        <f t="array" ref="CL19">SUM(IF(($A$1=Legacy!$A$7:$A$10)*($A19&lt;Legacy!$C$7:$C$10),Legacy!$B$7:$B$10))*CL$7</f>
        <v>0</v>
      </c>
      <c r="CM19" s="109">
        <f t="shared" si="18"/>
        <v>0</v>
      </c>
      <c r="CN19" s="114">
        <v>0.92583333333333373</v>
      </c>
      <c r="CP19" s="46"/>
      <c r="CQ19" s="47"/>
      <c r="CR19" s="48"/>
      <c r="CS19" s="31"/>
      <c r="CT19" s="67"/>
      <c r="CU19" s="68"/>
      <c r="CV19" s="69"/>
      <c r="CX19" s="46">
        <v>0</v>
      </c>
      <c r="CY19" s="109">
        <f t="shared" si="8"/>
        <v>0</v>
      </c>
      <c r="CZ19" s="114">
        <v>3.6026924004409961</v>
      </c>
      <c r="DB19" s="46">
        <f t="array" ref="DB19">SUM(IF(($A$1=Legacy!$A$7:$A$10)*($A19&lt;Legacy!$C$7:$C$10),Legacy!$B$7:$B$10))*DB$7</f>
        <v>0</v>
      </c>
      <c r="DC19" s="109">
        <f t="shared" si="15"/>
        <v>0</v>
      </c>
      <c r="DD19" s="114">
        <v>0.92583333333333373</v>
      </c>
      <c r="DF19" s="46"/>
      <c r="DG19" s="47"/>
      <c r="DH19" s="48"/>
      <c r="DI19" s="101"/>
      <c r="DJ19" s="67"/>
      <c r="DK19" s="68"/>
      <c r="DL19" s="69"/>
      <c r="DN19" s="46"/>
      <c r="DO19" s="109">
        <f t="shared" si="9"/>
        <v>0</v>
      </c>
      <c r="DP19" s="114">
        <v>5.0068849455739022</v>
      </c>
      <c r="DR19" s="46"/>
      <c r="DS19" s="109">
        <f t="shared" si="16"/>
        <v>0</v>
      </c>
      <c r="DT19" s="114">
        <v>0.92583333333333373</v>
      </c>
      <c r="DV19" s="46"/>
      <c r="DW19" s="47"/>
      <c r="DX19" s="48"/>
      <c r="DZ19" s="67"/>
      <c r="EA19" s="68"/>
      <c r="EB19" s="69"/>
      <c r="ED19" s="46"/>
      <c r="EE19" s="109">
        <f t="shared" si="10"/>
        <v>0</v>
      </c>
      <c r="EF19" s="114">
        <v>2.8703056479984332</v>
      </c>
      <c r="EH19" s="46"/>
      <c r="EI19" s="109">
        <f t="shared" si="11"/>
        <v>0</v>
      </c>
      <c r="EJ19" s="114">
        <v>0.92583333333333329</v>
      </c>
      <c r="EL19" s="46"/>
      <c r="EM19" s="47"/>
      <c r="EN19" s="48"/>
      <c r="ER19" s="30">
        <v>0</v>
      </c>
    </row>
    <row r="20" spans="1:148" s="30" customFormat="1">
      <c r="A20" s="52">
        <v>41122</v>
      </c>
      <c r="B20" s="67"/>
      <c r="C20" s="68"/>
      <c r="D20" s="106"/>
      <c r="E20" s="53"/>
      <c r="F20" s="46">
        <f t="array" ref="F20">MAX(F19,SUM(IF(($A$1=Load!$B$2:$B$55)*(F$8=Load!$F$1:$K$1)*($A20&gt;=Load!$C$2:$C$55)*($A20&lt;=Load!$D$2:$D$55),Load!$F$2:$K$55)))</f>
        <v>0</v>
      </c>
      <c r="G20" s="109">
        <f t="shared" si="0"/>
        <v>0</v>
      </c>
      <c r="H20" s="112">
        <v>3.6026924004409961</v>
      </c>
      <c r="J20" s="46">
        <f t="array" ref="J20">SUM(IF(($A$1=Legacy!$A$7:$A$10)*($A20&lt;Legacy!$C$7:$C$10),Legacy!$B$7:$B$10))</f>
        <v>0</v>
      </c>
      <c r="K20" s="109">
        <f t="shared" si="1"/>
        <v>0</v>
      </c>
      <c r="L20" s="112">
        <v>0.92583333333333373</v>
      </c>
      <c r="N20" s="46"/>
      <c r="O20" s="47"/>
      <c r="P20" s="48"/>
      <c r="Q20" s="49"/>
      <c r="R20" s="67"/>
      <c r="S20" s="68"/>
      <c r="T20" s="69"/>
      <c r="V20" s="46">
        <f t="array" ref="V20">MAX(V19,SUM(IF(($A$1=Load!$B$2:$B$55)*(V$8=Load!$F$1:$K$1)*($A20&gt;=Load!$C$2:$C$55)*($A20&lt;=Load!$D$2:$D$55),Load!$F$2:$K$55)))</f>
        <v>0</v>
      </c>
      <c r="W20" s="109">
        <f t="shared" si="2"/>
        <v>0</v>
      </c>
      <c r="X20" s="114">
        <v>3.6026924004409961</v>
      </c>
      <c r="Z20" s="46">
        <f t="array" ref="Z20">SUM(IF(($A$1=Legacy!$A$7:$A$10)*($A20&lt;Legacy!$C$7:$C$10),Legacy!$B$7:$B$10))*Z$7</f>
        <v>0</v>
      </c>
      <c r="AA20" s="109">
        <f t="shared" si="3"/>
        <v>0</v>
      </c>
      <c r="AB20" s="114">
        <v>0.92583333333333373</v>
      </c>
      <c r="AD20" s="46"/>
      <c r="AE20" s="47"/>
      <c r="AF20" s="48"/>
      <c r="AG20" s="50">
        <f t="shared" si="12"/>
        <v>0</v>
      </c>
      <c r="AH20" s="67"/>
      <c r="AI20" s="68"/>
      <c r="AJ20" s="69"/>
      <c r="AL20" s="46">
        <f t="array" ref="AL20">MAX(AL19,SUM(IF(($A$1=Load!$B$2:$B$55)*(AL$8=Load!$F$1:$K$1)*($A20&gt;=Load!$C$2:$C$55)*($A20&lt;=Load!$D$2:$D$55),Load!$F$2:$K$55)))</f>
        <v>0</v>
      </c>
      <c r="AM20" s="109">
        <f t="shared" si="4"/>
        <v>0</v>
      </c>
      <c r="AN20" s="114">
        <v>3.6026924004409961</v>
      </c>
      <c r="AP20" s="46">
        <f t="array" ref="AP20">SUM(IF(($A$1=Legacy!$A$7:$A$10)*($A20&lt;Legacy!$C$7:$C$10),Legacy!$B$7:$B$10))*AP$7</f>
        <v>0</v>
      </c>
      <c r="AQ20" s="109">
        <f t="shared" si="13"/>
        <v>0</v>
      </c>
      <c r="AR20" s="114">
        <v>0.92583333333333373</v>
      </c>
      <c r="AT20" s="46"/>
      <c r="AU20" s="47"/>
      <c r="AV20" s="48"/>
      <c r="AW20" s="31"/>
      <c r="AX20" s="67"/>
      <c r="AY20" s="68"/>
      <c r="AZ20" s="69"/>
      <c r="BB20" s="46"/>
      <c r="BC20" s="109">
        <f t="shared" si="5"/>
        <v>0</v>
      </c>
      <c r="BD20" s="114">
        <v>3.6026924004409961</v>
      </c>
      <c r="BF20" s="46"/>
      <c r="BG20" s="109">
        <f t="shared" si="6"/>
        <v>0</v>
      </c>
      <c r="BH20" s="114">
        <v>0.92583333333333373</v>
      </c>
      <c r="BJ20" s="46"/>
      <c r="BK20" s="47"/>
      <c r="BL20" s="48"/>
      <c r="BM20" s="31"/>
      <c r="BN20" s="67"/>
      <c r="BO20" s="68"/>
      <c r="BP20" s="69"/>
      <c r="BR20" s="182">
        <f t="array" ref="BR20">MAX(BR19,SUM(IF(($A$1=Load!$B$2:$B$55)*(BR$8=Load!$F$1:$K$1)*($A20&gt;=Load!$C$2:$C$55)*($A20&lt;=Load!$D$2:$D$55),Load!$F$2:$K$55))+SUM(IF(($A$1=Load!$B$2:$B$55)*(BR$7=Load!$F$1:$K$1)*($A20&gt;=Load!$C$2:$C$55)*($A20&lt;=Load!$D$2:$D$55),Load!$F$2:$K$55)))</f>
        <v>0</v>
      </c>
      <c r="BS20" s="109">
        <f t="shared" si="14"/>
        <v>0</v>
      </c>
      <c r="BT20" s="114">
        <v>3.6026924004409961</v>
      </c>
      <c r="BV20" s="46">
        <f t="array" ref="BV20">SUM(IF(($A$1=Legacy!$A$7:$A$10)*($A20&lt;Legacy!$C$7:$C$10),Legacy!$B$7:$B$10))*BV$7</f>
        <v>0</v>
      </c>
      <c r="BW20" s="109">
        <f t="shared" si="7"/>
        <v>0</v>
      </c>
      <c r="BX20" s="114">
        <v>0.9258333333333334</v>
      </c>
      <c r="BZ20" s="46"/>
      <c r="CA20" s="47"/>
      <c r="CB20" s="48"/>
      <c r="CC20" s="31"/>
      <c r="CD20" s="67"/>
      <c r="CE20" s="68"/>
      <c r="CF20" s="69"/>
      <c r="CH20" s="46">
        <f t="array" ref="CH20">MAX(CH19,SUM(IF(($A$1=Load!$B$2:$B$55)*(CH$8=Load!$F$1:$K$1)*($A20&gt;=Load!$C$2:$C$55)*($A20&lt;=Load!$D$2:$D$55),Load!$F$2:$K$55)))</f>
        <v>0</v>
      </c>
      <c r="CI20" s="109">
        <f t="shared" si="17"/>
        <v>0</v>
      </c>
      <c r="CJ20" s="114">
        <v>3.6026924004409961</v>
      </c>
      <c r="CL20" s="46">
        <f t="array" ref="CL20">SUM(IF(($A$1=Legacy!$A$7:$A$10)*($A20&lt;Legacy!$C$7:$C$10),Legacy!$B$7:$B$10))*CL$7</f>
        <v>0</v>
      </c>
      <c r="CM20" s="109">
        <f t="shared" si="18"/>
        <v>0</v>
      </c>
      <c r="CN20" s="114">
        <v>0.92583333333333373</v>
      </c>
      <c r="CP20" s="46"/>
      <c r="CQ20" s="47"/>
      <c r="CR20" s="48"/>
      <c r="CS20" s="31"/>
      <c r="CT20" s="67"/>
      <c r="CU20" s="68"/>
      <c r="CV20" s="69"/>
      <c r="CX20" s="46">
        <v>0</v>
      </c>
      <c r="CY20" s="109">
        <f t="shared" si="8"/>
        <v>0</v>
      </c>
      <c r="CZ20" s="114">
        <v>3.6026924004409961</v>
      </c>
      <c r="DB20" s="46">
        <f t="array" ref="DB20">SUM(IF(($A$1=Legacy!$A$7:$A$10)*($A20&lt;Legacy!$C$7:$C$10),Legacy!$B$7:$B$10))*DB$7</f>
        <v>0</v>
      </c>
      <c r="DC20" s="109">
        <f t="shared" si="15"/>
        <v>0</v>
      </c>
      <c r="DD20" s="114">
        <v>0.92583333333333373</v>
      </c>
      <c r="DF20" s="46"/>
      <c r="DG20" s="47"/>
      <c r="DH20" s="48"/>
      <c r="DI20" s="101"/>
      <c r="DJ20" s="67"/>
      <c r="DK20" s="68"/>
      <c r="DL20" s="69"/>
      <c r="DN20" s="46"/>
      <c r="DO20" s="109">
        <f t="shared" si="9"/>
        <v>0</v>
      </c>
      <c r="DP20" s="114">
        <v>5.0068849455739022</v>
      </c>
      <c r="DR20" s="46"/>
      <c r="DS20" s="109">
        <f t="shared" si="16"/>
        <v>0</v>
      </c>
      <c r="DT20" s="114">
        <v>0.92583333333333373</v>
      </c>
      <c r="DV20" s="46"/>
      <c r="DW20" s="47"/>
      <c r="DX20" s="48"/>
      <c r="DZ20" s="67"/>
      <c r="EA20" s="68"/>
      <c r="EB20" s="69"/>
      <c r="ED20" s="46"/>
      <c r="EE20" s="109">
        <f t="shared" si="10"/>
        <v>0</v>
      </c>
      <c r="EF20" s="114">
        <v>2.8703056479984332</v>
      </c>
      <c r="EH20" s="46"/>
      <c r="EI20" s="109">
        <f t="shared" si="11"/>
        <v>0</v>
      </c>
      <c r="EJ20" s="114">
        <v>0.92583333333333329</v>
      </c>
      <c r="EL20" s="46"/>
      <c r="EM20" s="47"/>
      <c r="EN20" s="48"/>
      <c r="ER20" s="30">
        <v>0</v>
      </c>
    </row>
    <row r="21" spans="1:148" s="30" customFormat="1">
      <c r="A21" s="52">
        <v>41153</v>
      </c>
      <c r="B21" s="67"/>
      <c r="C21" s="68"/>
      <c r="D21" s="106"/>
      <c r="E21" s="53"/>
      <c r="F21" s="46">
        <f t="array" ref="F21">MAX(F20,SUM(IF(($A$1=Load!$B$2:$B$55)*(F$8=Load!$F$1:$K$1)*($A21&gt;=Load!$C$2:$C$55)*($A21&lt;=Load!$D$2:$D$55),Load!$F$2:$K$55)))</f>
        <v>0</v>
      </c>
      <c r="G21" s="109">
        <f t="shared" si="0"/>
        <v>0</v>
      </c>
      <c r="H21" s="112">
        <v>3.6026924004409961</v>
      </c>
      <c r="J21" s="46">
        <f t="array" ref="J21">SUM(IF(($A$1=Legacy!$A$7:$A$10)*($A21&lt;Legacy!$C$7:$C$10),Legacy!$B$7:$B$10))</f>
        <v>0</v>
      </c>
      <c r="K21" s="109">
        <f t="shared" si="1"/>
        <v>0</v>
      </c>
      <c r="L21" s="112">
        <v>0.92583333333333373</v>
      </c>
      <c r="N21" s="46"/>
      <c r="O21" s="47"/>
      <c r="P21" s="48"/>
      <c r="Q21" s="49"/>
      <c r="R21" s="67"/>
      <c r="S21" s="68"/>
      <c r="T21" s="69"/>
      <c r="V21" s="46">
        <f t="array" ref="V21">MAX(V20,SUM(IF(($A$1=Load!$B$2:$B$55)*(V$8=Load!$F$1:$K$1)*($A21&gt;=Load!$C$2:$C$55)*($A21&lt;=Load!$D$2:$D$55),Load!$F$2:$K$55)))</f>
        <v>0</v>
      </c>
      <c r="W21" s="109">
        <f t="shared" si="2"/>
        <v>0</v>
      </c>
      <c r="X21" s="114">
        <v>3.6026924004409961</v>
      </c>
      <c r="Z21" s="46">
        <f t="array" ref="Z21">SUM(IF(($A$1=Legacy!$A$7:$A$10)*($A21&lt;Legacy!$C$7:$C$10),Legacy!$B$7:$B$10))*Z$7</f>
        <v>0</v>
      </c>
      <c r="AA21" s="109">
        <f t="shared" si="3"/>
        <v>0</v>
      </c>
      <c r="AB21" s="114">
        <v>0.92583333333333373</v>
      </c>
      <c r="AD21" s="46"/>
      <c r="AE21" s="47"/>
      <c r="AF21" s="48"/>
      <c r="AG21" s="50">
        <f t="shared" si="12"/>
        <v>0</v>
      </c>
      <c r="AH21" s="67"/>
      <c r="AI21" s="68"/>
      <c r="AJ21" s="69"/>
      <c r="AL21" s="46">
        <f t="array" ref="AL21">MAX(AL20,SUM(IF(($A$1=Load!$B$2:$B$55)*(AL$8=Load!$F$1:$K$1)*($A21&gt;=Load!$C$2:$C$55)*($A21&lt;=Load!$D$2:$D$55),Load!$F$2:$K$55)))</f>
        <v>0</v>
      </c>
      <c r="AM21" s="109">
        <f t="shared" si="4"/>
        <v>0</v>
      </c>
      <c r="AN21" s="114">
        <v>3.6026924004409961</v>
      </c>
      <c r="AP21" s="46">
        <f t="array" ref="AP21">SUM(IF(($A$1=Legacy!$A$7:$A$10)*($A21&lt;Legacy!$C$7:$C$10),Legacy!$B$7:$B$10))*AP$7</f>
        <v>0</v>
      </c>
      <c r="AQ21" s="109">
        <f t="shared" si="13"/>
        <v>0</v>
      </c>
      <c r="AR21" s="114">
        <v>0.92583333333333373</v>
      </c>
      <c r="AT21" s="46"/>
      <c r="AU21" s="47"/>
      <c r="AV21" s="48"/>
      <c r="AW21" s="31"/>
      <c r="AX21" s="67"/>
      <c r="AY21" s="68"/>
      <c r="AZ21" s="69"/>
      <c r="BB21" s="46"/>
      <c r="BC21" s="109">
        <f t="shared" si="5"/>
        <v>0</v>
      </c>
      <c r="BD21" s="114">
        <v>3.6026924004409961</v>
      </c>
      <c r="BF21" s="46"/>
      <c r="BG21" s="109">
        <f t="shared" si="6"/>
        <v>0</v>
      </c>
      <c r="BH21" s="114">
        <v>0.92583333333333373</v>
      </c>
      <c r="BJ21" s="46"/>
      <c r="BK21" s="47"/>
      <c r="BL21" s="48"/>
      <c r="BM21" s="31"/>
      <c r="BN21" s="67"/>
      <c r="BO21" s="68"/>
      <c r="BP21" s="69"/>
      <c r="BR21" s="182">
        <f t="array" ref="BR21">MAX(BR20,SUM(IF(($A$1=Load!$B$2:$B$55)*(BR$8=Load!$F$1:$K$1)*($A21&gt;=Load!$C$2:$C$55)*($A21&lt;=Load!$D$2:$D$55),Load!$F$2:$K$55))+SUM(IF(($A$1=Load!$B$2:$B$55)*(BR$7=Load!$F$1:$K$1)*($A21&gt;=Load!$C$2:$C$55)*($A21&lt;=Load!$D$2:$D$55),Load!$F$2:$K$55)))</f>
        <v>0</v>
      </c>
      <c r="BS21" s="109">
        <f t="shared" si="14"/>
        <v>0</v>
      </c>
      <c r="BT21" s="114">
        <v>3.6026924004409961</v>
      </c>
      <c r="BV21" s="46">
        <f t="array" ref="BV21">SUM(IF(($A$1=Legacy!$A$7:$A$10)*($A21&lt;Legacy!$C$7:$C$10),Legacy!$B$7:$B$10))*BV$7</f>
        <v>0</v>
      </c>
      <c r="BW21" s="109">
        <f t="shared" si="7"/>
        <v>0</v>
      </c>
      <c r="BX21" s="114">
        <v>0.9258333333333334</v>
      </c>
      <c r="BZ21" s="46"/>
      <c r="CA21" s="47"/>
      <c r="CB21" s="48"/>
      <c r="CC21" s="31"/>
      <c r="CD21" s="67"/>
      <c r="CE21" s="68"/>
      <c r="CF21" s="69"/>
      <c r="CH21" s="46">
        <f t="array" ref="CH21">MAX(CH20,SUM(IF(($A$1=Load!$B$2:$B$55)*(CH$8=Load!$F$1:$K$1)*($A21&gt;=Load!$C$2:$C$55)*($A21&lt;=Load!$D$2:$D$55),Load!$F$2:$K$55)))</f>
        <v>0</v>
      </c>
      <c r="CI21" s="109">
        <f t="shared" si="17"/>
        <v>0</v>
      </c>
      <c r="CJ21" s="114">
        <v>3.6026924004409961</v>
      </c>
      <c r="CL21" s="46">
        <f t="array" ref="CL21">SUM(IF(($A$1=Legacy!$A$7:$A$10)*($A21&lt;Legacy!$C$7:$C$10),Legacy!$B$7:$B$10))*CL$7</f>
        <v>0</v>
      </c>
      <c r="CM21" s="109">
        <f t="shared" si="18"/>
        <v>0</v>
      </c>
      <c r="CN21" s="114">
        <v>0.92583333333333373</v>
      </c>
      <c r="CP21" s="46"/>
      <c r="CQ21" s="47"/>
      <c r="CR21" s="48"/>
      <c r="CS21" s="31"/>
      <c r="CT21" s="67"/>
      <c r="CU21" s="68"/>
      <c r="CV21" s="69"/>
      <c r="CX21" s="46">
        <v>0</v>
      </c>
      <c r="CY21" s="109">
        <f t="shared" si="8"/>
        <v>0</v>
      </c>
      <c r="CZ21" s="114">
        <v>3.6026924004409961</v>
      </c>
      <c r="DB21" s="46">
        <f t="array" ref="DB21">SUM(IF(($A$1=Legacy!$A$7:$A$10)*($A21&lt;Legacy!$C$7:$C$10),Legacy!$B$7:$B$10))*DB$7</f>
        <v>0</v>
      </c>
      <c r="DC21" s="109">
        <f t="shared" si="15"/>
        <v>0</v>
      </c>
      <c r="DD21" s="114">
        <v>0.92583333333333373</v>
      </c>
      <c r="DF21" s="46"/>
      <c r="DG21" s="47"/>
      <c r="DH21" s="48"/>
      <c r="DI21" s="101"/>
      <c r="DJ21" s="67"/>
      <c r="DK21" s="68"/>
      <c r="DL21" s="69"/>
      <c r="DN21" s="46"/>
      <c r="DO21" s="109">
        <f t="shared" si="9"/>
        <v>0</v>
      </c>
      <c r="DP21" s="114">
        <v>5.0068849455739022</v>
      </c>
      <c r="DR21" s="46"/>
      <c r="DS21" s="109">
        <f t="shared" si="16"/>
        <v>0</v>
      </c>
      <c r="DT21" s="114">
        <v>0.92583333333333373</v>
      </c>
      <c r="DV21" s="46"/>
      <c r="DW21" s="47"/>
      <c r="DX21" s="48"/>
      <c r="DZ21" s="67"/>
      <c r="EA21" s="68"/>
      <c r="EB21" s="69"/>
      <c r="ED21" s="46"/>
      <c r="EE21" s="109">
        <f t="shared" si="10"/>
        <v>0</v>
      </c>
      <c r="EF21" s="114">
        <v>2.8703056479984332</v>
      </c>
      <c r="EH21" s="46"/>
      <c r="EI21" s="109">
        <f t="shared" si="11"/>
        <v>0</v>
      </c>
      <c r="EJ21" s="114">
        <v>0.92583333333333329</v>
      </c>
      <c r="EL21" s="46"/>
      <c r="EM21" s="47"/>
      <c r="EN21" s="48"/>
      <c r="ER21" s="30">
        <v>0</v>
      </c>
    </row>
    <row r="22" spans="1:148" s="30" customFormat="1">
      <c r="A22" s="52">
        <v>41183</v>
      </c>
      <c r="B22" s="67"/>
      <c r="C22" s="68"/>
      <c r="D22" s="106"/>
      <c r="E22" s="53"/>
      <c r="F22" s="46">
        <f t="array" ref="F22">MAX(F21,SUM(IF(($A$1=Load!$B$2:$B$55)*(F$8=Load!$F$1:$K$1)*($A22&gt;=Load!$C$2:$C$55)*($A22&lt;=Load!$D$2:$D$55),Load!$F$2:$K$55)))</f>
        <v>0</v>
      </c>
      <c r="G22" s="109">
        <f t="shared" si="0"/>
        <v>0</v>
      </c>
      <c r="H22" s="112">
        <v>3.6026924004409961</v>
      </c>
      <c r="J22" s="46">
        <f t="array" ref="J22">SUM(IF(($A$1=Legacy!$A$7:$A$10)*($A22&lt;Legacy!$C$7:$C$10),Legacy!$B$7:$B$10))</f>
        <v>0</v>
      </c>
      <c r="K22" s="109">
        <f t="shared" si="1"/>
        <v>0</v>
      </c>
      <c r="L22" s="112">
        <v>0.92583333333333373</v>
      </c>
      <c r="N22" s="46"/>
      <c r="O22" s="47"/>
      <c r="P22" s="48"/>
      <c r="Q22" s="49"/>
      <c r="R22" s="67"/>
      <c r="S22" s="68"/>
      <c r="T22" s="69"/>
      <c r="V22" s="46">
        <f t="array" ref="V22">MAX(V21,SUM(IF(($A$1=Load!$B$2:$B$55)*(V$8=Load!$F$1:$K$1)*($A22&gt;=Load!$C$2:$C$55)*($A22&lt;=Load!$D$2:$D$55),Load!$F$2:$K$55)))</f>
        <v>0</v>
      </c>
      <c r="W22" s="109">
        <f t="shared" si="2"/>
        <v>0</v>
      </c>
      <c r="X22" s="114">
        <v>3.6026924004409961</v>
      </c>
      <c r="Z22" s="46">
        <f t="array" ref="Z22">SUM(IF(($A$1=Legacy!$A$7:$A$10)*($A22&lt;Legacy!$C$7:$C$10),Legacy!$B$7:$B$10))*Z$7</f>
        <v>0</v>
      </c>
      <c r="AA22" s="109">
        <f t="shared" si="3"/>
        <v>0</v>
      </c>
      <c r="AB22" s="114">
        <v>0.92583333333333373</v>
      </c>
      <c r="AD22" s="46"/>
      <c r="AE22" s="47"/>
      <c r="AF22" s="48"/>
      <c r="AG22" s="50">
        <f t="shared" si="12"/>
        <v>0</v>
      </c>
      <c r="AH22" s="67"/>
      <c r="AI22" s="68"/>
      <c r="AJ22" s="69"/>
      <c r="AL22" s="46">
        <f t="array" ref="AL22">MAX(AL21,SUM(IF(($A$1=Load!$B$2:$B$55)*(AL$8=Load!$F$1:$K$1)*($A22&gt;=Load!$C$2:$C$55)*($A22&lt;=Load!$D$2:$D$55),Load!$F$2:$K$55)))</f>
        <v>0</v>
      </c>
      <c r="AM22" s="109">
        <f t="shared" si="4"/>
        <v>0</v>
      </c>
      <c r="AN22" s="114">
        <v>3.6026924004409961</v>
      </c>
      <c r="AP22" s="46">
        <f t="array" ref="AP22">SUM(IF(($A$1=Legacy!$A$7:$A$10)*($A22&lt;Legacy!$C$7:$C$10),Legacy!$B$7:$B$10))*AP$7</f>
        <v>0</v>
      </c>
      <c r="AQ22" s="109">
        <f t="shared" si="13"/>
        <v>0</v>
      </c>
      <c r="AR22" s="114">
        <v>0.92583333333333373</v>
      </c>
      <c r="AT22" s="46"/>
      <c r="AU22" s="47"/>
      <c r="AV22" s="48"/>
      <c r="AW22" s="31"/>
      <c r="AX22" s="67"/>
      <c r="AY22" s="68"/>
      <c r="AZ22" s="69"/>
      <c r="BB22" s="46"/>
      <c r="BC22" s="109">
        <f t="shared" si="5"/>
        <v>0</v>
      </c>
      <c r="BD22" s="114">
        <v>3.6026924004409961</v>
      </c>
      <c r="BF22" s="46"/>
      <c r="BG22" s="109">
        <f t="shared" si="6"/>
        <v>0</v>
      </c>
      <c r="BH22" s="114">
        <v>0.92583333333333373</v>
      </c>
      <c r="BJ22" s="46"/>
      <c r="BK22" s="47"/>
      <c r="BL22" s="48"/>
      <c r="BM22" s="31"/>
      <c r="BN22" s="67"/>
      <c r="BO22" s="68"/>
      <c r="BP22" s="69"/>
      <c r="BR22" s="182">
        <f t="array" ref="BR22">MAX(BR21,SUM(IF(($A$1=Load!$B$2:$B$55)*(BR$8=Load!$F$1:$K$1)*($A22&gt;=Load!$C$2:$C$55)*($A22&lt;=Load!$D$2:$D$55),Load!$F$2:$K$55))+SUM(IF(($A$1=Load!$B$2:$B$55)*(BR$7=Load!$F$1:$K$1)*($A22&gt;=Load!$C$2:$C$55)*($A22&lt;=Load!$D$2:$D$55),Load!$F$2:$K$55)))</f>
        <v>0</v>
      </c>
      <c r="BS22" s="109">
        <f t="shared" si="14"/>
        <v>0</v>
      </c>
      <c r="BT22" s="114">
        <v>3.6026924004409961</v>
      </c>
      <c r="BV22" s="46">
        <f t="array" ref="BV22">SUM(IF(($A$1=Legacy!$A$7:$A$10)*($A22&lt;Legacy!$C$7:$C$10),Legacy!$B$7:$B$10))*BV$7</f>
        <v>0</v>
      </c>
      <c r="BW22" s="109">
        <f t="shared" si="7"/>
        <v>0</v>
      </c>
      <c r="BX22" s="114">
        <v>0.9258333333333334</v>
      </c>
      <c r="BZ22" s="46"/>
      <c r="CA22" s="47"/>
      <c r="CB22" s="48"/>
      <c r="CC22" s="31"/>
      <c r="CD22" s="67"/>
      <c r="CE22" s="68"/>
      <c r="CF22" s="69"/>
      <c r="CH22" s="46">
        <f t="array" ref="CH22">MAX(CH21,SUM(IF(($A$1=Load!$B$2:$B$55)*(CH$8=Load!$F$1:$K$1)*($A22&gt;=Load!$C$2:$C$55)*($A22&lt;=Load!$D$2:$D$55),Load!$F$2:$K$55)))</f>
        <v>0</v>
      </c>
      <c r="CI22" s="109">
        <f t="shared" si="17"/>
        <v>0</v>
      </c>
      <c r="CJ22" s="114">
        <v>3.6026924004409961</v>
      </c>
      <c r="CL22" s="46">
        <f t="array" ref="CL22">SUM(IF(($A$1=Legacy!$A$7:$A$10)*($A22&lt;Legacy!$C$7:$C$10),Legacy!$B$7:$B$10))*CL$7</f>
        <v>0</v>
      </c>
      <c r="CM22" s="109">
        <f t="shared" si="18"/>
        <v>0</v>
      </c>
      <c r="CN22" s="114">
        <v>0.92583333333333373</v>
      </c>
      <c r="CP22" s="46"/>
      <c r="CQ22" s="47"/>
      <c r="CR22" s="48"/>
      <c r="CS22" s="31"/>
      <c r="CT22" s="67"/>
      <c r="CU22" s="68"/>
      <c r="CV22" s="69"/>
      <c r="CX22" s="46">
        <v>0</v>
      </c>
      <c r="CY22" s="109">
        <f t="shared" si="8"/>
        <v>0</v>
      </c>
      <c r="CZ22" s="114">
        <v>3.6026924004409961</v>
      </c>
      <c r="DB22" s="46">
        <f t="array" ref="DB22">SUM(IF(($A$1=Legacy!$A$7:$A$10)*($A22&lt;Legacy!$C$7:$C$10),Legacy!$B$7:$B$10))*DB$7</f>
        <v>0</v>
      </c>
      <c r="DC22" s="109">
        <f t="shared" si="15"/>
        <v>0</v>
      </c>
      <c r="DD22" s="114">
        <v>0.92583333333333373</v>
      </c>
      <c r="DF22" s="46"/>
      <c r="DG22" s="47"/>
      <c r="DH22" s="48"/>
      <c r="DI22" s="101"/>
      <c r="DJ22" s="67"/>
      <c r="DK22" s="68"/>
      <c r="DL22" s="69"/>
      <c r="DN22" s="46"/>
      <c r="DO22" s="109">
        <f t="shared" si="9"/>
        <v>0</v>
      </c>
      <c r="DP22" s="114">
        <v>5.0068849455739022</v>
      </c>
      <c r="DR22" s="46"/>
      <c r="DS22" s="109">
        <f t="shared" si="16"/>
        <v>0</v>
      </c>
      <c r="DT22" s="114">
        <v>0.92583333333333373</v>
      </c>
      <c r="DV22" s="46"/>
      <c r="DW22" s="47"/>
      <c r="DX22" s="48"/>
      <c r="DZ22" s="67"/>
      <c r="EA22" s="68"/>
      <c r="EB22" s="69"/>
      <c r="ED22" s="46"/>
      <c r="EE22" s="109">
        <f t="shared" si="10"/>
        <v>0</v>
      </c>
      <c r="EF22" s="114">
        <v>2.8703056479984332</v>
      </c>
      <c r="EH22" s="46"/>
      <c r="EI22" s="109">
        <f t="shared" si="11"/>
        <v>0</v>
      </c>
      <c r="EJ22" s="114">
        <v>0.92583333333333329</v>
      </c>
      <c r="EL22" s="46"/>
      <c r="EM22" s="47"/>
      <c r="EN22" s="48"/>
      <c r="ER22" s="30">
        <v>0</v>
      </c>
    </row>
    <row r="23" spans="1:148" s="30" customFormat="1">
      <c r="A23" s="52">
        <v>41214</v>
      </c>
      <c r="B23" s="67"/>
      <c r="C23" s="68"/>
      <c r="D23" s="106"/>
      <c r="E23" s="53"/>
      <c r="F23" s="55">
        <f t="array" ref="F23">MAX(F22,SUM(IF(($A$1=Load!$B$2:$B$55)*(F$8=Load!$F$1:$K$1)*($A23&gt;=Load!$C$2:$C$55)*($A23&lt;=Load!$D$2:$D$55),Load!$F$2:$K$55)))</f>
        <v>0</v>
      </c>
      <c r="G23" s="109">
        <f t="shared" si="0"/>
        <v>0</v>
      </c>
      <c r="H23" s="112">
        <v>3.6026924004409961</v>
      </c>
      <c r="J23" s="46">
        <f t="array" ref="J23">SUM(IF(($A$1=Legacy!$A$7:$A$10)*($A23&lt;Legacy!$C$7:$C$10),Legacy!$B$7:$B$10))</f>
        <v>0</v>
      </c>
      <c r="K23" s="109">
        <f t="shared" si="1"/>
        <v>0</v>
      </c>
      <c r="L23" s="112">
        <v>0.92583333333333373</v>
      </c>
      <c r="N23" s="46"/>
      <c r="O23" s="47"/>
      <c r="P23" s="48"/>
      <c r="Q23" s="49"/>
      <c r="R23" s="67"/>
      <c r="S23" s="68"/>
      <c r="T23" s="69"/>
      <c r="V23" s="46">
        <f t="array" ref="V23">MAX(V22,SUM(IF(($A$1=Load!$B$2:$B$55)*(V$8=Load!$F$1:$K$1)*($A23&gt;=Load!$C$2:$C$55)*($A23&lt;=Load!$D$2:$D$55),Load!$F$2:$K$55)))</f>
        <v>0</v>
      </c>
      <c r="W23" s="109">
        <f t="shared" si="2"/>
        <v>0</v>
      </c>
      <c r="X23" s="112">
        <v>3.6026924004409961</v>
      </c>
      <c r="Z23" s="46">
        <f t="array" ref="Z23">SUM(IF(($A$1=Legacy!$A$7:$A$10)*($A23&lt;Legacy!$C$7:$C$10),Legacy!$B$7:$B$10))*Z$7</f>
        <v>0</v>
      </c>
      <c r="AA23" s="109">
        <f t="shared" si="3"/>
        <v>0</v>
      </c>
      <c r="AB23" s="114">
        <v>0.92583333333333373</v>
      </c>
      <c r="AD23" s="46"/>
      <c r="AE23" s="47"/>
      <c r="AF23" s="48"/>
      <c r="AG23" s="50">
        <f t="shared" si="12"/>
        <v>0</v>
      </c>
      <c r="AH23" s="67"/>
      <c r="AI23" s="68"/>
      <c r="AJ23" s="69"/>
      <c r="AL23" s="46">
        <f t="array" ref="AL23">MAX(AL22,SUM(IF(($A$1=Load!$B$2:$B$55)*(AL$8=Load!$F$1:$K$1)*($A23&gt;=Load!$C$2:$C$55)*($A23&lt;=Load!$D$2:$D$55),Load!$F$2:$K$55)))</f>
        <v>0</v>
      </c>
      <c r="AM23" s="109">
        <f t="shared" si="4"/>
        <v>0</v>
      </c>
      <c r="AN23" s="112">
        <v>3.6026924004409961</v>
      </c>
      <c r="AP23" s="46">
        <f t="array" ref="AP23">SUM(IF(($A$1=Legacy!$A$7:$A$10)*($A23&lt;Legacy!$C$7:$C$10),Legacy!$B$7:$B$10))*AP$7</f>
        <v>0</v>
      </c>
      <c r="AQ23" s="109">
        <f t="shared" si="13"/>
        <v>0</v>
      </c>
      <c r="AR23" s="114">
        <v>0.92583333333333373</v>
      </c>
      <c r="AT23" s="46"/>
      <c r="AU23" s="47"/>
      <c r="AV23" s="48"/>
      <c r="AW23" s="31"/>
      <c r="AX23" s="67"/>
      <c r="AY23" s="68"/>
      <c r="AZ23" s="69"/>
      <c r="BB23" s="46"/>
      <c r="BC23" s="109">
        <f t="shared" si="5"/>
        <v>0</v>
      </c>
      <c r="BD23" s="112">
        <v>3.6026924004409961</v>
      </c>
      <c r="BF23" s="46"/>
      <c r="BG23" s="109">
        <f t="shared" si="6"/>
        <v>0</v>
      </c>
      <c r="BH23" s="114">
        <v>0.92583333333333373</v>
      </c>
      <c r="BJ23" s="46"/>
      <c r="BK23" s="47"/>
      <c r="BL23" s="48"/>
      <c r="BM23" s="31"/>
      <c r="BN23" s="67"/>
      <c r="BO23" s="68"/>
      <c r="BP23" s="69"/>
      <c r="BR23" s="182">
        <f t="array" ref="BR23">MAX(BR22,SUM(IF(($A$1=Load!$B$2:$B$55)*(BR$8=Load!$F$1:$K$1)*($A23&gt;=Load!$C$2:$C$55)*($A23&lt;=Load!$D$2:$D$55),Load!$F$2:$K$55))+SUM(IF(($A$1=Load!$B$2:$B$55)*(BR$7=Load!$F$1:$K$1)*($A23&gt;=Load!$C$2:$C$55)*($A23&lt;=Load!$D$2:$D$55),Load!$F$2:$K$55)))</f>
        <v>0</v>
      </c>
      <c r="BS23" s="109">
        <f t="shared" si="14"/>
        <v>0</v>
      </c>
      <c r="BT23" s="112">
        <v>3.6026924004409961</v>
      </c>
      <c r="BV23" s="46">
        <f t="array" ref="BV23">SUM(IF(($A$1=Legacy!$A$7:$A$10)*($A23&lt;Legacy!$C$7:$C$10),Legacy!$B$7:$B$10))*BV$7</f>
        <v>0</v>
      </c>
      <c r="BW23" s="109">
        <f t="shared" si="7"/>
        <v>0</v>
      </c>
      <c r="BX23" s="114">
        <v>0.9258333333333334</v>
      </c>
      <c r="BZ23" s="46"/>
      <c r="CA23" s="47"/>
      <c r="CB23" s="48"/>
      <c r="CC23" s="31"/>
      <c r="CD23" s="67"/>
      <c r="CE23" s="68"/>
      <c r="CF23" s="69"/>
      <c r="CH23" s="46">
        <f t="array" ref="CH23">MAX(CH22,SUM(IF(($A$1=Load!$B$2:$B$55)*(CH$8=Load!$F$1:$K$1)*($A23&gt;=Load!$C$2:$C$55)*($A23&lt;=Load!$D$2:$D$55),Load!$F$2:$K$55)))</f>
        <v>0</v>
      </c>
      <c r="CI23" s="109">
        <f t="shared" si="17"/>
        <v>0</v>
      </c>
      <c r="CJ23" s="112">
        <v>3.6026924004409961</v>
      </c>
      <c r="CL23" s="46">
        <f t="array" ref="CL23">SUM(IF(($A$1=Legacy!$A$7:$A$10)*($A23&lt;Legacy!$C$7:$C$10),Legacy!$B$7:$B$10))*CL$7</f>
        <v>0</v>
      </c>
      <c r="CM23" s="109">
        <f t="shared" si="18"/>
        <v>0</v>
      </c>
      <c r="CN23" s="114">
        <v>0.92583333333333373</v>
      </c>
      <c r="CP23" s="46"/>
      <c r="CQ23" s="47"/>
      <c r="CR23" s="48"/>
      <c r="CS23" s="31"/>
      <c r="CT23" s="67"/>
      <c r="CU23" s="68"/>
      <c r="CV23" s="69"/>
      <c r="CX23" s="46">
        <v>0</v>
      </c>
      <c r="CY23" s="109">
        <f t="shared" si="8"/>
        <v>0</v>
      </c>
      <c r="CZ23" s="112">
        <v>3.6026924004409961</v>
      </c>
      <c r="DB23" s="46">
        <f t="array" ref="DB23">SUM(IF(($A$1=Legacy!$A$7:$A$10)*($A23&lt;Legacy!$C$7:$C$10),Legacy!$B$7:$B$10))*DB$7</f>
        <v>0</v>
      </c>
      <c r="DC23" s="109">
        <f t="shared" si="15"/>
        <v>0</v>
      </c>
      <c r="DD23" s="114">
        <v>0.92583333333333373</v>
      </c>
      <c r="DF23" s="46"/>
      <c r="DG23" s="47"/>
      <c r="DH23" s="48"/>
      <c r="DI23" s="101"/>
      <c r="DJ23" s="67"/>
      <c r="DK23" s="68"/>
      <c r="DL23" s="69"/>
      <c r="DN23" s="46"/>
      <c r="DO23" s="109">
        <f t="shared" si="9"/>
        <v>0</v>
      </c>
      <c r="DP23" s="114">
        <v>5.0068849455739022</v>
      </c>
      <c r="DR23" s="46"/>
      <c r="DS23" s="109">
        <f t="shared" si="16"/>
        <v>0</v>
      </c>
      <c r="DT23" s="114">
        <v>0.92583333333333373</v>
      </c>
      <c r="DV23" s="46"/>
      <c r="DW23" s="47"/>
      <c r="DX23" s="48"/>
      <c r="DZ23" s="67"/>
      <c r="EA23" s="68"/>
      <c r="EB23" s="69"/>
      <c r="ED23" s="46"/>
      <c r="EE23" s="109">
        <f t="shared" si="10"/>
        <v>0</v>
      </c>
      <c r="EF23" s="114">
        <v>2.8703056479984332</v>
      </c>
      <c r="EH23" s="46"/>
      <c r="EI23" s="109">
        <f t="shared" si="11"/>
        <v>0</v>
      </c>
      <c r="EJ23" s="114">
        <v>0.92583333333333329</v>
      </c>
      <c r="EL23" s="46"/>
      <c r="EM23" s="47"/>
      <c r="EN23" s="48"/>
      <c r="EQ23" s="219">
        <f>A23</f>
        <v>41214</v>
      </c>
      <c r="ER23" s="30">
        <v>8.6956521739130432E-2</v>
      </c>
    </row>
    <row r="24" spans="1:148" s="30" customFormat="1">
      <c r="A24" s="52">
        <v>41244</v>
      </c>
      <c r="B24" s="67"/>
      <c r="C24" s="68"/>
      <c r="D24" s="106"/>
      <c r="E24" s="53"/>
      <c r="F24" s="55">
        <f t="array" ref="F24">MAX(F23,SUM(IF(($A$1=Load!$B$2:$B$55)*(F$8=Load!$F$1:$K$1)*($A24&gt;=Load!$C$2:$C$55)*($A24&lt;=Load!$D$2:$D$55),Load!$F$2:$K$55)))</f>
        <v>0</v>
      </c>
      <c r="G24" s="109">
        <f t="shared" si="0"/>
        <v>0</v>
      </c>
      <c r="H24" s="112">
        <v>3.6026924004409961</v>
      </c>
      <c r="J24" s="46">
        <f t="array" ref="J24">SUM(IF(($A$1=Legacy!$A$7:$A$10)*($A24&lt;Legacy!$C$7:$C$10),Legacy!$B$7:$B$10))</f>
        <v>0</v>
      </c>
      <c r="K24" s="109">
        <f t="shared" si="1"/>
        <v>0</v>
      </c>
      <c r="L24" s="112">
        <v>0.92583333333333373</v>
      </c>
      <c r="N24" s="46"/>
      <c r="O24" s="47"/>
      <c r="P24" s="48"/>
      <c r="Q24" s="49"/>
      <c r="R24" s="67"/>
      <c r="S24" s="68"/>
      <c r="T24" s="69"/>
      <c r="V24" s="46">
        <f t="array" ref="V24">MAX(V23,SUM(IF(($A$1=Load!$B$2:$B$55)*(V$8=Load!$F$1:$K$1)*($A24&gt;=Load!$C$2:$C$55)*($A24&lt;=Load!$D$2:$D$55),Load!$F$2:$K$55)))</f>
        <v>0</v>
      </c>
      <c r="W24" s="109">
        <f t="shared" si="2"/>
        <v>0</v>
      </c>
      <c r="X24" s="112">
        <v>3.6026924004409961</v>
      </c>
      <c r="Z24" s="46">
        <f t="array" ref="Z24">SUM(IF(($A$1=Legacy!$A$7:$A$10)*($A24&lt;Legacy!$C$7:$C$10),Legacy!$B$7:$B$10))*Z$7</f>
        <v>0</v>
      </c>
      <c r="AA24" s="109">
        <f t="shared" si="3"/>
        <v>0</v>
      </c>
      <c r="AB24" s="114">
        <v>0.92583333333333373</v>
      </c>
      <c r="AD24" s="46"/>
      <c r="AE24" s="47"/>
      <c r="AF24" s="48"/>
      <c r="AG24" s="50">
        <f t="shared" si="12"/>
        <v>0</v>
      </c>
      <c r="AH24" s="67"/>
      <c r="AI24" s="68"/>
      <c r="AJ24" s="69"/>
      <c r="AL24" s="46">
        <f t="array" ref="AL24">MAX(AL23,SUM(IF(($A$1=Load!$B$2:$B$55)*(AL$8=Load!$F$1:$K$1)*($A24&gt;=Load!$C$2:$C$55)*($A24&lt;=Load!$D$2:$D$55),Load!$F$2:$K$55)))</f>
        <v>0</v>
      </c>
      <c r="AM24" s="109">
        <f t="shared" si="4"/>
        <v>0</v>
      </c>
      <c r="AN24" s="112">
        <v>3.6026924004409961</v>
      </c>
      <c r="AP24" s="46">
        <f t="array" ref="AP24">SUM(IF(($A$1=Legacy!$A$7:$A$10)*($A24&lt;Legacy!$C$7:$C$10),Legacy!$B$7:$B$10))*AP$7</f>
        <v>0</v>
      </c>
      <c r="AQ24" s="109">
        <f t="shared" si="13"/>
        <v>0</v>
      </c>
      <c r="AR24" s="114">
        <v>0.92583333333333373</v>
      </c>
      <c r="AT24" s="46"/>
      <c r="AU24" s="47"/>
      <c r="AV24" s="48"/>
      <c r="AW24" s="31"/>
      <c r="AX24" s="67"/>
      <c r="AY24" s="68"/>
      <c r="AZ24" s="69"/>
      <c r="BB24" s="46"/>
      <c r="BC24" s="109">
        <f t="shared" si="5"/>
        <v>0</v>
      </c>
      <c r="BD24" s="112">
        <v>3.6026924004409961</v>
      </c>
      <c r="BF24" s="46"/>
      <c r="BG24" s="109">
        <f t="shared" si="6"/>
        <v>0</v>
      </c>
      <c r="BH24" s="114">
        <v>0.92583333333333373</v>
      </c>
      <c r="BJ24" s="46"/>
      <c r="BK24" s="47"/>
      <c r="BL24" s="48"/>
      <c r="BM24" s="31"/>
      <c r="BN24" s="67"/>
      <c r="BO24" s="68"/>
      <c r="BP24" s="69"/>
      <c r="BR24" s="182">
        <f t="array" ref="BR24">MAX(BR23,SUM(IF(($A$1=Load!$B$2:$B$55)*(BR$8=Load!$F$1:$K$1)*($A24&gt;=Load!$C$2:$C$55)*($A24&lt;=Load!$D$2:$D$55),Load!$F$2:$K$55))+SUM(IF(($A$1=Load!$B$2:$B$55)*(BR$7=Load!$F$1:$K$1)*($A24&gt;=Load!$C$2:$C$55)*($A24&lt;=Load!$D$2:$D$55),Load!$F$2:$K$55)))</f>
        <v>0</v>
      </c>
      <c r="BS24" s="109">
        <f t="shared" si="14"/>
        <v>0</v>
      </c>
      <c r="BT24" s="112">
        <v>3.6026924004409961</v>
      </c>
      <c r="BV24" s="46">
        <f t="array" ref="BV24">SUM(IF(($A$1=Legacy!$A$7:$A$10)*($A24&lt;Legacy!$C$7:$C$10),Legacy!$B$7:$B$10))*BV$7</f>
        <v>0</v>
      </c>
      <c r="BW24" s="109">
        <f t="shared" si="7"/>
        <v>0</v>
      </c>
      <c r="BX24" s="114">
        <v>0.9258333333333334</v>
      </c>
      <c r="BZ24" s="46"/>
      <c r="CA24" s="47"/>
      <c r="CB24" s="48"/>
      <c r="CC24" s="31"/>
      <c r="CD24" s="67"/>
      <c r="CE24" s="68"/>
      <c r="CF24" s="69"/>
      <c r="CH24" s="46">
        <f t="array" ref="CH24">MAX(CH23,SUM(IF(($A$1=Load!$B$2:$B$55)*(CH$8=Load!$F$1:$K$1)*($A24&gt;=Load!$C$2:$C$55)*($A24&lt;=Load!$D$2:$D$55),Load!$F$2:$K$55)))</f>
        <v>0</v>
      </c>
      <c r="CI24" s="109">
        <f t="shared" si="17"/>
        <v>0</v>
      </c>
      <c r="CJ24" s="112">
        <v>3.6026924004409961</v>
      </c>
      <c r="CL24" s="46">
        <f t="array" ref="CL24">SUM(IF(($A$1=Legacy!$A$7:$A$10)*($A24&lt;Legacy!$C$7:$C$10),Legacy!$B$7:$B$10))*CL$7</f>
        <v>0</v>
      </c>
      <c r="CM24" s="109">
        <f t="shared" si="18"/>
        <v>0</v>
      </c>
      <c r="CN24" s="114">
        <v>0.92583333333333373</v>
      </c>
      <c r="CP24" s="46"/>
      <c r="CQ24" s="47"/>
      <c r="CR24" s="48"/>
      <c r="CS24" s="31"/>
      <c r="CT24" s="67"/>
      <c r="CU24" s="68"/>
      <c r="CV24" s="69"/>
      <c r="CX24" s="46">
        <v>0</v>
      </c>
      <c r="CY24" s="109">
        <f t="shared" si="8"/>
        <v>0</v>
      </c>
      <c r="CZ24" s="112">
        <v>3.6026924004409961</v>
      </c>
      <c r="DB24" s="46">
        <f t="array" ref="DB24">SUM(IF(($A$1=Legacy!$A$7:$A$10)*($A24&lt;Legacy!$C$7:$C$10),Legacy!$B$7:$B$10))*DB$7</f>
        <v>0</v>
      </c>
      <c r="DC24" s="109">
        <f t="shared" si="15"/>
        <v>0</v>
      </c>
      <c r="DD24" s="114">
        <v>0.92583333333333373</v>
      </c>
      <c r="DF24" s="46"/>
      <c r="DG24" s="47"/>
      <c r="DH24" s="48"/>
      <c r="DI24" s="101"/>
      <c r="DJ24" s="67"/>
      <c r="DK24" s="68"/>
      <c r="DL24" s="69"/>
      <c r="DN24" s="46"/>
      <c r="DO24" s="109">
        <f t="shared" si="9"/>
        <v>0</v>
      </c>
      <c r="DP24" s="114">
        <v>5.0068849455739022</v>
      </c>
      <c r="DR24" s="46"/>
      <c r="DS24" s="109">
        <f t="shared" si="16"/>
        <v>0</v>
      </c>
      <c r="DT24" s="114">
        <v>0.92583333333333373</v>
      </c>
      <c r="DV24" s="46"/>
      <c r="DW24" s="47"/>
      <c r="DX24" s="48"/>
      <c r="DZ24" s="67"/>
      <c r="EA24" s="68"/>
      <c r="EB24" s="69"/>
      <c r="ED24" s="46"/>
      <c r="EE24" s="109">
        <f t="shared" si="10"/>
        <v>0</v>
      </c>
      <c r="EF24" s="114">
        <v>2.8703056479984332</v>
      </c>
      <c r="EH24" s="46"/>
      <c r="EI24" s="109">
        <f t="shared" si="11"/>
        <v>0</v>
      </c>
      <c r="EJ24" s="114">
        <v>0.92583333333333329</v>
      </c>
      <c r="EL24" s="46"/>
      <c r="EM24" s="47"/>
      <c r="EN24" s="48"/>
      <c r="EQ24" s="219">
        <f t="shared" ref="EQ24:EQ42" si="19">A24</f>
        <v>41244</v>
      </c>
      <c r="ER24" s="30">
        <v>8.6956521739130432E-2</v>
      </c>
    </row>
    <row r="25" spans="1:148" s="30" customFormat="1">
      <c r="A25" s="52">
        <v>41275</v>
      </c>
      <c r="B25" s="67"/>
      <c r="C25" s="68"/>
      <c r="D25" s="106"/>
      <c r="E25" s="53"/>
      <c r="F25" s="55">
        <f t="array" ref="F25">MAX(F24,SUM(IF(($A$1=Load!$B$2:$B$55)*(F$8=Load!$F$1:$K$1)*($A25&gt;=Load!$C$2:$C$55)*($A25&lt;=Load!$D$2:$D$55),Load!$F$2:$K$55)))</f>
        <v>0</v>
      </c>
      <c r="G25" s="109">
        <f t="shared" si="0"/>
        <v>0</v>
      </c>
      <c r="H25" s="112">
        <v>3.6026924004409961</v>
      </c>
      <c r="J25" s="46">
        <f t="array" ref="J25">SUM(IF(($A$1=Legacy!$A$7:$A$10)*($A25&lt;Legacy!$C$7:$C$10),Legacy!$B$7:$B$10))</f>
        <v>0</v>
      </c>
      <c r="K25" s="109">
        <f t="shared" si="1"/>
        <v>0</v>
      </c>
      <c r="L25" s="112">
        <v>1.2900000000000003</v>
      </c>
      <c r="N25" s="46"/>
      <c r="O25" s="47"/>
      <c r="P25" s="48"/>
      <c r="Q25" s="49"/>
      <c r="R25" s="67"/>
      <c r="S25" s="68"/>
      <c r="T25" s="69"/>
      <c r="V25" s="46">
        <f t="array" ref="V25">MAX(V24,SUM(IF(($A$1=Load!$B$2:$B$55)*(V$8=Load!$F$1:$K$1)*($A25&gt;=Load!$C$2:$C$55)*($A25&lt;=Load!$D$2:$D$55),Load!$F$2:$K$55)))</f>
        <v>0</v>
      </c>
      <c r="W25" s="109">
        <f t="shared" si="2"/>
        <v>0</v>
      </c>
      <c r="X25" s="112">
        <v>3.6026924004409961</v>
      </c>
      <c r="Z25" s="46">
        <f t="array" ref="Z25">SUM(IF(($A$1=Legacy!$A$7:$A$10)*($A25&lt;Legacy!$C$7:$C$10),Legacy!$B$7:$B$10))*Z$7</f>
        <v>0</v>
      </c>
      <c r="AA25" s="109">
        <f t="shared" si="3"/>
        <v>0</v>
      </c>
      <c r="AB25" s="114">
        <v>1.2900000000000003</v>
      </c>
      <c r="AD25" s="46"/>
      <c r="AE25" s="47"/>
      <c r="AF25" s="48"/>
      <c r="AG25" s="50">
        <f t="shared" si="12"/>
        <v>0</v>
      </c>
      <c r="AH25" s="67"/>
      <c r="AI25" s="68"/>
      <c r="AJ25" s="69"/>
      <c r="AL25" s="46">
        <f t="array" ref="AL25">MAX(AL24,SUM(IF(($A$1=Load!$B$2:$B$55)*(AL$8=Load!$F$1:$K$1)*($A25&gt;=Load!$C$2:$C$55)*($A25&lt;=Load!$D$2:$D$55),Load!$F$2:$K$55)))</f>
        <v>0</v>
      </c>
      <c r="AM25" s="109">
        <f t="shared" si="4"/>
        <v>0</v>
      </c>
      <c r="AN25" s="112">
        <v>3.6026924004409961</v>
      </c>
      <c r="AP25" s="46">
        <f t="array" ref="AP25">SUM(IF(($A$1=Legacy!$A$7:$A$10)*($A25&lt;Legacy!$C$7:$C$10),Legacy!$B$7:$B$10))*AP$7</f>
        <v>0</v>
      </c>
      <c r="AQ25" s="109">
        <f t="shared" si="13"/>
        <v>0</v>
      </c>
      <c r="AR25" s="114">
        <v>1.2900000000000003</v>
      </c>
      <c r="AT25" s="46"/>
      <c r="AU25" s="47"/>
      <c r="AV25" s="48"/>
      <c r="AW25" s="31"/>
      <c r="AX25" s="67"/>
      <c r="AY25" s="68"/>
      <c r="AZ25" s="69"/>
      <c r="BB25" s="46"/>
      <c r="BC25" s="109">
        <f t="shared" si="5"/>
        <v>0</v>
      </c>
      <c r="BD25" s="112">
        <v>3.6026924004409961</v>
      </c>
      <c r="BF25" s="46"/>
      <c r="BG25" s="109">
        <f t="shared" si="6"/>
        <v>0</v>
      </c>
      <c r="BH25" s="114">
        <v>1.2900000000000003</v>
      </c>
      <c r="BJ25" s="46"/>
      <c r="BK25" s="47"/>
      <c r="BL25" s="48"/>
      <c r="BM25" s="31"/>
      <c r="BN25" s="67"/>
      <c r="BO25" s="68"/>
      <c r="BP25" s="69"/>
      <c r="BR25" s="182">
        <f t="array" ref="BR25">MAX(BR24,SUM(IF(($A$1=Load!$B$2:$B$55)*(BR$8=Load!$F$1:$K$1)*($A25&gt;=Load!$C$2:$C$55)*($A25&lt;=Load!$D$2:$D$55),Load!$F$2:$K$55))+SUM(IF(($A$1=Load!$B$2:$B$55)*(BR$7=Load!$F$1:$K$1)*($A25&gt;=Load!$C$2:$C$55)*($A25&lt;=Load!$D$2:$D$55),Load!$F$2:$K$55)))</f>
        <v>0</v>
      </c>
      <c r="BS25" s="109">
        <f t="shared" si="14"/>
        <v>0</v>
      </c>
      <c r="BT25" s="112">
        <v>3.6026924004409961</v>
      </c>
      <c r="BV25" s="46">
        <f t="array" ref="BV25">SUM(IF(($A$1=Legacy!$A$7:$A$10)*($A25&lt;Legacy!$C$7:$C$10),Legacy!$B$7:$B$10))*BV$7</f>
        <v>0</v>
      </c>
      <c r="BW25" s="109">
        <f t="shared" si="7"/>
        <v>0</v>
      </c>
      <c r="BX25" s="114">
        <v>1.2899999999999998</v>
      </c>
      <c r="BZ25" s="46"/>
      <c r="CA25" s="47"/>
      <c r="CB25" s="48"/>
      <c r="CC25" s="31"/>
      <c r="CD25" s="67"/>
      <c r="CE25" s="68"/>
      <c r="CF25" s="69"/>
      <c r="CH25" s="46">
        <f t="array" ref="CH25">MAX(CH24,SUM(IF(($A$1=Load!$B$2:$B$55)*(CH$8=Load!$F$1:$K$1)*($A25&gt;=Load!$C$2:$C$55)*($A25&lt;=Load!$D$2:$D$55),Load!$F$2:$K$55)))</f>
        <v>0</v>
      </c>
      <c r="CI25" s="109">
        <f t="shared" si="17"/>
        <v>0</v>
      </c>
      <c r="CJ25" s="112">
        <v>3.6026924004409961</v>
      </c>
      <c r="CL25" s="46">
        <f t="array" ref="CL25">SUM(IF(($A$1=Legacy!$A$7:$A$10)*($A25&lt;Legacy!$C$7:$C$10),Legacy!$B$7:$B$10))*CL$7</f>
        <v>0</v>
      </c>
      <c r="CM25" s="109">
        <f t="shared" si="18"/>
        <v>0</v>
      </c>
      <c r="CN25" s="114">
        <v>1.2900000000000003</v>
      </c>
      <c r="CP25" s="46"/>
      <c r="CQ25" s="47"/>
      <c r="CR25" s="48"/>
      <c r="CS25" s="31"/>
      <c r="CT25" s="67"/>
      <c r="CU25" s="68"/>
      <c r="CV25" s="69"/>
      <c r="CX25" s="46">
        <v>0</v>
      </c>
      <c r="CY25" s="109">
        <f t="shared" si="8"/>
        <v>0</v>
      </c>
      <c r="CZ25" s="112">
        <v>3.6026924004409961</v>
      </c>
      <c r="DB25" s="46">
        <f t="array" ref="DB25">SUM(IF(($A$1=Legacy!$A$7:$A$10)*($A25&lt;Legacy!$C$7:$C$10),Legacy!$B$7:$B$10))*DB$7</f>
        <v>0</v>
      </c>
      <c r="DC25" s="109">
        <f t="shared" si="15"/>
        <v>0</v>
      </c>
      <c r="DD25" s="114">
        <v>1.2900000000000003</v>
      </c>
      <c r="DF25" s="46"/>
      <c r="DG25" s="47"/>
      <c r="DH25" s="48"/>
      <c r="DI25" s="101"/>
      <c r="DJ25" s="67"/>
      <c r="DK25" s="68"/>
      <c r="DL25" s="69"/>
      <c r="DN25" s="46"/>
      <c r="DO25" s="109">
        <f t="shared" si="9"/>
        <v>0</v>
      </c>
      <c r="DP25" s="114">
        <v>3.6417821882334116</v>
      </c>
      <c r="DR25" s="46"/>
      <c r="DS25" s="109">
        <f t="shared" si="16"/>
        <v>0</v>
      </c>
      <c r="DT25" s="114">
        <v>1.2900000000000003</v>
      </c>
      <c r="DV25" s="46"/>
      <c r="DW25" s="47"/>
      <c r="DX25" s="48"/>
      <c r="DZ25" s="67"/>
      <c r="EA25" s="68"/>
      <c r="EB25" s="69"/>
      <c r="ED25" s="46"/>
      <c r="EE25" s="109">
        <f t="shared" si="10"/>
        <v>0</v>
      </c>
      <c r="EF25" s="114">
        <v>1.6793166172810785</v>
      </c>
      <c r="EH25" s="46"/>
      <c r="EI25" s="109">
        <f t="shared" si="11"/>
        <v>0</v>
      </c>
      <c r="EJ25" s="114">
        <v>0.92446219976475463</v>
      </c>
      <c r="EL25" s="46"/>
      <c r="EM25" s="47"/>
      <c r="EN25" s="48"/>
      <c r="EQ25" s="219">
        <f t="shared" si="19"/>
        <v>41275</v>
      </c>
      <c r="ER25" s="30">
        <v>8.6956521739130432E-2</v>
      </c>
    </row>
    <row r="26" spans="1:148" s="30" customFormat="1">
      <c r="A26" s="52">
        <v>41306</v>
      </c>
      <c r="B26" s="67"/>
      <c r="C26" s="68"/>
      <c r="D26" s="106"/>
      <c r="E26" s="53"/>
      <c r="F26" s="55">
        <f t="array" ref="F26">MAX(F25,SUM(IF(($A$1=Load!$B$2:$B$55)*(F$8=Load!$F$1:$K$1)*($A26&gt;=Load!$C$2:$C$55)*($A26&lt;=Load!$D$2:$D$55),Load!$F$2:$K$55)))</f>
        <v>0</v>
      </c>
      <c r="G26" s="109">
        <f t="shared" si="0"/>
        <v>0</v>
      </c>
      <c r="H26" s="112">
        <v>3.6026924004409961</v>
      </c>
      <c r="J26" s="46">
        <f t="array" ref="J26">SUM(IF(($A$1=Legacy!$A$7:$A$10)*($A26&lt;Legacy!$C$7:$C$10),Legacy!$B$7:$B$10))</f>
        <v>0</v>
      </c>
      <c r="K26" s="109">
        <f t="shared" si="1"/>
        <v>0</v>
      </c>
      <c r="L26" s="112">
        <v>1.2900000000000003</v>
      </c>
      <c r="N26" s="46"/>
      <c r="O26" s="47"/>
      <c r="P26" s="48"/>
      <c r="Q26" s="49"/>
      <c r="R26" s="67"/>
      <c r="S26" s="68"/>
      <c r="T26" s="69"/>
      <c r="V26" s="46">
        <f t="array" ref="V26">MAX(V25,SUM(IF(($A$1=Load!$B$2:$B$55)*(V$8=Load!$F$1:$K$1)*($A26&gt;=Load!$C$2:$C$55)*($A26&lt;=Load!$D$2:$D$55),Load!$F$2:$K$55)))</f>
        <v>0</v>
      </c>
      <c r="W26" s="109">
        <f t="shared" si="2"/>
        <v>0</v>
      </c>
      <c r="X26" s="112">
        <v>3.6026924004409961</v>
      </c>
      <c r="Z26" s="46">
        <f t="array" ref="Z26">SUM(IF(($A$1=Legacy!$A$7:$A$10)*($A26&lt;Legacy!$C$7:$C$10),Legacy!$B$7:$B$10))*Z$7</f>
        <v>0</v>
      </c>
      <c r="AA26" s="109">
        <f t="shared" si="3"/>
        <v>0</v>
      </c>
      <c r="AB26" s="114">
        <v>1.2900000000000003</v>
      </c>
      <c r="AD26" s="46"/>
      <c r="AE26" s="47"/>
      <c r="AF26" s="48"/>
      <c r="AG26" s="50">
        <f t="shared" si="12"/>
        <v>0</v>
      </c>
      <c r="AH26" s="67"/>
      <c r="AI26" s="68"/>
      <c r="AJ26" s="69"/>
      <c r="AL26" s="46">
        <f t="array" ref="AL26">MAX(AL25,SUM(IF(($A$1=Load!$B$2:$B$55)*(AL$8=Load!$F$1:$K$1)*($A26&gt;=Load!$C$2:$C$55)*($A26&lt;=Load!$D$2:$D$55),Load!$F$2:$K$55)))</f>
        <v>0</v>
      </c>
      <c r="AM26" s="109">
        <f t="shared" si="4"/>
        <v>0</v>
      </c>
      <c r="AN26" s="112">
        <v>3.6026924004409961</v>
      </c>
      <c r="AP26" s="46">
        <f t="array" ref="AP26">SUM(IF(($A$1=Legacy!$A$7:$A$10)*($A26&lt;Legacy!$C$7:$C$10),Legacy!$B$7:$B$10))*AP$7</f>
        <v>0</v>
      </c>
      <c r="AQ26" s="109">
        <f t="shared" si="13"/>
        <v>0</v>
      </c>
      <c r="AR26" s="114">
        <v>1.2900000000000003</v>
      </c>
      <c r="AT26" s="46"/>
      <c r="AU26" s="47"/>
      <c r="AV26" s="48"/>
      <c r="AW26" s="31"/>
      <c r="AX26" s="67"/>
      <c r="AY26" s="68"/>
      <c r="AZ26" s="69"/>
      <c r="BB26" s="46"/>
      <c r="BC26" s="109">
        <f t="shared" si="5"/>
        <v>0</v>
      </c>
      <c r="BD26" s="112">
        <v>3.6026924004409961</v>
      </c>
      <c r="BF26" s="46"/>
      <c r="BG26" s="109">
        <f t="shared" si="6"/>
        <v>0</v>
      </c>
      <c r="BH26" s="114">
        <v>1.2900000000000003</v>
      </c>
      <c r="BJ26" s="46"/>
      <c r="BK26" s="47"/>
      <c r="BL26" s="48"/>
      <c r="BM26" s="31"/>
      <c r="BN26" s="67"/>
      <c r="BO26" s="68"/>
      <c r="BP26" s="69"/>
      <c r="BR26" s="182">
        <f t="array" ref="BR26">MAX(BR25,SUM(IF(($A$1=Load!$B$2:$B$55)*(BR$8=Load!$F$1:$K$1)*($A26&gt;=Load!$C$2:$C$55)*($A26&lt;=Load!$D$2:$D$55),Load!$F$2:$K$55))+SUM(IF(($A$1=Load!$B$2:$B$55)*(BR$7=Load!$F$1:$K$1)*($A26&gt;=Load!$C$2:$C$55)*($A26&lt;=Load!$D$2:$D$55),Load!$F$2:$K$55)))</f>
        <v>0</v>
      </c>
      <c r="BS26" s="109">
        <f t="shared" si="14"/>
        <v>0</v>
      </c>
      <c r="BT26" s="112">
        <v>3.6026924004409961</v>
      </c>
      <c r="BV26" s="46">
        <f t="array" ref="BV26">SUM(IF(($A$1=Legacy!$A$7:$A$10)*($A26&lt;Legacy!$C$7:$C$10),Legacy!$B$7:$B$10))*BV$7</f>
        <v>0</v>
      </c>
      <c r="BW26" s="109">
        <f t="shared" si="7"/>
        <v>0</v>
      </c>
      <c r="BX26" s="114">
        <v>1.2899999999999998</v>
      </c>
      <c r="BZ26" s="46"/>
      <c r="CA26" s="47"/>
      <c r="CB26" s="48"/>
      <c r="CC26" s="31"/>
      <c r="CD26" s="67"/>
      <c r="CE26" s="68"/>
      <c r="CF26" s="69"/>
      <c r="CH26" s="46">
        <f t="array" ref="CH26">MAX(CH25,SUM(IF(($A$1=Load!$B$2:$B$55)*(CH$8=Load!$F$1:$K$1)*($A26&gt;=Load!$C$2:$C$55)*($A26&lt;=Load!$D$2:$D$55),Load!$F$2:$K$55)))</f>
        <v>0</v>
      </c>
      <c r="CI26" s="109">
        <f t="shared" si="17"/>
        <v>0</v>
      </c>
      <c r="CJ26" s="112">
        <v>3.6026924004409961</v>
      </c>
      <c r="CL26" s="46">
        <f t="array" ref="CL26">SUM(IF(($A$1=Legacy!$A$7:$A$10)*($A26&lt;Legacy!$C$7:$C$10),Legacy!$B$7:$B$10))*CL$7</f>
        <v>0</v>
      </c>
      <c r="CM26" s="109">
        <f t="shared" si="18"/>
        <v>0</v>
      </c>
      <c r="CN26" s="114">
        <v>1.2900000000000003</v>
      </c>
      <c r="CP26" s="46"/>
      <c r="CQ26" s="47"/>
      <c r="CR26" s="48"/>
      <c r="CS26" s="31"/>
      <c r="CT26" s="67"/>
      <c r="CU26" s="68"/>
      <c r="CV26" s="69"/>
      <c r="CX26" s="46">
        <v>0</v>
      </c>
      <c r="CY26" s="109">
        <f t="shared" si="8"/>
        <v>0</v>
      </c>
      <c r="CZ26" s="112">
        <v>3.6026924004409961</v>
      </c>
      <c r="DB26" s="46">
        <f t="array" ref="DB26">SUM(IF(($A$1=Legacy!$A$7:$A$10)*($A26&lt;Legacy!$C$7:$C$10),Legacy!$B$7:$B$10))*DB$7</f>
        <v>0</v>
      </c>
      <c r="DC26" s="109">
        <f t="shared" si="15"/>
        <v>0</v>
      </c>
      <c r="DD26" s="114">
        <v>1.2900000000000003</v>
      </c>
      <c r="DF26" s="46"/>
      <c r="DG26" s="47"/>
      <c r="DH26" s="48"/>
      <c r="DI26" s="101"/>
      <c r="DJ26" s="67"/>
      <c r="DK26" s="68"/>
      <c r="DL26" s="69"/>
      <c r="DN26" s="46"/>
      <c r="DO26" s="109">
        <f t="shared" si="9"/>
        <v>0</v>
      </c>
      <c r="DP26" s="114">
        <v>3.6417821882334116</v>
      </c>
      <c r="DR26" s="46"/>
      <c r="DS26" s="109">
        <f t="shared" si="16"/>
        <v>0</v>
      </c>
      <c r="DT26" s="114">
        <v>1.2900000000000003</v>
      </c>
      <c r="DV26" s="46"/>
      <c r="DW26" s="47"/>
      <c r="DX26" s="48"/>
      <c r="DZ26" s="67"/>
      <c r="EA26" s="68"/>
      <c r="EB26" s="69"/>
      <c r="ED26" s="46"/>
      <c r="EE26" s="109">
        <f t="shared" si="10"/>
        <v>0</v>
      </c>
      <c r="EF26" s="114">
        <v>1.6793166172810785</v>
      </c>
      <c r="EH26" s="46"/>
      <c r="EI26" s="109">
        <f t="shared" si="11"/>
        <v>0</v>
      </c>
      <c r="EJ26" s="114">
        <v>0.92446219976475463</v>
      </c>
      <c r="EL26" s="46"/>
      <c r="EM26" s="47"/>
      <c r="EN26" s="48"/>
      <c r="EQ26" s="219">
        <f t="shared" si="19"/>
        <v>41306</v>
      </c>
      <c r="ER26" s="30">
        <v>8.6956521739130432E-2</v>
      </c>
    </row>
    <row r="27" spans="1:148" s="30" customFormat="1">
      <c r="A27" s="52">
        <v>41334</v>
      </c>
      <c r="B27" s="67"/>
      <c r="C27" s="68"/>
      <c r="D27" s="106"/>
      <c r="E27" s="53"/>
      <c r="F27" s="55">
        <f t="array" ref="F27">MAX(F26,SUM(IF(($A$1=Load!$B$2:$B$55)*(F$8=Load!$F$1:$K$1)*($A27&gt;=Load!$C$2:$C$55)*($A27&lt;=Load!$D$2:$D$55),Load!$F$2:$K$55)))</f>
        <v>0</v>
      </c>
      <c r="G27" s="109">
        <f t="shared" si="0"/>
        <v>0</v>
      </c>
      <c r="H27" s="112">
        <v>3.6026924004409961</v>
      </c>
      <c r="J27" s="46">
        <f t="array" ref="J27">SUM(IF(($A$1=Legacy!$A$7:$A$10)*($A27&lt;Legacy!$C$7:$C$10),Legacy!$B$7:$B$10))</f>
        <v>0</v>
      </c>
      <c r="K27" s="109">
        <f t="shared" si="1"/>
        <v>0</v>
      </c>
      <c r="L27" s="112">
        <v>1.2900000000000003</v>
      </c>
      <c r="N27" s="46"/>
      <c r="O27" s="47"/>
      <c r="P27" s="48"/>
      <c r="Q27" s="49"/>
      <c r="R27" s="67"/>
      <c r="S27" s="68"/>
      <c r="T27" s="69"/>
      <c r="V27" s="46">
        <f t="array" ref="V27">MAX(V26,SUM(IF(($A$1=Load!$B$2:$B$55)*(V$8=Load!$F$1:$K$1)*($A27&gt;=Load!$C$2:$C$55)*($A27&lt;=Load!$D$2:$D$55),Load!$F$2:$K$55)))</f>
        <v>0</v>
      </c>
      <c r="W27" s="109">
        <f t="shared" si="2"/>
        <v>0</v>
      </c>
      <c r="X27" s="112">
        <v>3.6026924004409961</v>
      </c>
      <c r="Z27" s="46">
        <f t="array" ref="Z27">SUM(IF(($A$1=Legacy!$A$7:$A$10)*($A27&lt;Legacy!$C$7:$C$10),Legacy!$B$7:$B$10))*Z$7</f>
        <v>0</v>
      </c>
      <c r="AA27" s="109">
        <f t="shared" si="3"/>
        <v>0</v>
      </c>
      <c r="AB27" s="114">
        <v>1.2900000000000003</v>
      </c>
      <c r="AD27" s="46"/>
      <c r="AE27" s="47"/>
      <c r="AF27" s="48"/>
      <c r="AG27" s="50">
        <f t="shared" si="12"/>
        <v>0</v>
      </c>
      <c r="AH27" s="67"/>
      <c r="AI27" s="68"/>
      <c r="AJ27" s="69"/>
      <c r="AL27" s="46">
        <f t="array" ref="AL27">MAX(AL26,SUM(IF(($A$1=Load!$B$2:$B$55)*(AL$8=Load!$F$1:$K$1)*($A27&gt;=Load!$C$2:$C$55)*($A27&lt;=Load!$D$2:$D$55),Load!$F$2:$K$55)))</f>
        <v>0</v>
      </c>
      <c r="AM27" s="109">
        <f t="shared" si="4"/>
        <v>0</v>
      </c>
      <c r="AN27" s="112">
        <v>3.6026924004409961</v>
      </c>
      <c r="AP27" s="46">
        <f t="array" ref="AP27">SUM(IF(($A$1=Legacy!$A$7:$A$10)*($A27&lt;Legacy!$C$7:$C$10),Legacy!$B$7:$B$10))*AP$7</f>
        <v>0</v>
      </c>
      <c r="AQ27" s="109">
        <f t="shared" si="13"/>
        <v>0</v>
      </c>
      <c r="AR27" s="114">
        <v>1.2900000000000003</v>
      </c>
      <c r="AT27" s="46"/>
      <c r="AU27" s="47"/>
      <c r="AV27" s="48"/>
      <c r="AW27" s="31"/>
      <c r="AX27" s="67"/>
      <c r="AY27" s="68"/>
      <c r="AZ27" s="69"/>
      <c r="BB27" s="46"/>
      <c r="BC27" s="109">
        <f t="shared" si="5"/>
        <v>0</v>
      </c>
      <c r="BD27" s="112">
        <v>3.6026924004409961</v>
      </c>
      <c r="BF27" s="46"/>
      <c r="BG27" s="109">
        <f t="shared" si="6"/>
        <v>0</v>
      </c>
      <c r="BH27" s="114">
        <v>1.2900000000000003</v>
      </c>
      <c r="BJ27" s="46"/>
      <c r="BK27" s="47"/>
      <c r="BL27" s="48"/>
      <c r="BM27" s="31"/>
      <c r="BN27" s="67"/>
      <c r="BO27" s="68"/>
      <c r="BP27" s="69"/>
      <c r="BR27" s="182">
        <f t="array" ref="BR27">MAX(BR26,SUM(IF(($A$1=Load!$B$2:$B$55)*(BR$8=Load!$F$1:$K$1)*($A27&gt;=Load!$C$2:$C$55)*($A27&lt;=Load!$D$2:$D$55),Load!$F$2:$K$55))+SUM(IF(($A$1=Load!$B$2:$B$55)*(BR$7=Load!$F$1:$K$1)*($A27&gt;=Load!$C$2:$C$55)*($A27&lt;=Load!$D$2:$D$55),Load!$F$2:$K$55)))</f>
        <v>0</v>
      </c>
      <c r="BS27" s="109">
        <f t="shared" si="14"/>
        <v>0</v>
      </c>
      <c r="BT27" s="112">
        <v>3.6026924004409961</v>
      </c>
      <c r="BV27" s="46">
        <f t="array" ref="BV27">SUM(IF(($A$1=Legacy!$A$7:$A$10)*($A27&lt;Legacy!$C$7:$C$10),Legacy!$B$7:$B$10))*BV$7</f>
        <v>0</v>
      </c>
      <c r="BW27" s="109">
        <f t="shared" si="7"/>
        <v>0</v>
      </c>
      <c r="BX27" s="114">
        <v>1.2899999999999998</v>
      </c>
      <c r="BZ27" s="46"/>
      <c r="CA27" s="47"/>
      <c r="CB27" s="48"/>
      <c r="CC27" s="31"/>
      <c r="CD27" s="67"/>
      <c r="CE27" s="68"/>
      <c r="CF27" s="69"/>
      <c r="CH27" s="46">
        <f t="array" ref="CH27">MAX(CH26,SUM(IF(($A$1=Load!$B$2:$B$55)*(CH$8=Load!$F$1:$K$1)*($A27&gt;=Load!$C$2:$C$55)*($A27&lt;=Load!$D$2:$D$55),Load!$F$2:$K$55)))</f>
        <v>0</v>
      </c>
      <c r="CI27" s="109">
        <f t="shared" si="17"/>
        <v>0</v>
      </c>
      <c r="CJ27" s="112">
        <v>3.6026924004409961</v>
      </c>
      <c r="CL27" s="46">
        <f t="array" ref="CL27">SUM(IF(($A$1=Legacy!$A$7:$A$10)*($A27&lt;Legacy!$C$7:$C$10),Legacy!$B$7:$B$10))*CL$7</f>
        <v>0</v>
      </c>
      <c r="CM27" s="109">
        <f t="shared" si="18"/>
        <v>0</v>
      </c>
      <c r="CN27" s="114">
        <v>1.2900000000000003</v>
      </c>
      <c r="CP27" s="46"/>
      <c r="CQ27" s="47"/>
      <c r="CR27" s="48"/>
      <c r="CS27" s="31"/>
      <c r="CT27" s="67"/>
      <c r="CU27" s="68"/>
      <c r="CV27" s="69"/>
      <c r="CX27" s="46">
        <v>0</v>
      </c>
      <c r="CY27" s="109">
        <f t="shared" si="8"/>
        <v>0</v>
      </c>
      <c r="CZ27" s="112">
        <v>3.6026924004409961</v>
      </c>
      <c r="DB27" s="46">
        <f t="array" ref="DB27">SUM(IF(($A$1=Legacy!$A$7:$A$10)*($A27&lt;Legacy!$C$7:$C$10),Legacy!$B$7:$B$10))*DB$7</f>
        <v>0</v>
      </c>
      <c r="DC27" s="109">
        <f t="shared" si="15"/>
        <v>0</v>
      </c>
      <c r="DD27" s="114">
        <v>1.2900000000000003</v>
      </c>
      <c r="DF27" s="46"/>
      <c r="DG27" s="47"/>
      <c r="DH27" s="48"/>
      <c r="DI27" s="101"/>
      <c r="DJ27" s="67"/>
      <c r="DK27" s="68"/>
      <c r="DL27" s="69"/>
      <c r="DN27" s="46"/>
      <c r="DO27" s="109">
        <f t="shared" si="9"/>
        <v>0</v>
      </c>
      <c r="DP27" s="114">
        <v>3.6417821882334116</v>
      </c>
      <c r="DR27" s="46"/>
      <c r="DS27" s="109">
        <f t="shared" si="16"/>
        <v>0</v>
      </c>
      <c r="DT27" s="114">
        <v>1.2900000000000003</v>
      </c>
      <c r="DV27" s="46"/>
      <c r="DW27" s="47"/>
      <c r="DX27" s="48"/>
      <c r="DZ27" s="67"/>
      <c r="EA27" s="68"/>
      <c r="EB27" s="69"/>
      <c r="ED27" s="46"/>
      <c r="EE27" s="109">
        <f t="shared" si="10"/>
        <v>0</v>
      </c>
      <c r="EF27" s="114">
        <v>1.6793166172810785</v>
      </c>
      <c r="EH27" s="46"/>
      <c r="EI27" s="109">
        <f t="shared" si="11"/>
        <v>0</v>
      </c>
      <c r="EJ27" s="114">
        <v>0.92446219976475463</v>
      </c>
      <c r="EL27" s="46"/>
      <c r="EM27" s="47"/>
      <c r="EN27" s="48"/>
      <c r="EQ27" s="219">
        <f t="shared" si="19"/>
        <v>41334</v>
      </c>
      <c r="ER27" s="30">
        <v>8.6956521739130432E-2</v>
      </c>
    </row>
    <row r="28" spans="1:148" s="30" customFormat="1">
      <c r="A28" s="52">
        <v>41365</v>
      </c>
      <c r="B28" s="67"/>
      <c r="C28" s="68"/>
      <c r="D28" s="106"/>
      <c r="E28" s="53"/>
      <c r="F28" s="55">
        <f t="array" ref="F28">MAX(F27,SUM(IF(($A$1=Load!$B$2:$B$55)*(F$8=Load!$F$1:$K$1)*($A28&gt;=Load!$C$2:$C$55)*($A28&lt;=Load!$D$2:$D$55),Load!$F$2:$K$55)))</f>
        <v>0</v>
      </c>
      <c r="G28" s="109">
        <f t="shared" si="0"/>
        <v>0</v>
      </c>
      <c r="H28" s="112">
        <v>3.6026924004409961</v>
      </c>
      <c r="J28" s="46">
        <f t="array" ref="J28">SUM(IF(($A$1=Legacy!$A$7:$A$10)*($A28&lt;Legacy!$C$7:$C$10),Legacy!$B$7:$B$10))</f>
        <v>0</v>
      </c>
      <c r="K28" s="109">
        <f t="shared" si="1"/>
        <v>0</v>
      </c>
      <c r="L28" s="112">
        <v>1.2900000000000003</v>
      </c>
      <c r="N28" s="46"/>
      <c r="O28" s="47"/>
      <c r="P28" s="48"/>
      <c r="Q28" s="49"/>
      <c r="R28" s="67"/>
      <c r="S28" s="68"/>
      <c r="T28" s="69"/>
      <c r="V28" s="46">
        <f t="array" ref="V28">MAX(V27,SUM(IF(($A$1=Load!$B$2:$B$55)*(V$8=Load!$F$1:$K$1)*($A28&gt;=Load!$C$2:$C$55)*($A28&lt;=Load!$D$2:$D$55),Load!$F$2:$K$55)))</f>
        <v>0</v>
      </c>
      <c r="W28" s="109">
        <f t="shared" si="2"/>
        <v>0</v>
      </c>
      <c r="X28" s="112">
        <v>3.6026924004409961</v>
      </c>
      <c r="Z28" s="46">
        <f t="array" ref="Z28">SUM(IF(($A$1=Legacy!$A$7:$A$10)*($A28&lt;Legacy!$C$7:$C$10),Legacy!$B$7:$B$10))*Z$7</f>
        <v>0</v>
      </c>
      <c r="AA28" s="109">
        <f t="shared" si="3"/>
        <v>0</v>
      </c>
      <c r="AB28" s="114">
        <v>1.2900000000000003</v>
      </c>
      <c r="AD28" s="46"/>
      <c r="AE28" s="47"/>
      <c r="AF28" s="48"/>
      <c r="AG28" s="50">
        <f t="shared" si="12"/>
        <v>0</v>
      </c>
      <c r="AH28" s="67"/>
      <c r="AI28" s="68"/>
      <c r="AJ28" s="69"/>
      <c r="AL28" s="46">
        <f t="array" ref="AL28">MAX(AL27,SUM(IF(($A$1=Load!$B$2:$B$55)*(AL$8=Load!$F$1:$K$1)*($A28&gt;=Load!$C$2:$C$55)*($A28&lt;=Load!$D$2:$D$55),Load!$F$2:$K$55)))</f>
        <v>0</v>
      </c>
      <c r="AM28" s="109">
        <f t="shared" si="4"/>
        <v>0</v>
      </c>
      <c r="AN28" s="112">
        <v>3.6026924004409961</v>
      </c>
      <c r="AP28" s="46">
        <f t="array" ref="AP28">SUM(IF(($A$1=Legacy!$A$7:$A$10)*($A28&lt;Legacy!$C$7:$C$10),Legacy!$B$7:$B$10))*AP$7</f>
        <v>0</v>
      </c>
      <c r="AQ28" s="109">
        <f t="shared" si="13"/>
        <v>0</v>
      </c>
      <c r="AR28" s="114">
        <v>1.2900000000000003</v>
      </c>
      <c r="AT28" s="46"/>
      <c r="AU28" s="47"/>
      <c r="AV28" s="48"/>
      <c r="AW28" s="31"/>
      <c r="AX28" s="67"/>
      <c r="AY28" s="68"/>
      <c r="AZ28" s="69"/>
      <c r="BB28" s="46"/>
      <c r="BC28" s="109">
        <f t="shared" si="5"/>
        <v>0</v>
      </c>
      <c r="BD28" s="112">
        <v>3.6026924004409961</v>
      </c>
      <c r="BF28" s="46"/>
      <c r="BG28" s="109">
        <f t="shared" si="6"/>
        <v>0</v>
      </c>
      <c r="BH28" s="114">
        <v>1.2900000000000003</v>
      </c>
      <c r="BJ28" s="46"/>
      <c r="BK28" s="47"/>
      <c r="BL28" s="48"/>
      <c r="BM28" s="31"/>
      <c r="BN28" s="67"/>
      <c r="BO28" s="68"/>
      <c r="BP28" s="69"/>
      <c r="BR28" s="182">
        <f t="array" ref="BR28">MAX(BR27,SUM(IF(($A$1=Load!$B$2:$B$55)*(BR$8=Load!$F$1:$K$1)*($A28&gt;=Load!$C$2:$C$55)*($A28&lt;=Load!$D$2:$D$55),Load!$F$2:$K$55))+SUM(IF(($A$1=Load!$B$2:$B$55)*(BR$7=Load!$F$1:$K$1)*($A28&gt;=Load!$C$2:$C$55)*($A28&lt;=Load!$D$2:$D$55),Load!$F$2:$K$55)))</f>
        <v>0</v>
      </c>
      <c r="BS28" s="109">
        <f t="shared" si="14"/>
        <v>0</v>
      </c>
      <c r="BT28" s="112">
        <v>3.6026924004409961</v>
      </c>
      <c r="BV28" s="46">
        <f t="array" ref="BV28">SUM(IF(($A$1=Legacy!$A$7:$A$10)*($A28&lt;Legacy!$C$7:$C$10),Legacy!$B$7:$B$10))*BV$7</f>
        <v>0</v>
      </c>
      <c r="BW28" s="109">
        <f t="shared" si="7"/>
        <v>0</v>
      </c>
      <c r="BX28" s="114">
        <v>1.2899999999999998</v>
      </c>
      <c r="BZ28" s="46"/>
      <c r="CA28" s="47"/>
      <c r="CB28" s="48"/>
      <c r="CC28" s="31"/>
      <c r="CD28" s="67"/>
      <c r="CE28" s="68"/>
      <c r="CF28" s="69"/>
      <c r="CH28" s="46">
        <f t="array" ref="CH28">MAX(CH27,SUM(IF(($A$1=Load!$B$2:$B$55)*(CH$8=Load!$F$1:$K$1)*($A28&gt;=Load!$C$2:$C$55)*($A28&lt;=Load!$D$2:$D$55),Load!$F$2:$K$55)))</f>
        <v>0</v>
      </c>
      <c r="CI28" s="109">
        <f t="shared" si="17"/>
        <v>0</v>
      </c>
      <c r="CJ28" s="112">
        <v>3.6026924004409961</v>
      </c>
      <c r="CL28" s="46">
        <f t="array" ref="CL28">SUM(IF(($A$1=Legacy!$A$7:$A$10)*($A28&lt;Legacy!$C$7:$C$10),Legacy!$B$7:$B$10))*CL$7</f>
        <v>0</v>
      </c>
      <c r="CM28" s="109">
        <f t="shared" si="18"/>
        <v>0</v>
      </c>
      <c r="CN28" s="114">
        <v>1.2900000000000003</v>
      </c>
      <c r="CP28" s="46"/>
      <c r="CQ28" s="47"/>
      <c r="CR28" s="48"/>
      <c r="CS28" s="31"/>
      <c r="CT28" s="67"/>
      <c r="CU28" s="68"/>
      <c r="CV28" s="69"/>
      <c r="CX28" s="46">
        <v>0</v>
      </c>
      <c r="CY28" s="109">
        <f t="shared" si="8"/>
        <v>0</v>
      </c>
      <c r="CZ28" s="112">
        <v>3.6026924004409961</v>
      </c>
      <c r="DB28" s="46">
        <f t="array" ref="DB28">SUM(IF(($A$1=Legacy!$A$7:$A$10)*($A28&lt;Legacy!$C$7:$C$10),Legacy!$B$7:$B$10))*DB$7</f>
        <v>0</v>
      </c>
      <c r="DC28" s="109">
        <f t="shared" si="15"/>
        <v>0</v>
      </c>
      <c r="DD28" s="114">
        <v>1.2900000000000003</v>
      </c>
      <c r="DF28" s="46"/>
      <c r="DG28" s="47"/>
      <c r="DH28" s="48"/>
      <c r="DI28" s="101"/>
      <c r="DJ28" s="67"/>
      <c r="DK28" s="68"/>
      <c r="DL28" s="69"/>
      <c r="DN28" s="46"/>
      <c r="DO28" s="109">
        <f t="shared" si="9"/>
        <v>0</v>
      </c>
      <c r="DP28" s="114">
        <v>3.6417821882334116</v>
      </c>
      <c r="DR28" s="46"/>
      <c r="DS28" s="109">
        <f t="shared" si="16"/>
        <v>0</v>
      </c>
      <c r="DT28" s="114">
        <v>1.2900000000000003</v>
      </c>
      <c r="DV28" s="46"/>
      <c r="DW28" s="47"/>
      <c r="DX28" s="48"/>
      <c r="DZ28" s="67"/>
      <c r="EA28" s="68"/>
      <c r="EB28" s="69"/>
      <c r="ED28" s="46"/>
      <c r="EE28" s="109">
        <f t="shared" si="10"/>
        <v>0</v>
      </c>
      <c r="EF28" s="114">
        <v>1.6793166172810785</v>
      </c>
      <c r="EH28" s="46"/>
      <c r="EI28" s="109">
        <f t="shared" si="11"/>
        <v>0</v>
      </c>
      <c r="EJ28" s="114">
        <v>0.92446219976475463</v>
      </c>
      <c r="EL28" s="46"/>
      <c r="EM28" s="47"/>
      <c r="EN28" s="48"/>
      <c r="EQ28" s="219">
        <f t="shared" si="19"/>
        <v>41365</v>
      </c>
      <c r="ER28" s="30">
        <v>8.6956521739130432E-2</v>
      </c>
    </row>
    <row r="29" spans="1:148" s="30" customFormat="1">
      <c r="A29" s="52">
        <v>41395</v>
      </c>
      <c r="B29" s="67"/>
      <c r="C29" s="68"/>
      <c r="D29" s="106"/>
      <c r="E29" s="53"/>
      <c r="F29" s="55">
        <f t="array" ref="F29">MAX(F28,SUM(IF(($A$1=Load!$B$2:$B$55)*(F$8=Load!$F$1:$K$1)*($A29&gt;=Load!$C$2:$C$55)*($A29&lt;=Load!$D$2:$D$55),Load!$F$2:$K$55)))</f>
        <v>0</v>
      </c>
      <c r="G29" s="109">
        <f t="shared" si="0"/>
        <v>0</v>
      </c>
      <c r="H29" s="112">
        <v>3.6026924004409961</v>
      </c>
      <c r="J29" s="46">
        <f t="array" ref="J29">SUM(IF(($A$1=Legacy!$A$7:$A$10)*($A29&lt;Legacy!$C$7:$C$10),Legacy!$B$7:$B$10))</f>
        <v>0</v>
      </c>
      <c r="K29" s="109">
        <f t="shared" si="1"/>
        <v>0</v>
      </c>
      <c r="L29" s="112">
        <v>1.2900000000000003</v>
      </c>
      <c r="N29" s="46"/>
      <c r="O29" s="47"/>
      <c r="P29" s="48"/>
      <c r="Q29" s="49"/>
      <c r="R29" s="67"/>
      <c r="S29" s="68"/>
      <c r="T29" s="69"/>
      <c r="V29" s="46">
        <f t="array" ref="V29">MAX(V28,SUM(IF(($A$1=Load!$B$2:$B$55)*(V$8=Load!$F$1:$K$1)*($A29&gt;=Load!$C$2:$C$55)*($A29&lt;=Load!$D$2:$D$55),Load!$F$2:$K$55)))</f>
        <v>0</v>
      </c>
      <c r="W29" s="109">
        <f t="shared" si="2"/>
        <v>0</v>
      </c>
      <c r="X29" s="112">
        <v>3.6026924004409961</v>
      </c>
      <c r="Z29" s="46">
        <f t="array" ref="Z29">SUM(IF(($A$1=Legacy!$A$7:$A$10)*($A29&lt;Legacy!$C$7:$C$10),Legacy!$B$7:$B$10))*Z$7</f>
        <v>0</v>
      </c>
      <c r="AA29" s="109">
        <f t="shared" si="3"/>
        <v>0</v>
      </c>
      <c r="AB29" s="114">
        <v>1.2900000000000003</v>
      </c>
      <c r="AD29" s="46"/>
      <c r="AE29" s="47"/>
      <c r="AF29" s="48"/>
      <c r="AG29" s="50">
        <f t="shared" si="12"/>
        <v>0</v>
      </c>
      <c r="AH29" s="67"/>
      <c r="AI29" s="68"/>
      <c r="AJ29" s="69"/>
      <c r="AL29" s="46">
        <f t="array" ref="AL29">MAX(AL28,SUM(IF(($A$1=Load!$B$2:$B$55)*(AL$8=Load!$F$1:$K$1)*($A29&gt;=Load!$C$2:$C$55)*($A29&lt;=Load!$D$2:$D$55),Load!$F$2:$K$55)))</f>
        <v>0</v>
      </c>
      <c r="AM29" s="109">
        <f t="shared" si="4"/>
        <v>0</v>
      </c>
      <c r="AN29" s="112">
        <v>3.6026924004409961</v>
      </c>
      <c r="AP29" s="46">
        <f t="array" ref="AP29">SUM(IF(($A$1=Legacy!$A$7:$A$10)*($A29&lt;Legacy!$C$7:$C$10),Legacy!$B$7:$B$10))*AP$7</f>
        <v>0</v>
      </c>
      <c r="AQ29" s="109">
        <f t="shared" si="13"/>
        <v>0</v>
      </c>
      <c r="AR29" s="114">
        <v>1.2900000000000003</v>
      </c>
      <c r="AT29" s="46"/>
      <c r="AU29" s="47"/>
      <c r="AV29" s="48"/>
      <c r="AW29" s="31"/>
      <c r="AX29" s="67"/>
      <c r="AY29" s="68"/>
      <c r="AZ29" s="69"/>
      <c r="BB29" s="46"/>
      <c r="BC29" s="109">
        <f t="shared" si="5"/>
        <v>0</v>
      </c>
      <c r="BD29" s="112">
        <v>3.6026924004409961</v>
      </c>
      <c r="BF29" s="46"/>
      <c r="BG29" s="109">
        <f t="shared" si="6"/>
        <v>0</v>
      </c>
      <c r="BH29" s="114">
        <v>1.2900000000000003</v>
      </c>
      <c r="BJ29" s="46"/>
      <c r="BK29" s="47"/>
      <c r="BL29" s="48"/>
      <c r="BM29" s="31"/>
      <c r="BN29" s="67"/>
      <c r="BO29" s="68"/>
      <c r="BP29" s="69"/>
      <c r="BR29" s="182">
        <f t="array" ref="BR29">MAX(BR28,SUM(IF(($A$1=Load!$B$2:$B$55)*(BR$8=Load!$F$1:$K$1)*($A29&gt;=Load!$C$2:$C$55)*($A29&lt;=Load!$D$2:$D$55),Load!$F$2:$K$55))+SUM(IF(($A$1=Load!$B$2:$B$55)*(BR$7=Load!$F$1:$K$1)*($A29&gt;=Load!$C$2:$C$55)*($A29&lt;=Load!$D$2:$D$55),Load!$F$2:$K$55)))</f>
        <v>0</v>
      </c>
      <c r="BS29" s="109">
        <f t="shared" si="14"/>
        <v>0</v>
      </c>
      <c r="BT29" s="112">
        <v>3.6026924004409961</v>
      </c>
      <c r="BV29" s="46">
        <f t="array" ref="BV29">SUM(IF(($A$1=Legacy!$A$7:$A$10)*($A29&lt;Legacy!$C$7:$C$10),Legacy!$B$7:$B$10))*BV$7</f>
        <v>0</v>
      </c>
      <c r="BW29" s="109">
        <f t="shared" si="7"/>
        <v>0</v>
      </c>
      <c r="BX29" s="114">
        <v>1.2899999999999998</v>
      </c>
      <c r="BZ29" s="46"/>
      <c r="CA29" s="47"/>
      <c r="CB29" s="48"/>
      <c r="CC29" s="31"/>
      <c r="CD29" s="67"/>
      <c r="CE29" s="68"/>
      <c r="CF29" s="69"/>
      <c r="CH29" s="46">
        <f t="array" ref="CH29">MAX(CH28,SUM(IF(($A$1=Load!$B$2:$B$55)*(CH$8=Load!$F$1:$K$1)*($A29&gt;=Load!$C$2:$C$55)*($A29&lt;=Load!$D$2:$D$55),Load!$F$2:$K$55)))</f>
        <v>0</v>
      </c>
      <c r="CI29" s="109">
        <f t="shared" si="17"/>
        <v>0</v>
      </c>
      <c r="CJ29" s="112">
        <v>3.6026924004409961</v>
      </c>
      <c r="CL29" s="46">
        <f t="array" ref="CL29">SUM(IF(($A$1=Legacy!$A$7:$A$10)*($A29&lt;Legacy!$C$7:$C$10),Legacy!$B$7:$B$10))*CL$7</f>
        <v>0</v>
      </c>
      <c r="CM29" s="109">
        <f t="shared" si="18"/>
        <v>0</v>
      </c>
      <c r="CN29" s="114">
        <v>1.2900000000000003</v>
      </c>
      <c r="CP29" s="46"/>
      <c r="CQ29" s="47"/>
      <c r="CR29" s="48"/>
      <c r="CS29" s="31"/>
      <c r="CT29" s="67"/>
      <c r="CU29" s="68"/>
      <c r="CV29" s="69"/>
      <c r="CX29" s="46">
        <v>0</v>
      </c>
      <c r="CY29" s="109">
        <f t="shared" si="8"/>
        <v>0</v>
      </c>
      <c r="CZ29" s="112">
        <v>3.6026924004409961</v>
      </c>
      <c r="DB29" s="46">
        <f t="array" ref="DB29">SUM(IF(($A$1=Legacy!$A$7:$A$10)*($A29&lt;Legacy!$C$7:$C$10),Legacy!$B$7:$B$10))*DB$7</f>
        <v>0</v>
      </c>
      <c r="DC29" s="109">
        <f t="shared" si="15"/>
        <v>0</v>
      </c>
      <c r="DD29" s="114">
        <v>1.2900000000000003</v>
      </c>
      <c r="DF29" s="46"/>
      <c r="DG29" s="47"/>
      <c r="DH29" s="48"/>
      <c r="DI29" s="101"/>
      <c r="DJ29" s="67"/>
      <c r="DK29" s="68"/>
      <c r="DL29" s="69"/>
      <c r="DN29" s="46"/>
      <c r="DO29" s="109">
        <f t="shared" si="9"/>
        <v>0</v>
      </c>
      <c r="DP29" s="114">
        <v>3.6417821882334116</v>
      </c>
      <c r="DR29" s="46"/>
      <c r="DS29" s="109">
        <f t="shared" si="16"/>
        <v>0</v>
      </c>
      <c r="DT29" s="114">
        <v>1.2900000000000003</v>
      </c>
      <c r="DV29" s="46"/>
      <c r="DW29" s="47"/>
      <c r="DX29" s="48"/>
      <c r="DZ29" s="67"/>
      <c r="EA29" s="68"/>
      <c r="EB29" s="69"/>
      <c r="ED29" s="46"/>
      <c r="EE29" s="109">
        <f t="shared" si="10"/>
        <v>0</v>
      </c>
      <c r="EF29" s="114">
        <v>1.6793166172810785</v>
      </c>
      <c r="EH29" s="46"/>
      <c r="EI29" s="109">
        <f t="shared" si="11"/>
        <v>0</v>
      </c>
      <c r="EJ29" s="114">
        <v>0.92446219976475463</v>
      </c>
      <c r="EL29" s="46"/>
      <c r="EM29" s="47"/>
      <c r="EN29" s="48"/>
      <c r="EQ29" s="219">
        <f t="shared" si="19"/>
        <v>41395</v>
      </c>
      <c r="ER29" s="30">
        <v>8.6956521739130432E-2</v>
      </c>
    </row>
    <row r="30" spans="1:148" s="30" customFormat="1">
      <c r="A30" s="52">
        <v>41426</v>
      </c>
      <c r="B30" s="67"/>
      <c r="C30" s="68"/>
      <c r="D30" s="106"/>
      <c r="E30" s="53"/>
      <c r="F30" s="55">
        <f t="array" ref="F30">MAX(F29,SUM(IF(($A$1=Load!$B$2:$B$55)*(F$8=Load!$F$1:$K$1)*($A30&gt;=Load!$C$2:$C$55)*($A30&lt;=Load!$D$2:$D$55),Load!$F$2:$K$55)))</f>
        <v>0</v>
      </c>
      <c r="G30" s="109">
        <f t="shared" si="0"/>
        <v>0</v>
      </c>
      <c r="H30" s="112">
        <v>3.6026924004409961</v>
      </c>
      <c r="J30" s="46">
        <f t="array" ref="J30">SUM(IF(($A$1=Legacy!$A$7:$A$10)*($A30&lt;Legacy!$C$7:$C$10),Legacy!$B$7:$B$10))</f>
        <v>0</v>
      </c>
      <c r="K30" s="109">
        <f t="shared" si="1"/>
        <v>0</v>
      </c>
      <c r="L30" s="112">
        <v>1.2900000000000003</v>
      </c>
      <c r="N30" s="46"/>
      <c r="O30" s="47"/>
      <c r="P30" s="48"/>
      <c r="Q30" s="49"/>
      <c r="R30" s="67"/>
      <c r="S30" s="68"/>
      <c r="T30" s="69"/>
      <c r="V30" s="46">
        <f t="array" ref="V30">MAX(V29,SUM(IF(($A$1=Load!$B$2:$B$55)*(V$8=Load!$F$1:$K$1)*($A30&gt;=Load!$C$2:$C$55)*($A30&lt;=Load!$D$2:$D$55),Load!$F$2:$K$55)))</f>
        <v>0</v>
      </c>
      <c r="W30" s="109">
        <f t="shared" si="2"/>
        <v>0</v>
      </c>
      <c r="X30" s="112">
        <v>3.6026924004409961</v>
      </c>
      <c r="Z30" s="46">
        <f t="array" ref="Z30">SUM(IF(($A$1=Legacy!$A$7:$A$10)*($A30&lt;Legacy!$C$7:$C$10),Legacy!$B$7:$B$10))*Z$7</f>
        <v>0</v>
      </c>
      <c r="AA30" s="109">
        <f t="shared" si="3"/>
        <v>0</v>
      </c>
      <c r="AB30" s="114">
        <v>1.2900000000000003</v>
      </c>
      <c r="AD30" s="46"/>
      <c r="AE30" s="47"/>
      <c r="AF30" s="48"/>
      <c r="AG30" s="50">
        <f t="shared" si="12"/>
        <v>0</v>
      </c>
      <c r="AH30" s="67"/>
      <c r="AI30" s="68"/>
      <c r="AJ30" s="69"/>
      <c r="AL30" s="46">
        <f t="array" ref="AL30">MAX(AL29,SUM(IF(($A$1=Load!$B$2:$B$55)*(AL$8=Load!$F$1:$K$1)*($A30&gt;=Load!$C$2:$C$55)*($A30&lt;=Load!$D$2:$D$55),Load!$F$2:$K$55)))</f>
        <v>0</v>
      </c>
      <c r="AM30" s="109">
        <f t="shared" si="4"/>
        <v>0</v>
      </c>
      <c r="AN30" s="112">
        <v>3.6026924004409961</v>
      </c>
      <c r="AP30" s="46">
        <f t="array" ref="AP30">SUM(IF(($A$1=Legacy!$A$7:$A$10)*($A30&lt;Legacy!$C$7:$C$10),Legacy!$B$7:$B$10))*AP$7</f>
        <v>0</v>
      </c>
      <c r="AQ30" s="109">
        <f t="shared" si="13"/>
        <v>0</v>
      </c>
      <c r="AR30" s="114">
        <v>1.2900000000000003</v>
      </c>
      <c r="AT30" s="46"/>
      <c r="AU30" s="47"/>
      <c r="AV30" s="48"/>
      <c r="AW30" s="31"/>
      <c r="AX30" s="67"/>
      <c r="AY30" s="68"/>
      <c r="AZ30" s="69"/>
      <c r="BB30" s="46"/>
      <c r="BC30" s="109">
        <f t="shared" si="5"/>
        <v>0</v>
      </c>
      <c r="BD30" s="112">
        <v>3.6026924004409961</v>
      </c>
      <c r="BF30" s="46"/>
      <c r="BG30" s="109">
        <f t="shared" si="6"/>
        <v>0</v>
      </c>
      <c r="BH30" s="114">
        <v>1.2900000000000003</v>
      </c>
      <c r="BJ30" s="46"/>
      <c r="BK30" s="47"/>
      <c r="BL30" s="48"/>
      <c r="BM30" s="31"/>
      <c r="BN30" s="67"/>
      <c r="BO30" s="68"/>
      <c r="BP30" s="69"/>
      <c r="BR30" s="182">
        <f t="array" ref="BR30">MAX(BR29,SUM(IF(($A$1=Load!$B$2:$B$55)*(BR$8=Load!$F$1:$K$1)*($A30&gt;=Load!$C$2:$C$55)*($A30&lt;=Load!$D$2:$D$55),Load!$F$2:$K$55))+SUM(IF(($A$1=Load!$B$2:$B$55)*(BR$7=Load!$F$1:$K$1)*($A30&gt;=Load!$C$2:$C$55)*($A30&lt;=Load!$D$2:$D$55),Load!$F$2:$K$55)))</f>
        <v>0</v>
      </c>
      <c r="BS30" s="109">
        <f t="shared" si="14"/>
        <v>0</v>
      </c>
      <c r="BT30" s="112">
        <v>3.6026924004409961</v>
      </c>
      <c r="BV30" s="46">
        <f t="array" ref="BV30">SUM(IF(($A$1=Legacy!$A$7:$A$10)*($A30&lt;Legacy!$C$7:$C$10),Legacy!$B$7:$B$10))*BV$7</f>
        <v>0</v>
      </c>
      <c r="BW30" s="109">
        <f t="shared" si="7"/>
        <v>0</v>
      </c>
      <c r="BX30" s="114">
        <v>1.2899999999999998</v>
      </c>
      <c r="BZ30" s="46"/>
      <c r="CA30" s="47"/>
      <c r="CB30" s="48"/>
      <c r="CC30" s="31"/>
      <c r="CD30" s="67"/>
      <c r="CE30" s="68"/>
      <c r="CF30" s="69"/>
      <c r="CH30" s="46">
        <f t="array" ref="CH30">MAX(CH29,SUM(IF(($A$1=Load!$B$2:$B$55)*(CH$8=Load!$F$1:$K$1)*($A30&gt;=Load!$C$2:$C$55)*($A30&lt;=Load!$D$2:$D$55),Load!$F$2:$K$55)))</f>
        <v>0</v>
      </c>
      <c r="CI30" s="109">
        <f t="shared" si="17"/>
        <v>0</v>
      </c>
      <c r="CJ30" s="112">
        <v>3.6026924004409961</v>
      </c>
      <c r="CL30" s="46">
        <f t="array" ref="CL30">SUM(IF(($A$1=Legacy!$A$7:$A$10)*($A30&lt;Legacy!$C$7:$C$10),Legacy!$B$7:$B$10))*CL$7</f>
        <v>0</v>
      </c>
      <c r="CM30" s="109">
        <f t="shared" si="18"/>
        <v>0</v>
      </c>
      <c r="CN30" s="114">
        <v>1.2900000000000003</v>
      </c>
      <c r="CP30" s="46"/>
      <c r="CQ30" s="47"/>
      <c r="CR30" s="48"/>
      <c r="CS30" s="31"/>
      <c r="CT30" s="67"/>
      <c r="CU30" s="68"/>
      <c r="CV30" s="69"/>
      <c r="CX30" s="46">
        <v>0</v>
      </c>
      <c r="CY30" s="109">
        <f t="shared" si="8"/>
        <v>0</v>
      </c>
      <c r="CZ30" s="112">
        <v>3.6026924004409961</v>
      </c>
      <c r="DB30" s="46">
        <f t="array" ref="DB30">SUM(IF(($A$1=Legacy!$A$7:$A$10)*($A30&lt;Legacy!$C$7:$C$10),Legacy!$B$7:$B$10))*DB$7</f>
        <v>0</v>
      </c>
      <c r="DC30" s="109">
        <f t="shared" si="15"/>
        <v>0</v>
      </c>
      <c r="DD30" s="114">
        <v>1.2900000000000003</v>
      </c>
      <c r="DF30" s="46"/>
      <c r="DG30" s="47"/>
      <c r="DH30" s="48"/>
      <c r="DI30" s="101"/>
      <c r="DJ30" s="67"/>
      <c r="DK30" s="68"/>
      <c r="DL30" s="69"/>
      <c r="DN30" s="46"/>
      <c r="DO30" s="109">
        <f t="shared" si="9"/>
        <v>0</v>
      </c>
      <c r="DP30" s="114">
        <v>3.6417821882334116</v>
      </c>
      <c r="DR30" s="46"/>
      <c r="DS30" s="109">
        <f t="shared" si="16"/>
        <v>0</v>
      </c>
      <c r="DT30" s="114">
        <v>1.2900000000000003</v>
      </c>
      <c r="DV30" s="46"/>
      <c r="DW30" s="47"/>
      <c r="DX30" s="48"/>
      <c r="DZ30" s="67"/>
      <c r="EA30" s="68"/>
      <c r="EB30" s="69"/>
      <c r="ED30" s="46"/>
      <c r="EE30" s="109">
        <f t="shared" si="10"/>
        <v>0</v>
      </c>
      <c r="EF30" s="114">
        <v>1.6793166172810785</v>
      </c>
      <c r="EH30" s="46"/>
      <c r="EI30" s="109">
        <f t="shared" si="11"/>
        <v>0</v>
      </c>
      <c r="EJ30" s="114">
        <v>0.92446219976475463</v>
      </c>
      <c r="EL30" s="46"/>
      <c r="EM30" s="47"/>
      <c r="EN30" s="48"/>
      <c r="EQ30" s="219">
        <f t="shared" si="19"/>
        <v>41426</v>
      </c>
      <c r="ER30" s="30">
        <v>8.6956521739130432E-2</v>
      </c>
    </row>
    <row r="31" spans="1:148" s="96" customFormat="1">
      <c r="A31" s="92">
        <v>41456</v>
      </c>
      <c r="B31" s="67"/>
      <c r="C31" s="68"/>
      <c r="D31" s="106"/>
      <c r="E31" s="95"/>
      <c r="F31" s="93">
        <f t="array" ref="F31">MAX(F30,SUM(IF(($A$1=Load!$B$2:$B$55)*(F$8=Load!$F$1:$K$1)*($A31&gt;=Load!$C$2:$C$55)*($A31&lt;=Load!$D$2:$D$55),Load!$F$2:$K$55)))</f>
        <v>0</v>
      </c>
      <c r="G31" s="110">
        <f t="shared" si="0"/>
        <v>0</v>
      </c>
      <c r="H31" s="112">
        <v>3.6026924004409961</v>
      </c>
      <c r="J31" s="93">
        <f t="array" ref="J31">SUM(IF(($A$1=Legacy!$A$7:$A$10)*($A31&lt;Legacy!$C$7:$C$10),Legacy!$B$7:$B$10))</f>
        <v>0</v>
      </c>
      <c r="K31" s="110">
        <f t="shared" si="1"/>
        <v>0</v>
      </c>
      <c r="L31" s="112">
        <v>1.2900000000000003</v>
      </c>
      <c r="N31" s="93"/>
      <c r="O31" s="94"/>
      <c r="P31" s="97"/>
      <c r="Q31" s="98"/>
      <c r="R31" s="67"/>
      <c r="S31" s="68"/>
      <c r="T31" s="69"/>
      <c r="V31" s="93">
        <f t="array" ref="V31">MAX(V30,SUM(IF(($A$1=Load!$B$2:$B$55)*(V$8=Load!$F$1:$K$1)*($A31&gt;=Load!$C$2:$C$55)*($A31&lt;=Load!$D$2:$D$55),Load!$F$2:$K$55)))</f>
        <v>0</v>
      </c>
      <c r="W31" s="110">
        <f t="shared" si="2"/>
        <v>0</v>
      </c>
      <c r="X31" s="112">
        <v>3.6026924004409961</v>
      </c>
      <c r="Z31" s="93">
        <f t="array" ref="Z31">SUM(IF(($A$1=Legacy!$A$7:$A$10)*($A31&lt;Legacy!$C$7:$C$10),Legacy!$B$7:$B$10))*Z$7</f>
        <v>0</v>
      </c>
      <c r="AA31" s="110">
        <f t="shared" si="3"/>
        <v>0</v>
      </c>
      <c r="AB31" s="114">
        <v>1.2900000000000003</v>
      </c>
      <c r="AD31" s="93"/>
      <c r="AE31" s="94"/>
      <c r="AF31" s="97"/>
      <c r="AG31" s="99">
        <f t="shared" si="12"/>
        <v>0</v>
      </c>
      <c r="AH31" s="67"/>
      <c r="AI31" s="68"/>
      <c r="AJ31" s="69"/>
      <c r="AL31" s="93">
        <f t="array" ref="AL31">MAX(AL30,SUM(IF(($A$1=Load!$B$2:$B$55)*(AL$8=Load!$F$1:$K$1)*($A31&gt;=Load!$C$2:$C$55)*($A31&lt;=Load!$D$2:$D$55),Load!$F$2:$K$55)))</f>
        <v>0</v>
      </c>
      <c r="AM31" s="110">
        <f t="shared" si="4"/>
        <v>0</v>
      </c>
      <c r="AN31" s="112">
        <v>3.6026924004409961</v>
      </c>
      <c r="AP31" s="93">
        <f t="array" ref="AP31">SUM(IF(($A$1=Legacy!$A$7:$A$10)*($A31&lt;Legacy!$C$7:$C$10),Legacy!$B$7:$B$10))*AP$7</f>
        <v>0</v>
      </c>
      <c r="AQ31" s="110">
        <f t="shared" si="13"/>
        <v>0</v>
      </c>
      <c r="AR31" s="114">
        <v>1.2900000000000003</v>
      </c>
      <c r="AT31" s="93"/>
      <c r="AU31" s="94"/>
      <c r="AV31" s="97"/>
      <c r="AW31" s="100">
        <f t="shared" ref="AW31:AW48" si="20">AH31+R31+B31</f>
        <v>0</v>
      </c>
      <c r="AX31" s="67"/>
      <c r="AY31" s="68"/>
      <c r="AZ31" s="69"/>
      <c r="BB31" s="93"/>
      <c r="BC31" s="110">
        <f t="shared" si="5"/>
        <v>0</v>
      </c>
      <c r="BD31" s="112">
        <v>3.6026924004409961</v>
      </c>
      <c r="BF31" s="93"/>
      <c r="BG31" s="110">
        <f t="shared" si="6"/>
        <v>0</v>
      </c>
      <c r="BH31" s="114">
        <v>1.2900000000000003</v>
      </c>
      <c r="BJ31" s="93"/>
      <c r="BK31" s="94"/>
      <c r="BL31" s="97"/>
      <c r="BM31" s="100"/>
      <c r="BN31" s="67"/>
      <c r="BO31" s="68"/>
      <c r="BP31" s="69"/>
      <c r="BR31" s="182">
        <f t="array" ref="BR31">MAX(BR30,SUM(IF(($A$1=Load!$B$2:$B$55)*(BR$8=Load!$F$1:$K$1)*($A31&gt;=Load!$C$2:$C$55)*($A31&lt;=Load!$D$2:$D$55),Load!$F$2:$K$55))+SUM(IF(($A$1=Load!$B$2:$B$55)*(BR$7=Load!$F$1:$K$1)*($A31&gt;=Load!$C$2:$C$55)*($A31&lt;=Load!$D$2:$D$55),Load!$F$2:$K$55)))</f>
        <v>0</v>
      </c>
      <c r="BS31" s="110">
        <f t="shared" si="14"/>
        <v>0</v>
      </c>
      <c r="BT31" s="112">
        <v>3.6026924004409961</v>
      </c>
      <c r="BV31" s="93">
        <f t="array" ref="BV31">SUM(IF(($A$1=Legacy!$A$7:$A$10)*($A31&lt;Legacy!$C$7:$C$10),Legacy!$B$7:$B$10))*BV$7</f>
        <v>0</v>
      </c>
      <c r="BW31" s="110">
        <f t="shared" si="7"/>
        <v>0</v>
      </c>
      <c r="BX31" s="114">
        <v>1.2899999999999998</v>
      </c>
      <c r="BZ31" s="93"/>
      <c r="CA31" s="94"/>
      <c r="CB31" s="97"/>
      <c r="CC31" s="100"/>
      <c r="CD31" s="67"/>
      <c r="CE31" s="68"/>
      <c r="CF31" s="69"/>
      <c r="CH31" s="93">
        <f t="array" ref="CH31">MAX(CH30,SUM(IF(($A$1=Load!$B$2:$B$55)*(CH$8=Load!$F$1:$K$1)*($A31&gt;=Load!$C$2:$C$55)*($A31&lt;=Load!$D$2:$D$55),Load!$F$2:$K$55)))</f>
        <v>0</v>
      </c>
      <c r="CI31" s="109">
        <f t="shared" si="17"/>
        <v>0</v>
      </c>
      <c r="CJ31" s="112">
        <v>3.6026924004409961</v>
      </c>
      <c r="CL31" s="93">
        <f t="array" ref="CL31">SUM(IF(($A$1=Legacy!$A$7:$A$10)*($A31&lt;Legacy!$C$7:$C$10),Legacy!$B$7:$B$10))*CL$7</f>
        <v>0</v>
      </c>
      <c r="CM31" s="109">
        <f t="shared" si="18"/>
        <v>0</v>
      </c>
      <c r="CN31" s="114">
        <v>1.2900000000000003</v>
      </c>
      <c r="CP31" s="93"/>
      <c r="CQ31" s="94"/>
      <c r="CR31" s="97"/>
      <c r="CS31" s="100"/>
      <c r="CT31" s="67"/>
      <c r="CU31" s="68"/>
      <c r="CV31" s="69"/>
      <c r="CX31" s="46">
        <v>0</v>
      </c>
      <c r="CY31" s="110">
        <f t="shared" si="8"/>
        <v>0</v>
      </c>
      <c r="CZ31" s="112">
        <v>3.6026924004409961</v>
      </c>
      <c r="DB31" s="93">
        <f t="array" ref="DB31">SUM(IF(($A$1=Legacy!$A$7:$A$10)*($A31&lt;Legacy!$C$7:$C$10),Legacy!$B$7:$B$10))*DB$7</f>
        <v>0</v>
      </c>
      <c r="DC31" s="110">
        <f t="shared" si="15"/>
        <v>0</v>
      </c>
      <c r="DD31" s="114">
        <v>1.2900000000000003</v>
      </c>
      <c r="DF31" s="93"/>
      <c r="DG31" s="94"/>
      <c r="DH31" s="97"/>
      <c r="DI31" s="101"/>
      <c r="DJ31" s="67"/>
      <c r="DK31" s="68"/>
      <c r="DL31" s="69"/>
      <c r="DN31" s="93"/>
      <c r="DO31" s="110">
        <f t="shared" ref="DO31:DO48" si="21">DN31/$DJ$3</f>
        <v>0</v>
      </c>
      <c r="DP31" s="114">
        <v>3.6417821882334116</v>
      </c>
      <c r="DR31" s="93"/>
      <c r="DS31" s="110">
        <f t="shared" si="16"/>
        <v>0</v>
      </c>
      <c r="DT31" s="114">
        <v>1.2900000000000003</v>
      </c>
      <c r="DV31" s="93"/>
      <c r="DW31" s="94"/>
      <c r="DX31" s="97"/>
      <c r="DZ31" s="67"/>
      <c r="EA31" s="68"/>
      <c r="EB31" s="69"/>
      <c r="ED31" s="93"/>
      <c r="EE31" s="110">
        <f t="shared" si="10"/>
        <v>0</v>
      </c>
      <c r="EF31" s="114">
        <v>1.6793166172810785</v>
      </c>
      <c r="EH31" s="93"/>
      <c r="EI31" s="110">
        <f t="shared" si="11"/>
        <v>0</v>
      </c>
      <c r="EJ31" s="114">
        <v>0.92446219976475463</v>
      </c>
      <c r="EL31" s="93"/>
      <c r="EM31" s="94"/>
      <c r="EN31" s="97"/>
      <c r="EQ31" s="219">
        <f t="shared" si="19"/>
        <v>41456</v>
      </c>
      <c r="ER31" s="96">
        <v>8.6956521739130418E-2</v>
      </c>
    </row>
    <row r="32" spans="1:148" s="30" customFormat="1">
      <c r="A32" s="52">
        <v>41487</v>
      </c>
      <c r="B32" s="67"/>
      <c r="C32" s="68"/>
      <c r="D32" s="106"/>
      <c r="E32" s="53"/>
      <c r="F32" s="46">
        <f t="array" ref="F32">MAX(F31,SUM(IF(($A$1=Load!$B$2:$B$55)*(F$8=Load!$F$1:$K$1)*($A32&gt;=Load!$C$2:$C$55)*($A32&lt;=Load!$D$2:$D$55),Load!$F$2:$K$55)))</f>
        <v>0</v>
      </c>
      <c r="G32" s="109">
        <f t="shared" si="0"/>
        <v>0</v>
      </c>
      <c r="H32" s="112">
        <v>3.6026924004409961</v>
      </c>
      <c r="J32" s="46">
        <f t="array" ref="J32">SUM(IF(($A$1=Legacy!$A$7:$A$10)*($A32&lt;Legacy!$C$7:$C$10),Legacy!$B$7:$B$10))</f>
        <v>0</v>
      </c>
      <c r="K32" s="109">
        <f t="shared" si="1"/>
        <v>0</v>
      </c>
      <c r="L32" s="112">
        <v>1.2900000000000003</v>
      </c>
      <c r="N32" s="46"/>
      <c r="O32" s="47"/>
      <c r="P32" s="48"/>
      <c r="Q32" s="49"/>
      <c r="R32" s="67"/>
      <c r="S32" s="68"/>
      <c r="T32" s="69"/>
      <c r="V32" s="46">
        <f t="array" ref="V32">MAX(V31,SUM(IF(($A$1=Load!$B$2:$B$55)*(V$8=Load!$F$1:$K$1)*($A32&gt;=Load!$C$2:$C$55)*($A32&lt;=Load!$D$2:$D$55),Load!$F$2:$K$55)))</f>
        <v>0</v>
      </c>
      <c r="W32" s="109">
        <f t="shared" si="2"/>
        <v>0</v>
      </c>
      <c r="X32" s="112">
        <v>3.6026924004409961</v>
      </c>
      <c r="Z32" s="46">
        <f t="array" ref="Z32">SUM(IF(($A$1=Legacy!$A$7:$A$10)*($A32&lt;Legacy!$C$7:$C$10),Legacy!$B$7:$B$10))*Z$7</f>
        <v>0</v>
      </c>
      <c r="AA32" s="109">
        <f t="shared" si="3"/>
        <v>0</v>
      </c>
      <c r="AB32" s="114">
        <v>1.2900000000000003</v>
      </c>
      <c r="AD32" s="46"/>
      <c r="AE32" s="47"/>
      <c r="AF32" s="48"/>
      <c r="AG32" s="50">
        <f t="shared" si="12"/>
        <v>0</v>
      </c>
      <c r="AH32" s="67"/>
      <c r="AI32" s="68"/>
      <c r="AJ32" s="69"/>
      <c r="AL32" s="46">
        <f t="array" ref="AL32">MAX(AL31,SUM(IF(($A$1=Load!$B$2:$B$55)*(AL$8=Load!$F$1:$K$1)*($A32&gt;=Load!$C$2:$C$55)*($A32&lt;=Load!$D$2:$D$55),Load!$F$2:$K$55)))</f>
        <v>0</v>
      </c>
      <c r="AM32" s="109">
        <f t="shared" si="4"/>
        <v>0</v>
      </c>
      <c r="AN32" s="112">
        <v>3.6026924004409961</v>
      </c>
      <c r="AP32" s="46">
        <f t="array" ref="AP32">SUM(IF(($A$1=Legacy!$A$7:$A$10)*($A32&lt;Legacy!$C$7:$C$10),Legacy!$B$7:$B$10))*AP$7</f>
        <v>0</v>
      </c>
      <c r="AQ32" s="109">
        <f t="shared" si="13"/>
        <v>0</v>
      </c>
      <c r="AR32" s="114">
        <v>1.2900000000000003</v>
      </c>
      <c r="AT32" s="46"/>
      <c r="AU32" s="47"/>
      <c r="AV32" s="48"/>
      <c r="AW32" s="66">
        <f t="shared" si="20"/>
        <v>0</v>
      </c>
      <c r="AX32" s="67"/>
      <c r="AY32" s="68"/>
      <c r="AZ32" s="69"/>
      <c r="BB32" s="46"/>
      <c r="BC32" s="109">
        <f t="shared" si="5"/>
        <v>0</v>
      </c>
      <c r="BD32" s="112">
        <v>3.6026924004409961</v>
      </c>
      <c r="BF32" s="46"/>
      <c r="BG32" s="109">
        <f t="shared" si="6"/>
        <v>0</v>
      </c>
      <c r="BH32" s="114">
        <v>1.2900000000000003</v>
      </c>
      <c r="BJ32" s="46"/>
      <c r="BK32" s="47"/>
      <c r="BL32" s="48"/>
      <c r="BM32" s="66"/>
      <c r="BN32" s="67"/>
      <c r="BO32" s="68"/>
      <c r="BP32" s="69"/>
      <c r="BR32" s="182">
        <f t="array" ref="BR32">MAX(BR31,SUM(IF(($A$1=Load!$B$2:$B$55)*(BR$8=Load!$F$1:$K$1)*($A32&gt;=Load!$C$2:$C$55)*($A32&lt;=Load!$D$2:$D$55),Load!$F$2:$K$55))+SUM(IF(($A$1=Load!$B$2:$B$55)*(BR$7=Load!$F$1:$K$1)*($A32&gt;=Load!$C$2:$C$55)*($A32&lt;=Load!$D$2:$D$55),Load!$F$2:$K$55)))</f>
        <v>0</v>
      </c>
      <c r="BS32" s="109">
        <f t="shared" si="14"/>
        <v>0</v>
      </c>
      <c r="BT32" s="112">
        <v>3.6026924004409961</v>
      </c>
      <c r="BV32" s="46">
        <f t="array" ref="BV32">SUM(IF(($A$1=Legacy!$A$7:$A$10)*($A32&lt;Legacy!$C$7:$C$10),Legacy!$B$7:$B$10))*BV$7</f>
        <v>0</v>
      </c>
      <c r="BW32" s="109">
        <f t="shared" si="7"/>
        <v>0</v>
      </c>
      <c r="BX32" s="114">
        <v>1.2899999999999998</v>
      </c>
      <c r="BZ32" s="46"/>
      <c r="CA32" s="47"/>
      <c r="CB32" s="48"/>
      <c r="CC32" s="66"/>
      <c r="CD32" s="67"/>
      <c r="CE32" s="68"/>
      <c r="CF32" s="69"/>
      <c r="CH32" s="46">
        <f t="array" ref="CH32">MAX(CH31,SUM(IF(($A$1=Load!$B$2:$B$55)*(CH$8=Load!$F$1:$K$1)*($A32&gt;=Load!$C$2:$C$55)*($A32&lt;=Load!$D$2:$D$55),Load!$F$2:$K$55)))</f>
        <v>0</v>
      </c>
      <c r="CI32" s="109">
        <f t="shared" si="17"/>
        <v>0</v>
      </c>
      <c r="CJ32" s="112">
        <v>3.6026924004409961</v>
      </c>
      <c r="CL32" s="46">
        <f t="array" ref="CL32">SUM(IF(($A$1=Legacy!$A$7:$A$10)*($A32&lt;Legacy!$C$7:$C$10),Legacy!$B$7:$B$10))*CL$7</f>
        <v>0</v>
      </c>
      <c r="CM32" s="109">
        <f t="shared" si="18"/>
        <v>0</v>
      </c>
      <c r="CN32" s="114">
        <v>1.2900000000000003</v>
      </c>
      <c r="CP32" s="46"/>
      <c r="CQ32" s="47"/>
      <c r="CR32" s="48"/>
      <c r="CS32" s="66"/>
      <c r="CT32" s="67"/>
      <c r="CU32" s="68"/>
      <c r="CV32" s="69"/>
      <c r="CX32" s="46">
        <v>0</v>
      </c>
      <c r="CY32" s="109">
        <f t="shared" si="8"/>
        <v>0</v>
      </c>
      <c r="CZ32" s="112">
        <v>3.6026924004409961</v>
      </c>
      <c r="DB32" s="46">
        <f t="array" ref="DB32">SUM(IF(($A$1=Legacy!$A$7:$A$10)*($A32&lt;Legacy!$C$7:$C$10),Legacy!$B$7:$B$10))*DB$7</f>
        <v>0</v>
      </c>
      <c r="DC32" s="109">
        <f t="shared" si="15"/>
        <v>0</v>
      </c>
      <c r="DD32" s="114">
        <v>1.2900000000000003</v>
      </c>
      <c r="DF32" s="46"/>
      <c r="DG32" s="47"/>
      <c r="DH32" s="48"/>
      <c r="DI32" s="101"/>
      <c r="DJ32" s="67"/>
      <c r="DK32" s="68"/>
      <c r="DL32" s="69"/>
      <c r="DN32" s="46"/>
      <c r="DO32" s="109">
        <f t="shared" si="21"/>
        <v>0</v>
      </c>
      <c r="DP32" s="114">
        <v>3.6417821882334116</v>
      </c>
      <c r="DR32" s="46"/>
      <c r="DS32" s="109">
        <f t="shared" si="16"/>
        <v>0</v>
      </c>
      <c r="DT32" s="114">
        <v>1.2900000000000003</v>
      </c>
      <c r="DV32" s="46"/>
      <c r="DW32" s="47"/>
      <c r="DX32" s="48"/>
      <c r="DZ32" s="67"/>
      <c r="EA32" s="68"/>
      <c r="EB32" s="69"/>
      <c r="ED32" s="46"/>
      <c r="EE32" s="109">
        <f t="shared" si="10"/>
        <v>0</v>
      </c>
      <c r="EF32" s="114">
        <v>1.6793166172810785</v>
      </c>
      <c r="EH32" s="46"/>
      <c r="EI32" s="109">
        <f t="shared" si="11"/>
        <v>0</v>
      </c>
      <c r="EJ32" s="114">
        <v>0.92446219976475463</v>
      </c>
      <c r="EL32" s="46"/>
      <c r="EM32" s="47"/>
      <c r="EN32" s="48"/>
      <c r="EQ32" s="219">
        <f t="shared" si="19"/>
        <v>41487</v>
      </c>
      <c r="ER32" s="30">
        <v>8.6956521739130418E-2</v>
      </c>
    </row>
    <row r="33" spans="1:149" s="30" customFormat="1">
      <c r="A33" s="52">
        <v>41518</v>
      </c>
      <c r="B33" s="67"/>
      <c r="C33" s="68"/>
      <c r="D33" s="106"/>
      <c r="E33" s="53"/>
      <c r="F33" s="46">
        <f t="array" ref="F33">MAX(F32,SUM(IF(($A$1=Load!$B$2:$B$55)*(F$8=Load!$F$1:$K$1)*($A33&gt;=Load!$C$2:$C$55)*($A33&lt;=Load!$D$2:$D$55),Load!$F$2:$K$55)))</f>
        <v>0</v>
      </c>
      <c r="G33" s="109">
        <f t="shared" si="0"/>
        <v>0</v>
      </c>
      <c r="H33" s="112">
        <v>3.6026924004409961</v>
      </c>
      <c r="J33" s="46">
        <f t="array" ref="J33">SUM(IF(($A$1=Legacy!$A$7:$A$10)*($A33&lt;Legacy!$C$7:$C$10),Legacy!$B$7:$B$10))</f>
        <v>0</v>
      </c>
      <c r="K33" s="109">
        <f t="shared" si="1"/>
        <v>0</v>
      </c>
      <c r="L33" s="112">
        <v>1.2900000000000003</v>
      </c>
      <c r="N33" s="46"/>
      <c r="O33" s="47"/>
      <c r="P33" s="48"/>
      <c r="Q33" s="49"/>
      <c r="R33" s="67"/>
      <c r="S33" s="68"/>
      <c r="T33" s="69"/>
      <c r="V33" s="46">
        <f t="array" ref="V33">MAX(V32,SUM(IF(($A$1=Load!$B$2:$B$55)*(V$8=Load!$F$1:$K$1)*($A33&gt;=Load!$C$2:$C$55)*($A33&lt;=Load!$D$2:$D$55),Load!$F$2:$K$55)))</f>
        <v>0</v>
      </c>
      <c r="W33" s="109">
        <f t="shared" si="2"/>
        <v>0</v>
      </c>
      <c r="X33" s="112">
        <v>3.6026924004409961</v>
      </c>
      <c r="Z33" s="46">
        <f t="array" ref="Z33">SUM(IF(($A$1=Legacy!$A$7:$A$10)*($A33&lt;Legacy!$C$7:$C$10),Legacy!$B$7:$B$10))*Z$7</f>
        <v>0</v>
      </c>
      <c r="AA33" s="109">
        <f t="shared" si="3"/>
        <v>0</v>
      </c>
      <c r="AB33" s="114">
        <v>1.2900000000000003</v>
      </c>
      <c r="AD33" s="46"/>
      <c r="AE33" s="47"/>
      <c r="AF33" s="48"/>
      <c r="AG33" s="50">
        <f t="shared" si="12"/>
        <v>0</v>
      </c>
      <c r="AH33" s="67"/>
      <c r="AI33" s="68"/>
      <c r="AJ33" s="69"/>
      <c r="AL33" s="46">
        <f t="array" ref="AL33">MAX(AL32,SUM(IF(($A$1=Load!$B$2:$B$55)*(AL$8=Load!$F$1:$K$1)*($A33&gt;=Load!$C$2:$C$55)*($A33&lt;=Load!$D$2:$D$55),Load!$F$2:$K$55)))</f>
        <v>0</v>
      </c>
      <c r="AM33" s="109">
        <f t="shared" si="4"/>
        <v>0</v>
      </c>
      <c r="AN33" s="112">
        <v>3.6026924004409961</v>
      </c>
      <c r="AP33" s="46">
        <f t="array" ref="AP33">SUM(IF(($A$1=Legacy!$A$7:$A$10)*($A33&lt;Legacy!$C$7:$C$10),Legacy!$B$7:$B$10))*AP$7</f>
        <v>0</v>
      </c>
      <c r="AQ33" s="109">
        <f t="shared" si="13"/>
        <v>0</v>
      </c>
      <c r="AR33" s="114">
        <v>1.2900000000000003</v>
      </c>
      <c r="AT33" s="46"/>
      <c r="AU33" s="47"/>
      <c r="AV33" s="48"/>
      <c r="AW33" s="66">
        <f t="shared" si="20"/>
        <v>0</v>
      </c>
      <c r="AX33" s="67"/>
      <c r="AY33" s="68"/>
      <c r="AZ33" s="69"/>
      <c r="BB33" s="46"/>
      <c r="BC33" s="109">
        <f t="shared" si="5"/>
        <v>0</v>
      </c>
      <c r="BD33" s="112">
        <v>3.6026924004409961</v>
      </c>
      <c r="BF33" s="46"/>
      <c r="BG33" s="109">
        <f t="shared" si="6"/>
        <v>0</v>
      </c>
      <c r="BH33" s="114">
        <v>1.2900000000000003</v>
      </c>
      <c r="BJ33" s="46"/>
      <c r="BK33" s="47"/>
      <c r="BL33" s="48"/>
      <c r="BM33" s="66"/>
      <c r="BN33" s="67"/>
      <c r="BO33" s="68"/>
      <c r="BP33" s="69"/>
      <c r="BR33" s="182">
        <f t="array" ref="BR33">MAX(BR32,SUM(IF(($A$1=Load!$B$2:$B$55)*(BR$8=Load!$F$1:$K$1)*($A33&gt;=Load!$C$2:$C$55)*($A33&lt;=Load!$D$2:$D$55),Load!$F$2:$K$55))+SUM(IF(($A$1=Load!$B$2:$B$55)*(BR$7=Load!$F$1:$K$1)*($A33&gt;=Load!$C$2:$C$55)*($A33&lt;=Load!$D$2:$D$55),Load!$F$2:$K$55)))</f>
        <v>0</v>
      </c>
      <c r="BS33" s="109">
        <f t="shared" si="14"/>
        <v>0</v>
      </c>
      <c r="BT33" s="112">
        <v>3.6026924004409961</v>
      </c>
      <c r="BV33" s="46">
        <f t="array" ref="BV33">SUM(IF(($A$1=Legacy!$A$7:$A$10)*($A33&lt;Legacy!$C$7:$C$10),Legacy!$B$7:$B$10))*BV$7</f>
        <v>0</v>
      </c>
      <c r="BW33" s="109">
        <f t="shared" si="7"/>
        <v>0</v>
      </c>
      <c r="BX33" s="114">
        <v>1.2899999999999998</v>
      </c>
      <c r="BZ33" s="46"/>
      <c r="CA33" s="47"/>
      <c r="CB33" s="48"/>
      <c r="CC33" s="66"/>
      <c r="CD33" s="67"/>
      <c r="CE33" s="68"/>
      <c r="CF33" s="69"/>
      <c r="CH33" s="46">
        <f t="array" ref="CH33">MAX(CH32,SUM(IF(($A$1=Load!$B$2:$B$55)*(CH$8=Load!$F$1:$K$1)*($A33&gt;=Load!$C$2:$C$55)*($A33&lt;=Load!$D$2:$D$55),Load!$F$2:$K$55)))</f>
        <v>0</v>
      </c>
      <c r="CI33" s="109">
        <f t="shared" si="17"/>
        <v>0</v>
      </c>
      <c r="CJ33" s="112">
        <v>3.6026924004409961</v>
      </c>
      <c r="CL33" s="46">
        <f t="array" ref="CL33">SUM(IF(($A$1=Legacy!$A$7:$A$10)*($A33&lt;Legacy!$C$7:$C$10),Legacy!$B$7:$B$10))*CL$7</f>
        <v>0</v>
      </c>
      <c r="CM33" s="109">
        <f t="shared" si="18"/>
        <v>0</v>
      </c>
      <c r="CN33" s="114">
        <v>1.2900000000000003</v>
      </c>
      <c r="CP33" s="46"/>
      <c r="CQ33" s="47"/>
      <c r="CR33" s="48"/>
      <c r="CS33" s="66"/>
      <c r="CT33" s="67"/>
      <c r="CU33" s="68"/>
      <c r="CV33" s="69"/>
      <c r="CX33" s="46">
        <v>0</v>
      </c>
      <c r="CY33" s="109">
        <f t="shared" si="8"/>
        <v>0</v>
      </c>
      <c r="CZ33" s="112">
        <v>3.6026924004409961</v>
      </c>
      <c r="DB33" s="46">
        <f t="array" ref="DB33">SUM(IF(($A$1=Legacy!$A$7:$A$10)*($A33&lt;Legacy!$C$7:$C$10),Legacy!$B$7:$B$10))*DB$7</f>
        <v>0</v>
      </c>
      <c r="DC33" s="109">
        <f t="shared" si="15"/>
        <v>0</v>
      </c>
      <c r="DD33" s="114">
        <v>1.2900000000000003</v>
      </c>
      <c r="DF33" s="46"/>
      <c r="DG33" s="47"/>
      <c r="DH33" s="48"/>
      <c r="DI33" s="101"/>
      <c r="DJ33" s="67"/>
      <c r="DK33" s="68"/>
      <c r="DL33" s="69"/>
      <c r="DN33" s="46"/>
      <c r="DO33" s="109">
        <f t="shared" si="21"/>
        <v>0</v>
      </c>
      <c r="DP33" s="114">
        <v>3.6417821882334116</v>
      </c>
      <c r="DR33" s="46"/>
      <c r="DS33" s="109">
        <f t="shared" si="16"/>
        <v>0</v>
      </c>
      <c r="DT33" s="114">
        <v>1.2900000000000003</v>
      </c>
      <c r="DV33" s="46"/>
      <c r="DW33" s="47"/>
      <c r="DX33" s="48"/>
      <c r="DZ33" s="67"/>
      <c r="EA33" s="68"/>
      <c r="EB33" s="69"/>
      <c r="ED33" s="46"/>
      <c r="EE33" s="109">
        <f t="shared" si="10"/>
        <v>0</v>
      </c>
      <c r="EF33" s="114">
        <v>1.6793166172810785</v>
      </c>
      <c r="EH33" s="46"/>
      <c r="EI33" s="109">
        <f t="shared" si="11"/>
        <v>0</v>
      </c>
      <c r="EJ33" s="114">
        <v>0.92446219976475463</v>
      </c>
      <c r="EL33" s="46"/>
      <c r="EM33" s="47"/>
      <c r="EN33" s="48"/>
      <c r="EQ33" s="219">
        <f t="shared" si="19"/>
        <v>41518</v>
      </c>
      <c r="ER33" s="30">
        <v>8.6956521739130418E-2</v>
      </c>
    </row>
    <row r="34" spans="1:149" s="30" customFormat="1">
      <c r="A34" s="52">
        <v>41548</v>
      </c>
      <c r="B34" s="67"/>
      <c r="C34" s="68"/>
      <c r="D34" s="106"/>
      <c r="E34" s="53"/>
      <c r="F34" s="46">
        <f t="array" ref="F34">MAX(F33,SUM(IF(($A$1=Load!$B$2:$B$55)*(F$8=Load!$F$1:$K$1)*($A34&gt;=Load!$C$2:$C$55)*($A34&lt;=Load!$D$2:$D$55),Load!$F$2:$K$55)))</f>
        <v>0</v>
      </c>
      <c r="G34" s="109">
        <f t="shared" si="0"/>
        <v>0</v>
      </c>
      <c r="H34" s="112">
        <v>3.6026924004409961</v>
      </c>
      <c r="J34" s="46">
        <f t="array" ref="J34">SUM(IF(($A$1=Legacy!$A$7:$A$10)*($A34&lt;Legacy!$C$7:$C$10),Legacy!$B$7:$B$10))</f>
        <v>0</v>
      </c>
      <c r="K34" s="109">
        <f t="shared" si="1"/>
        <v>0</v>
      </c>
      <c r="L34" s="112">
        <v>1.2900000000000003</v>
      </c>
      <c r="N34" s="46"/>
      <c r="O34" s="47"/>
      <c r="P34" s="48"/>
      <c r="Q34" s="49"/>
      <c r="R34" s="67"/>
      <c r="S34" s="68"/>
      <c r="T34" s="69"/>
      <c r="V34" s="46">
        <f t="array" ref="V34">MAX(V33,SUM(IF(($A$1=Load!$B$2:$B$55)*(V$8=Load!$F$1:$K$1)*($A34&gt;=Load!$C$2:$C$55)*($A34&lt;=Load!$D$2:$D$55),Load!$F$2:$K$55)))</f>
        <v>0</v>
      </c>
      <c r="W34" s="109">
        <f t="shared" si="2"/>
        <v>0</v>
      </c>
      <c r="X34" s="112">
        <v>3.6026924004409961</v>
      </c>
      <c r="Z34" s="46">
        <f t="array" ref="Z34">SUM(IF(($A$1=Legacy!$A$7:$A$10)*($A34&lt;Legacy!$C$7:$C$10),Legacy!$B$7:$B$10))*Z$7</f>
        <v>0</v>
      </c>
      <c r="AA34" s="109">
        <f t="shared" si="3"/>
        <v>0</v>
      </c>
      <c r="AB34" s="114">
        <v>1.2900000000000003</v>
      </c>
      <c r="AD34" s="46"/>
      <c r="AE34" s="47"/>
      <c r="AF34" s="48"/>
      <c r="AG34" s="50">
        <f t="shared" si="12"/>
        <v>0</v>
      </c>
      <c r="AH34" s="67"/>
      <c r="AI34" s="68"/>
      <c r="AJ34" s="69"/>
      <c r="AL34" s="46">
        <f t="array" ref="AL34">MAX(AL33,SUM(IF(($A$1=Load!$B$2:$B$55)*(AL$8=Load!$F$1:$K$1)*($A34&gt;=Load!$C$2:$C$55)*($A34&lt;=Load!$D$2:$D$55),Load!$F$2:$K$55)))</f>
        <v>0</v>
      </c>
      <c r="AM34" s="109">
        <f t="shared" si="4"/>
        <v>0</v>
      </c>
      <c r="AN34" s="112">
        <v>3.6026924004409961</v>
      </c>
      <c r="AP34" s="46">
        <f t="array" ref="AP34">SUM(IF(($A$1=Legacy!$A$7:$A$10)*($A34&lt;Legacy!$C$7:$C$10),Legacy!$B$7:$B$10))*AP$7</f>
        <v>0</v>
      </c>
      <c r="AQ34" s="109">
        <f t="shared" si="13"/>
        <v>0</v>
      </c>
      <c r="AR34" s="114">
        <v>1.2900000000000003</v>
      </c>
      <c r="AT34" s="46"/>
      <c r="AU34" s="47"/>
      <c r="AV34" s="48"/>
      <c r="AW34" s="66">
        <f t="shared" si="20"/>
        <v>0</v>
      </c>
      <c r="AX34" s="67"/>
      <c r="AY34" s="68"/>
      <c r="AZ34" s="69"/>
      <c r="BB34" s="46"/>
      <c r="BC34" s="109">
        <f t="shared" si="5"/>
        <v>0</v>
      </c>
      <c r="BD34" s="112">
        <v>3.6026924004409961</v>
      </c>
      <c r="BF34" s="46"/>
      <c r="BG34" s="109">
        <f t="shared" si="6"/>
        <v>0</v>
      </c>
      <c r="BH34" s="114">
        <v>1.2900000000000003</v>
      </c>
      <c r="BJ34" s="46"/>
      <c r="BK34" s="47"/>
      <c r="BL34" s="48"/>
      <c r="BM34" s="66"/>
      <c r="BN34" s="67"/>
      <c r="BO34" s="68"/>
      <c r="BP34" s="69"/>
      <c r="BR34" s="182">
        <f t="array" ref="BR34">MAX(BR33,SUM(IF(($A$1=Load!$B$2:$B$55)*(BR$8=Load!$F$1:$K$1)*($A34&gt;=Load!$C$2:$C$55)*($A34&lt;=Load!$D$2:$D$55),Load!$F$2:$K$55))+SUM(IF(($A$1=Load!$B$2:$B$55)*(BR$7=Load!$F$1:$K$1)*($A34&gt;=Load!$C$2:$C$55)*($A34&lt;=Load!$D$2:$D$55),Load!$F$2:$K$55)))</f>
        <v>0</v>
      </c>
      <c r="BS34" s="109">
        <f t="shared" si="14"/>
        <v>0</v>
      </c>
      <c r="BT34" s="112">
        <v>3.6026924004409961</v>
      </c>
      <c r="BV34" s="46">
        <f t="array" ref="BV34">SUM(IF(($A$1=Legacy!$A$7:$A$10)*($A34&lt;Legacy!$C$7:$C$10),Legacy!$B$7:$B$10))*BV$7</f>
        <v>0</v>
      </c>
      <c r="BW34" s="109">
        <f t="shared" si="7"/>
        <v>0</v>
      </c>
      <c r="BX34" s="114">
        <v>1.2899999999999998</v>
      </c>
      <c r="BZ34" s="46"/>
      <c r="CA34" s="47"/>
      <c r="CB34" s="48"/>
      <c r="CC34" s="66"/>
      <c r="CD34" s="67"/>
      <c r="CE34" s="68"/>
      <c r="CF34" s="69"/>
      <c r="CH34" s="46">
        <f t="array" ref="CH34">MAX(CH33,SUM(IF(($A$1=Load!$B$2:$B$55)*(CH$8=Load!$F$1:$K$1)*($A34&gt;=Load!$C$2:$C$55)*($A34&lt;=Load!$D$2:$D$55),Load!$F$2:$K$55)))</f>
        <v>0</v>
      </c>
      <c r="CI34" s="109">
        <f t="shared" si="17"/>
        <v>0</v>
      </c>
      <c r="CJ34" s="112">
        <v>3.6026924004409961</v>
      </c>
      <c r="CL34" s="46">
        <f t="array" ref="CL34">SUM(IF(($A$1=Legacy!$A$7:$A$10)*($A34&lt;Legacy!$C$7:$C$10),Legacy!$B$7:$B$10))*CL$7</f>
        <v>0</v>
      </c>
      <c r="CM34" s="109">
        <f t="shared" si="18"/>
        <v>0</v>
      </c>
      <c r="CN34" s="114">
        <v>1.2900000000000003</v>
      </c>
      <c r="CP34" s="46"/>
      <c r="CQ34" s="47"/>
      <c r="CR34" s="48"/>
      <c r="CS34" s="66"/>
      <c r="CT34" s="67"/>
      <c r="CU34" s="68"/>
      <c r="CV34" s="69"/>
      <c r="CX34" s="46">
        <v>0</v>
      </c>
      <c r="CY34" s="109">
        <f t="shared" si="8"/>
        <v>0</v>
      </c>
      <c r="CZ34" s="112">
        <v>3.6026924004409961</v>
      </c>
      <c r="DB34" s="46">
        <f t="array" ref="DB34">SUM(IF(($A$1=Legacy!$A$7:$A$10)*($A34&lt;Legacy!$C$7:$C$10),Legacy!$B$7:$B$10))*DB$7</f>
        <v>0</v>
      </c>
      <c r="DC34" s="109">
        <f t="shared" si="15"/>
        <v>0</v>
      </c>
      <c r="DD34" s="114">
        <v>1.2900000000000003</v>
      </c>
      <c r="DF34" s="46"/>
      <c r="DG34" s="47"/>
      <c r="DH34" s="48"/>
      <c r="DI34" s="101"/>
      <c r="DJ34" s="67"/>
      <c r="DK34" s="68"/>
      <c r="DL34" s="69"/>
      <c r="DN34" s="46"/>
      <c r="DO34" s="109">
        <f t="shared" si="21"/>
        <v>0</v>
      </c>
      <c r="DP34" s="114">
        <v>3.6417821882334116</v>
      </c>
      <c r="DR34" s="46"/>
      <c r="DS34" s="109">
        <f t="shared" si="16"/>
        <v>0</v>
      </c>
      <c r="DT34" s="114">
        <v>1.2900000000000003</v>
      </c>
      <c r="DV34" s="46"/>
      <c r="DW34" s="47"/>
      <c r="DX34" s="48"/>
      <c r="DZ34" s="67"/>
      <c r="EA34" s="68"/>
      <c r="EB34" s="69"/>
      <c r="ED34" s="46"/>
      <c r="EE34" s="109">
        <f t="shared" si="10"/>
        <v>0</v>
      </c>
      <c r="EF34" s="114">
        <v>1.6793166172810785</v>
      </c>
      <c r="EH34" s="46"/>
      <c r="EI34" s="109">
        <f t="shared" si="11"/>
        <v>0</v>
      </c>
      <c r="EJ34" s="114">
        <v>0.92446219976475463</v>
      </c>
      <c r="EL34" s="46"/>
      <c r="EM34" s="47"/>
      <c r="EN34" s="48"/>
      <c r="EQ34" s="219">
        <f t="shared" si="19"/>
        <v>41548</v>
      </c>
      <c r="ER34" s="30">
        <v>8.6956521739130418E-2</v>
      </c>
    </row>
    <row r="35" spans="1:149" s="30" customFormat="1">
      <c r="A35" s="52">
        <v>41579</v>
      </c>
      <c r="B35" s="67"/>
      <c r="C35" s="68"/>
      <c r="D35" s="106"/>
      <c r="E35" s="53"/>
      <c r="F35" s="46">
        <f t="array" ref="F35">MAX(F34,SUM(IF(($A$1=Load!$B$2:$B$55)*(F$8=Load!$F$1:$K$1)*($A35&gt;=Load!$C$2:$C$55)*($A35&lt;=Load!$D$2:$D$55),Load!$F$2:$K$55)))</f>
        <v>0</v>
      </c>
      <c r="G35" s="109">
        <f t="shared" si="0"/>
        <v>0</v>
      </c>
      <c r="H35" s="112">
        <v>3.6026924004409961</v>
      </c>
      <c r="J35" s="46">
        <f t="array" ref="J35">SUM(IF(($A$1=Legacy!$A$7:$A$10)*($A35&lt;Legacy!$C$7:$C$10),Legacy!$B$7:$B$10))</f>
        <v>0</v>
      </c>
      <c r="K35" s="109">
        <f t="shared" si="1"/>
        <v>0</v>
      </c>
      <c r="L35" s="112">
        <v>1.2900000000000003</v>
      </c>
      <c r="N35" s="46"/>
      <c r="O35" s="47"/>
      <c r="P35" s="48"/>
      <c r="Q35" s="49"/>
      <c r="R35" s="67"/>
      <c r="S35" s="68"/>
      <c r="T35" s="69"/>
      <c r="V35" s="46">
        <f t="array" ref="V35">MAX(V34,SUM(IF(($A$1=Load!$B$2:$B$55)*(V$8=Load!$F$1:$K$1)*($A35&gt;=Load!$C$2:$C$55)*($A35&lt;=Load!$D$2:$D$55),Load!$F$2:$K$55)))</f>
        <v>0</v>
      </c>
      <c r="W35" s="109">
        <f t="shared" si="2"/>
        <v>0</v>
      </c>
      <c r="X35" s="112">
        <v>3.6026924004409961</v>
      </c>
      <c r="Z35" s="46">
        <f t="array" ref="Z35">SUM(IF(($A$1=Legacy!$A$7:$A$10)*($A35&lt;Legacy!$C$7:$C$10),Legacy!$B$7:$B$10))*Z$7</f>
        <v>0</v>
      </c>
      <c r="AA35" s="109">
        <f t="shared" si="3"/>
        <v>0</v>
      </c>
      <c r="AB35" s="114">
        <v>1.2900000000000003</v>
      </c>
      <c r="AD35" s="46"/>
      <c r="AE35" s="47"/>
      <c r="AF35" s="48"/>
      <c r="AG35" s="50">
        <f t="shared" si="12"/>
        <v>0</v>
      </c>
      <c r="AH35" s="67"/>
      <c r="AI35" s="68"/>
      <c r="AJ35" s="69"/>
      <c r="AL35" s="46">
        <f t="array" ref="AL35">MAX(AL34,SUM(IF(($A$1=Load!$B$2:$B$55)*(AL$8=Load!$F$1:$K$1)*($A35&gt;=Load!$C$2:$C$55)*($A35&lt;=Load!$D$2:$D$55),Load!$F$2:$K$55)))</f>
        <v>0</v>
      </c>
      <c r="AM35" s="109">
        <f t="shared" si="4"/>
        <v>0</v>
      </c>
      <c r="AN35" s="112">
        <v>3.6026924004409961</v>
      </c>
      <c r="AP35" s="46">
        <f t="array" ref="AP35">SUM(IF(($A$1=Legacy!$A$7:$A$10)*($A35&lt;Legacy!$C$7:$C$10),Legacy!$B$7:$B$10))*AP$7</f>
        <v>0</v>
      </c>
      <c r="AQ35" s="109">
        <f t="shared" si="13"/>
        <v>0</v>
      </c>
      <c r="AR35" s="114">
        <v>1.2900000000000003</v>
      </c>
      <c r="AT35" s="46"/>
      <c r="AU35" s="47"/>
      <c r="AV35" s="48"/>
      <c r="AW35" s="66">
        <f t="shared" si="20"/>
        <v>0</v>
      </c>
      <c r="AX35" s="67"/>
      <c r="AY35" s="68"/>
      <c r="AZ35" s="69"/>
      <c r="BB35" s="46"/>
      <c r="BC35" s="109">
        <f t="shared" si="5"/>
        <v>0</v>
      </c>
      <c r="BD35" s="112">
        <v>3.6026924004409961</v>
      </c>
      <c r="BF35" s="46"/>
      <c r="BG35" s="109">
        <f t="shared" si="6"/>
        <v>0</v>
      </c>
      <c r="BH35" s="114">
        <v>1.2900000000000003</v>
      </c>
      <c r="BJ35" s="46"/>
      <c r="BK35" s="47"/>
      <c r="BL35" s="48"/>
      <c r="BM35" s="66"/>
      <c r="BN35" s="67"/>
      <c r="BO35" s="68"/>
      <c r="BP35" s="69"/>
      <c r="BR35" s="182">
        <f t="array" ref="BR35">MAX(BR34,SUM(IF(($A$1=Load!$B$2:$B$55)*(BR$8=Load!$F$1:$K$1)*($A35&gt;=Load!$C$2:$C$55)*($A35&lt;=Load!$D$2:$D$55),Load!$F$2:$K$55))+SUM(IF(($A$1=Load!$B$2:$B$55)*(BR$7=Load!$F$1:$K$1)*($A35&gt;=Load!$C$2:$C$55)*($A35&lt;=Load!$D$2:$D$55),Load!$F$2:$K$55)))</f>
        <v>0</v>
      </c>
      <c r="BS35" s="109">
        <f t="shared" si="14"/>
        <v>0</v>
      </c>
      <c r="BT35" s="112">
        <v>3.6026924004409961</v>
      </c>
      <c r="BV35" s="46">
        <f t="array" ref="BV35">SUM(IF(($A$1=Legacy!$A$7:$A$10)*($A35&lt;Legacy!$C$7:$C$10),Legacy!$B$7:$B$10))*BV$7</f>
        <v>0</v>
      </c>
      <c r="BW35" s="109">
        <f t="shared" si="7"/>
        <v>0</v>
      </c>
      <c r="BX35" s="114">
        <v>1.2899999999999998</v>
      </c>
      <c r="BZ35" s="46"/>
      <c r="CA35" s="47"/>
      <c r="CB35" s="48"/>
      <c r="CC35" s="66"/>
      <c r="CD35" s="67"/>
      <c r="CE35" s="68"/>
      <c r="CF35" s="69"/>
      <c r="CH35" s="46">
        <f t="array" ref="CH35">MAX(CH34,SUM(IF(($A$1=Load!$B$2:$B$55)*(CH$8=Load!$F$1:$K$1)*($A35&gt;=Load!$C$2:$C$55)*($A35&lt;=Load!$D$2:$D$55),Load!$F$2:$K$55)))</f>
        <v>0</v>
      </c>
      <c r="CI35" s="109">
        <f t="shared" si="17"/>
        <v>0</v>
      </c>
      <c r="CJ35" s="112">
        <v>3.6026924004409961</v>
      </c>
      <c r="CL35" s="46">
        <f t="array" ref="CL35">SUM(IF(($A$1=Legacy!$A$7:$A$10)*($A35&lt;Legacy!$C$7:$C$10),Legacy!$B$7:$B$10))*CL$7</f>
        <v>0</v>
      </c>
      <c r="CM35" s="109">
        <f t="shared" si="18"/>
        <v>0</v>
      </c>
      <c r="CN35" s="114">
        <v>1.2900000000000003</v>
      </c>
      <c r="CP35" s="46"/>
      <c r="CQ35" s="47"/>
      <c r="CR35" s="48"/>
      <c r="CS35" s="66"/>
      <c r="CT35" s="67"/>
      <c r="CU35" s="68"/>
      <c r="CV35" s="69"/>
      <c r="CX35" s="46">
        <v>0</v>
      </c>
      <c r="CY35" s="109">
        <f t="shared" si="8"/>
        <v>0</v>
      </c>
      <c r="CZ35" s="112">
        <v>3.6026924004409961</v>
      </c>
      <c r="DB35" s="46">
        <f t="array" ref="DB35">SUM(IF(($A$1=Legacy!$A$7:$A$10)*($A35&lt;Legacy!$C$7:$C$10),Legacy!$B$7:$B$10))*DB$7</f>
        <v>0</v>
      </c>
      <c r="DC35" s="109">
        <f t="shared" si="15"/>
        <v>0</v>
      </c>
      <c r="DD35" s="114">
        <v>1.2900000000000003</v>
      </c>
      <c r="DF35" s="46"/>
      <c r="DG35" s="47"/>
      <c r="DH35" s="48"/>
      <c r="DI35" s="101"/>
      <c r="DJ35" s="67"/>
      <c r="DK35" s="68"/>
      <c r="DL35" s="69"/>
      <c r="DN35" s="46"/>
      <c r="DO35" s="109">
        <f t="shared" si="21"/>
        <v>0</v>
      </c>
      <c r="DP35" s="114">
        <v>3.6417821882334116</v>
      </c>
      <c r="DR35" s="46"/>
      <c r="DS35" s="109">
        <f t="shared" si="16"/>
        <v>0</v>
      </c>
      <c r="DT35" s="114">
        <v>1.2900000000000003</v>
      </c>
      <c r="DV35" s="46"/>
      <c r="DW35" s="47"/>
      <c r="DX35" s="48"/>
      <c r="DZ35" s="67"/>
      <c r="EA35" s="68"/>
      <c r="EB35" s="69"/>
      <c r="ED35" s="46"/>
      <c r="EE35" s="109">
        <f t="shared" si="10"/>
        <v>0</v>
      </c>
      <c r="EF35" s="114">
        <v>1.6793166172810785</v>
      </c>
      <c r="EH35" s="46"/>
      <c r="EI35" s="109">
        <f t="shared" si="11"/>
        <v>0</v>
      </c>
      <c r="EJ35" s="114">
        <v>0.92446219976475463</v>
      </c>
      <c r="EL35" s="46"/>
      <c r="EM35" s="47"/>
      <c r="EN35" s="48"/>
      <c r="EQ35" s="219">
        <f t="shared" si="19"/>
        <v>41579</v>
      </c>
      <c r="ER35" s="30">
        <v>8.6956521739130418E-2</v>
      </c>
    </row>
    <row r="36" spans="1:149" s="74" customFormat="1" ht="13.5" thickBot="1">
      <c r="A36" s="70">
        <v>41609</v>
      </c>
      <c r="B36" s="75"/>
      <c r="C36" s="76"/>
      <c r="D36" s="107"/>
      <c r="E36" s="73"/>
      <c r="F36" s="71">
        <f t="array" ref="F36">MAX(F35,SUM(IF(($A$1=Load!$B$2:$B$55)*(F$8=Load!$F$1:$K$1)*($A36&gt;=Load!$C$2:$C$55)*($A36&lt;=Load!$D$2:$D$55),Load!$F$2:$K$55)))</f>
        <v>0</v>
      </c>
      <c r="G36" s="111">
        <f t="shared" si="0"/>
        <v>0</v>
      </c>
      <c r="H36" s="113">
        <v>3.6026924004409961</v>
      </c>
      <c r="J36" s="71">
        <f t="array" ref="J36">SUM(IF(($A$1=Legacy!$A$7:$A$10)*($A36&lt;Legacy!$C$7:$C$10),Legacy!$B$7:$B$10))</f>
        <v>0</v>
      </c>
      <c r="K36" s="111">
        <f t="shared" si="1"/>
        <v>0</v>
      </c>
      <c r="L36" s="113">
        <v>1.2900000000000003</v>
      </c>
      <c r="N36" s="71"/>
      <c r="O36" s="72"/>
      <c r="P36" s="78"/>
      <c r="Q36" s="79"/>
      <c r="R36" s="75"/>
      <c r="S36" s="76"/>
      <c r="T36" s="77"/>
      <c r="V36" s="71">
        <f t="array" ref="V36">MAX(V35,SUM(IF(($A$1=Load!$B$2:$B$55)*(V$8=Load!$F$1:$K$1)*($A36&gt;=Load!$C$2:$C$55)*($A36&lt;=Load!$D$2:$D$55),Load!$F$2:$K$55)))</f>
        <v>0</v>
      </c>
      <c r="W36" s="111">
        <f t="shared" si="2"/>
        <v>0</v>
      </c>
      <c r="X36" s="113">
        <v>3.6026924004409961</v>
      </c>
      <c r="Z36" s="71">
        <f t="array" ref="Z36">SUM(IF(($A$1=Legacy!$A$7:$A$10)*($A36&lt;Legacy!$C$7:$C$10),Legacy!$B$7:$B$10))*Z$7</f>
        <v>0</v>
      </c>
      <c r="AA36" s="111">
        <f t="shared" si="3"/>
        <v>0</v>
      </c>
      <c r="AB36" s="116">
        <v>1.2900000000000003</v>
      </c>
      <c r="AD36" s="71"/>
      <c r="AE36" s="72"/>
      <c r="AF36" s="78"/>
      <c r="AG36" s="80">
        <f t="shared" si="12"/>
        <v>0</v>
      </c>
      <c r="AH36" s="75"/>
      <c r="AI36" s="76"/>
      <c r="AJ36" s="77"/>
      <c r="AL36" s="71">
        <f t="array" ref="AL36">MAX(AL35,SUM(IF(($A$1=Load!$B$2:$B$55)*(AL$8=Load!$F$1:$K$1)*($A36&gt;=Load!$C$2:$C$55)*($A36&lt;=Load!$D$2:$D$55),Load!$F$2:$K$55)))</f>
        <v>0</v>
      </c>
      <c r="AM36" s="111">
        <f t="shared" si="4"/>
        <v>0</v>
      </c>
      <c r="AN36" s="113">
        <v>3.6026924004409961</v>
      </c>
      <c r="AP36" s="71">
        <f t="array" ref="AP36">SUM(IF(($A$1=Legacy!$A$7:$A$10)*($A36&lt;Legacy!$C$7:$C$10),Legacy!$B$7:$B$10))*AP$7</f>
        <v>0</v>
      </c>
      <c r="AQ36" s="111">
        <f t="shared" si="13"/>
        <v>0</v>
      </c>
      <c r="AR36" s="116">
        <v>1.2900000000000003</v>
      </c>
      <c r="AT36" s="71"/>
      <c r="AU36" s="72"/>
      <c r="AV36" s="78"/>
      <c r="AW36" s="81">
        <f t="shared" si="20"/>
        <v>0</v>
      </c>
      <c r="AX36" s="75"/>
      <c r="AY36" s="76"/>
      <c r="AZ36" s="77"/>
      <c r="BB36" s="71"/>
      <c r="BC36" s="111">
        <f t="shared" si="5"/>
        <v>0</v>
      </c>
      <c r="BD36" s="113">
        <v>3.6026924004409961</v>
      </c>
      <c r="BF36" s="71"/>
      <c r="BG36" s="111">
        <f t="shared" si="6"/>
        <v>0</v>
      </c>
      <c r="BH36" s="116">
        <v>1.2900000000000003</v>
      </c>
      <c r="BJ36" s="71"/>
      <c r="BK36" s="72"/>
      <c r="BL36" s="78"/>
      <c r="BM36" s="81"/>
      <c r="BN36" s="75"/>
      <c r="BO36" s="76"/>
      <c r="BP36" s="77"/>
      <c r="BR36" s="318">
        <f t="array" ref="BR36">MAX(BR35,SUM(IF(($A$1=Load!$B$2:$B$55)*(BR$8=Load!$F$1:$K$1)*($A36&gt;=Load!$C$2:$C$55)*($A36&lt;=Load!$D$2:$D$55),Load!$F$2:$K$55))+SUM(IF(($A$1=Load!$B$2:$B$55)*(BR$7=Load!$F$1:$K$1)*($A36&gt;=Load!$C$2:$C$55)*($A36&lt;=Load!$D$2:$D$55),Load!$F$2:$K$55)))</f>
        <v>0</v>
      </c>
      <c r="BS36" s="111">
        <f t="shared" si="14"/>
        <v>0</v>
      </c>
      <c r="BT36" s="113">
        <v>3.6026924004409961</v>
      </c>
      <c r="BV36" s="71">
        <f t="array" ref="BV36">SUM(IF(($A$1=Legacy!$A$7:$A$10)*($A36&lt;Legacy!$C$7:$C$10),Legacy!$B$7:$B$10))*BV$7</f>
        <v>0</v>
      </c>
      <c r="BW36" s="111">
        <f t="shared" si="7"/>
        <v>0</v>
      </c>
      <c r="BX36" s="116">
        <v>1.2899999999999998</v>
      </c>
      <c r="BZ36" s="71"/>
      <c r="CA36" s="72"/>
      <c r="CB36" s="78"/>
      <c r="CC36" s="81"/>
      <c r="CD36" s="75"/>
      <c r="CE36" s="76"/>
      <c r="CF36" s="77"/>
      <c r="CH36" s="71">
        <f t="array" ref="CH36">MAX(CH35,SUM(IF(($A$1=Load!$B$2:$B$55)*(CH$8=Load!$F$1:$K$1)*($A36&gt;=Load!$C$2:$C$55)*($A36&lt;=Load!$D$2:$D$55),Load!$F$2:$K$55)))</f>
        <v>0</v>
      </c>
      <c r="CI36" s="109">
        <f t="shared" si="17"/>
        <v>0</v>
      </c>
      <c r="CJ36" s="113">
        <v>3.6026924004409961</v>
      </c>
      <c r="CL36" s="71">
        <f t="array" ref="CL36">SUM(IF(($A$1=Legacy!$A$7:$A$10)*($A36&lt;Legacy!$C$7:$C$10),Legacy!$B$7:$B$10))*CL$7</f>
        <v>0</v>
      </c>
      <c r="CM36" s="109">
        <f t="shared" si="18"/>
        <v>0</v>
      </c>
      <c r="CN36" s="116">
        <v>1.2900000000000003</v>
      </c>
      <c r="CP36" s="71"/>
      <c r="CQ36" s="72"/>
      <c r="CR36" s="78"/>
      <c r="CS36" s="81"/>
      <c r="CT36" s="75"/>
      <c r="CU36" s="76"/>
      <c r="CV36" s="77"/>
      <c r="CX36" s="46">
        <v>0</v>
      </c>
      <c r="CY36" s="111">
        <f t="shared" si="8"/>
        <v>0</v>
      </c>
      <c r="CZ36" s="113">
        <v>3.6026924004409961</v>
      </c>
      <c r="DB36" s="71">
        <f t="array" ref="DB36">SUM(IF(($A$1=Legacy!$A$7:$A$10)*($A36&lt;Legacy!$C$7:$C$10),Legacy!$B$7:$B$10))*DB$7</f>
        <v>0</v>
      </c>
      <c r="DC36" s="111">
        <f t="shared" si="15"/>
        <v>0</v>
      </c>
      <c r="DD36" s="116">
        <v>1.2900000000000003</v>
      </c>
      <c r="DF36" s="71"/>
      <c r="DG36" s="72"/>
      <c r="DH36" s="78"/>
      <c r="DI36" s="514"/>
      <c r="DJ36" s="75"/>
      <c r="DK36" s="76"/>
      <c r="DL36" s="77"/>
      <c r="DN36" s="71"/>
      <c r="DO36" s="111">
        <f t="shared" si="21"/>
        <v>0</v>
      </c>
      <c r="DP36" s="116">
        <v>3.6417821882334116</v>
      </c>
      <c r="DR36" s="71"/>
      <c r="DS36" s="111">
        <f t="shared" si="16"/>
        <v>0</v>
      </c>
      <c r="DT36" s="116">
        <v>1.2900000000000003</v>
      </c>
      <c r="DV36" s="71"/>
      <c r="DW36" s="72"/>
      <c r="DX36" s="78"/>
      <c r="DZ36" s="75"/>
      <c r="EA36" s="76"/>
      <c r="EB36" s="77"/>
      <c r="ED36" s="71"/>
      <c r="EE36" s="111">
        <f t="shared" si="10"/>
        <v>0</v>
      </c>
      <c r="EF36" s="116">
        <v>1.6793166172810785</v>
      </c>
      <c r="EH36" s="71"/>
      <c r="EI36" s="111">
        <f t="shared" si="11"/>
        <v>0</v>
      </c>
      <c r="EJ36" s="116">
        <v>0.92446219976475463</v>
      </c>
      <c r="EL36" s="71"/>
      <c r="EM36" s="72"/>
      <c r="EN36" s="78"/>
      <c r="EQ36" s="220">
        <f t="shared" si="19"/>
        <v>41609</v>
      </c>
      <c r="ER36" s="74">
        <v>8.6956521739130418E-2</v>
      </c>
    </row>
    <row r="37" spans="1:149" s="102" customFormat="1">
      <c r="A37" s="92">
        <v>41640</v>
      </c>
      <c r="B37" s="67"/>
      <c r="C37" s="68"/>
      <c r="D37" s="106"/>
      <c r="E37" s="95"/>
      <c r="F37" s="93">
        <f t="array" ref="F37">MAX(F36,SUM(IF(($A$1=Load!$B$2:$B$55)*(F$8=Load!$F$1:$K$1)*($A37&gt;=Load!$C$2:$C$55)*($A37&lt;=Load!$D$2:$D$55),Load!$F$2:$K$55)))</f>
        <v>0</v>
      </c>
      <c r="G37" s="110">
        <f t="shared" si="0"/>
        <v>0</v>
      </c>
      <c r="H37" s="112">
        <v>3.6026924004409961</v>
      </c>
      <c r="I37" s="96"/>
      <c r="J37" s="93">
        <f t="array" ref="J37">SUM(IF(($A$1=Legacy!$A$7:$A$10)*($A37&lt;Legacy!$C$7:$C$10),Legacy!$B$7:$B$10))</f>
        <v>0</v>
      </c>
      <c r="K37" s="110">
        <f t="shared" si="1"/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f t="array" ref="V37">MAX(V36,SUM(IF(($A$1=Load!$B$2:$B$55)*(V$8=Load!$F$1:$K$1)*($A37&gt;=Load!$C$2:$C$55)*($A37&lt;=Load!$D$2:$D$55),Load!$F$2:$K$55)))</f>
        <v>0</v>
      </c>
      <c r="W37" s="110">
        <f t="shared" si="2"/>
        <v>0</v>
      </c>
      <c r="X37" s="112">
        <v>3.6026924004409961</v>
      </c>
      <c r="Y37" s="96"/>
      <c r="Z37" s="93">
        <f t="array" ref="Z37">SUM(IF(($A$1=Legacy!$A$7:$A$10)*($A37&lt;Legacy!$C$7:$C$10),Legacy!$B$7:$B$10))*Z$7</f>
        <v>0</v>
      </c>
      <c r="AA37" s="110">
        <f t="shared" si="3"/>
        <v>0</v>
      </c>
      <c r="AB37" s="114">
        <v>1.2900000000000003</v>
      </c>
      <c r="AC37" s="96"/>
      <c r="AD37" s="93"/>
      <c r="AE37" s="94"/>
      <c r="AF37" s="97"/>
      <c r="AG37" s="99">
        <f t="shared" si="12"/>
        <v>0</v>
      </c>
      <c r="AH37" s="67"/>
      <c r="AI37" s="68"/>
      <c r="AJ37" s="69"/>
      <c r="AK37" s="96"/>
      <c r="AL37" s="93">
        <f t="array" ref="AL37">MAX(AL36,SUM(IF(($A$1=Load!$B$2:$B$55)*(AL$8=Load!$F$1:$K$1)*($A37&gt;=Load!$C$2:$C$55)*($A37&lt;=Load!$D$2:$D$55),Load!$F$2:$K$55)))</f>
        <v>0</v>
      </c>
      <c r="AM37" s="110">
        <f t="shared" si="4"/>
        <v>0</v>
      </c>
      <c r="AN37" s="112">
        <v>3.6026924004409961</v>
      </c>
      <c r="AO37" s="96"/>
      <c r="AP37" s="93">
        <f t="array" ref="AP37">SUM(IF(($A$1=Legacy!$A$7:$A$10)*($A37&lt;Legacy!$C$7:$C$10),Legacy!$B$7:$B$10))*AP$7</f>
        <v>0</v>
      </c>
      <c r="AQ37" s="110">
        <f t="shared" si="13"/>
        <v>0</v>
      </c>
      <c r="AR37" s="114">
        <v>1.2900000000000003</v>
      </c>
      <c r="AS37" s="96"/>
      <c r="AT37" s="93"/>
      <c r="AU37" s="94"/>
      <c r="AV37" s="97"/>
      <c r="AW37" s="100">
        <f t="shared" si="20"/>
        <v>0</v>
      </c>
      <c r="AX37" s="67"/>
      <c r="AY37" s="68"/>
      <c r="AZ37" s="69"/>
      <c r="BA37" s="96"/>
      <c r="BB37" s="93"/>
      <c r="BC37" s="110">
        <f t="shared" si="5"/>
        <v>0</v>
      </c>
      <c r="BD37" s="112">
        <v>3.6026924004409961</v>
      </c>
      <c r="BE37" s="96"/>
      <c r="BF37" s="93"/>
      <c r="BG37" s="110">
        <f t="shared" si="6"/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f t="array" ref="BR37">MAX(BR36,SUM(IF(($A$1=Load!$B$2:$B$55)*(BR$8=Load!$F$1:$K$1)*($A37&gt;=Load!$C$2:$C$55)*($A37&lt;=Load!$D$2:$D$55),Load!$F$2:$K$55))+SUM(IF(($A$1=Load!$B$2:$B$55)*(BR$7=Load!$F$1:$K$1)*($A37&gt;=Load!$C$2:$C$55)*($A37&lt;=Load!$D$2:$D$55),Load!$F$2:$K$55)))</f>
        <v>0</v>
      </c>
      <c r="BS37" s="110">
        <f t="shared" si="14"/>
        <v>0</v>
      </c>
      <c r="BT37" s="112">
        <v>3.6026924004409961</v>
      </c>
      <c r="BU37" s="96"/>
      <c r="BV37" s="93">
        <f t="array" ref="BV37">SUM(IF(($A$1=Legacy!$A$7:$A$10)*($A37&lt;Legacy!$C$7:$C$10),Legacy!$B$7:$B$10))*BV$7</f>
        <v>0</v>
      </c>
      <c r="BW37" s="110">
        <f t="shared" si="7"/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f t="array" ref="CH37">MAX(CH36,SUM(IF(($A$1=Load!$B$2:$B$55)*(CH$8=Load!$F$1:$K$1)*($A37&gt;=Load!$C$2:$C$55)*($A37&lt;=Load!$D$2:$D$55),Load!$F$2:$K$55)))</f>
        <v>0</v>
      </c>
      <c r="CI37" s="109">
        <f t="shared" si="17"/>
        <v>0</v>
      </c>
      <c r="CJ37" s="112">
        <v>3.6026924004409961</v>
      </c>
      <c r="CK37" s="96"/>
      <c r="CL37" s="93">
        <f t="array" ref="CL37">SUM(IF(($A$1=Legacy!$A$7:$A$10)*($A37&lt;Legacy!$C$7:$C$10),Legacy!$B$7:$B$10))*CL$7</f>
        <v>0</v>
      </c>
      <c r="CM37" s="109">
        <f t="shared" si="18"/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46">
        <v>0</v>
      </c>
      <c r="CY37" s="110">
        <f t="shared" si="8"/>
        <v>0</v>
      </c>
      <c r="CZ37" s="112">
        <v>3.6026924004409961</v>
      </c>
      <c r="DA37" s="96"/>
      <c r="DB37" s="93">
        <f t="array" ref="DB37">SUM(IF(($A$1=Legacy!$A$7:$A$10)*($A37&lt;Legacy!$C$7:$C$10),Legacy!$B$7:$B$10))*DB$7</f>
        <v>0</v>
      </c>
      <c r="DC37" s="110">
        <f t="shared" si="15"/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21"/>
        <v>0</v>
      </c>
      <c r="DP37" s="114">
        <v>3.2138109792015235</v>
      </c>
      <c r="DQ37" s="96"/>
      <c r="DR37" s="93"/>
      <c r="DS37" s="110">
        <f t="shared" si="16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0"/>
        <v>0</v>
      </c>
      <c r="EF37" s="114">
        <v>2.4660060656723686</v>
      </c>
      <c r="EG37" s="96"/>
      <c r="EH37" s="93"/>
      <c r="EI37" s="110">
        <f t="shared" si="11"/>
        <v>0</v>
      </c>
      <c r="EJ37" s="114">
        <v>0.12880834046451642</v>
      </c>
      <c r="EK37" s="96"/>
      <c r="EL37" s="93"/>
      <c r="EM37" s="94"/>
      <c r="EN37" s="97"/>
      <c r="EQ37" s="180">
        <f t="shared" si="19"/>
        <v>41640</v>
      </c>
      <c r="ER37" s="102">
        <v>8.6956521739130418E-2</v>
      </c>
    </row>
    <row r="38" spans="1:149" s="102" customFormat="1">
      <c r="A38" s="92">
        <v>41671</v>
      </c>
      <c r="B38" s="67"/>
      <c r="C38" s="68"/>
      <c r="D38" s="106"/>
      <c r="E38" s="95"/>
      <c r="F38" s="93">
        <f t="array" ref="F38">MAX(F37,SUM(IF(($A$1=Load!$B$2:$B$55)*(F$8=Load!$F$1:$K$1)*($A38&gt;=Load!$C$2:$C$55)*($A38&lt;=Load!$D$2:$D$55),Load!$F$2:$K$55)))</f>
        <v>0</v>
      </c>
      <c r="G38" s="110">
        <f t="shared" si="0"/>
        <v>0</v>
      </c>
      <c r="H38" s="112">
        <v>3.6026924004409961</v>
      </c>
      <c r="I38" s="96"/>
      <c r="J38" s="93">
        <f t="array" ref="J38">SUM(IF(($A$1=Legacy!$A$7:$A$10)*($A38&lt;Legacy!$C$7:$C$10),Legacy!$B$7:$B$10))</f>
        <v>0</v>
      </c>
      <c r="K38" s="110">
        <f t="shared" si="1"/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f t="array" ref="V38">MAX(V37,SUM(IF(($A$1=Load!$B$2:$B$55)*(V$8=Load!$F$1:$K$1)*($A38&gt;=Load!$C$2:$C$55)*($A38&lt;=Load!$D$2:$D$55),Load!$F$2:$K$55)))</f>
        <v>0</v>
      </c>
      <c r="W38" s="110">
        <f t="shared" si="2"/>
        <v>0</v>
      </c>
      <c r="X38" s="112">
        <v>3.6026924004409961</v>
      </c>
      <c r="Y38" s="96"/>
      <c r="Z38" s="93">
        <f t="array" ref="Z38">SUM(IF(($A$1=Legacy!$A$7:$A$10)*($A38&lt;Legacy!$C$7:$C$10),Legacy!$B$7:$B$10))*Z$7</f>
        <v>0</v>
      </c>
      <c r="AA38" s="110">
        <f t="shared" si="3"/>
        <v>0</v>
      </c>
      <c r="AB38" s="114">
        <v>1.2900000000000003</v>
      </c>
      <c r="AC38" s="96"/>
      <c r="AD38" s="93"/>
      <c r="AE38" s="94"/>
      <c r="AF38" s="97"/>
      <c r="AG38" s="99">
        <f t="shared" si="12"/>
        <v>0</v>
      </c>
      <c r="AH38" s="67"/>
      <c r="AI38" s="68"/>
      <c r="AJ38" s="69"/>
      <c r="AK38" s="96"/>
      <c r="AL38" s="93">
        <f t="array" ref="AL38">MAX(AL37,SUM(IF(($A$1=Load!$B$2:$B$55)*(AL$8=Load!$F$1:$K$1)*($A38&gt;=Load!$C$2:$C$55)*($A38&lt;=Load!$D$2:$D$55),Load!$F$2:$K$55)))</f>
        <v>0</v>
      </c>
      <c r="AM38" s="110">
        <f t="shared" si="4"/>
        <v>0</v>
      </c>
      <c r="AN38" s="112">
        <v>3.6026924004409961</v>
      </c>
      <c r="AO38" s="96"/>
      <c r="AP38" s="93">
        <f t="array" ref="AP38">SUM(IF(($A$1=Legacy!$A$7:$A$10)*($A38&lt;Legacy!$C$7:$C$10),Legacy!$B$7:$B$10))*AP$7</f>
        <v>0</v>
      </c>
      <c r="AQ38" s="110">
        <f t="shared" si="13"/>
        <v>0</v>
      </c>
      <c r="AR38" s="114">
        <v>1.2900000000000003</v>
      </c>
      <c r="AS38" s="96"/>
      <c r="AT38" s="93"/>
      <c r="AU38" s="94"/>
      <c r="AV38" s="97"/>
      <c r="AW38" s="100">
        <f t="shared" si="20"/>
        <v>0</v>
      </c>
      <c r="AX38" s="67"/>
      <c r="AY38" s="68"/>
      <c r="AZ38" s="69"/>
      <c r="BA38" s="96"/>
      <c r="BB38" s="93"/>
      <c r="BC38" s="110">
        <f t="shared" si="5"/>
        <v>0</v>
      </c>
      <c r="BD38" s="112">
        <v>3.6026924004409961</v>
      </c>
      <c r="BE38" s="96"/>
      <c r="BF38" s="93"/>
      <c r="BG38" s="110">
        <f t="shared" si="6"/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f t="array" ref="BR38">MAX(BR37,SUM(IF(($A$1=Load!$B$2:$B$55)*(BR$8=Load!$F$1:$K$1)*($A38&gt;=Load!$C$2:$C$55)*($A38&lt;=Load!$D$2:$D$55),Load!$F$2:$K$55))+SUM(IF(($A$1=Load!$B$2:$B$55)*(BR$7=Load!$F$1:$K$1)*($A38&gt;=Load!$C$2:$C$55)*($A38&lt;=Load!$D$2:$D$55),Load!$F$2:$K$55)))</f>
        <v>0</v>
      </c>
      <c r="BS38" s="110">
        <f t="shared" si="14"/>
        <v>0</v>
      </c>
      <c r="BT38" s="112">
        <v>3.6026924004409961</v>
      </c>
      <c r="BU38" s="96"/>
      <c r="BV38" s="93">
        <f t="array" ref="BV38">SUM(IF(($A$1=Legacy!$A$7:$A$10)*($A38&lt;Legacy!$C$7:$C$10),Legacy!$B$7:$B$10))*BV$7</f>
        <v>0</v>
      </c>
      <c r="BW38" s="110">
        <f t="shared" si="7"/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f t="array" ref="CH38">MAX(CH37,SUM(IF(($A$1=Load!$B$2:$B$55)*(CH$8=Load!$F$1:$K$1)*($A38&gt;=Load!$C$2:$C$55)*($A38&lt;=Load!$D$2:$D$55),Load!$F$2:$K$55)))</f>
        <v>0</v>
      </c>
      <c r="CI38" s="109">
        <f t="shared" si="17"/>
        <v>0</v>
      </c>
      <c r="CJ38" s="112">
        <v>3.6026924004409961</v>
      </c>
      <c r="CK38" s="96"/>
      <c r="CL38" s="93">
        <f t="array" ref="CL38">SUM(IF(($A$1=Legacy!$A$7:$A$10)*($A38&lt;Legacy!$C$7:$C$10),Legacy!$B$7:$B$10))*CL$7</f>
        <v>0</v>
      </c>
      <c r="CM38" s="109">
        <f t="shared" si="18"/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46">
        <v>0</v>
      </c>
      <c r="CY38" s="110">
        <f t="shared" si="8"/>
        <v>0</v>
      </c>
      <c r="CZ38" s="112">
        <v>3.6026924004409961</v>
      </c>
      <c r="DA38" s="96"/>
      <c r="DB38" s="93">
        <f t="array" ref="DB38">SUM(IF(($A$1=Legacy!$A$7:$A$10)*($A38&lt;Legacy!$C$7:$C$10),Legacy!$B$7:$B$10))*DB$7</f>
        <v>0</v>
      </c>
      <c r="DC38" s="110">
        <f t="shared" si="15"/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21"/>
        <v>0</v>
      </c>
      <c r="DP38" s="114">
        <v>3.2138109792015235</v>
      </c>
      <c r="DQ38" s="96"/>
      <c r="DR38" s="93"/>
      <c r="DS38" s="110">
        <f t="shared" si="16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0"/>
        <v>0</v>
      </c>
      <c r="EF38" s="114">
        <v>2.4660060656723686</v>
      </c>
      <c r="EG38" s="96"/>
      <c r="EH38" s="93"/>
      <c r="EI38" s="110">
        <f t="shared" si="11"/>
        <v>0</v>
      </c>
      <c r="EJ38" s="114">
        <v>0.12880834046451642</v>
      </c>
      <c r="EK38" s="96"/>
      <c r="EL38" s="93"/>
      <c r="EM38" s="94"/>
      <c r="EN38" s="97"/>
      <c r="EQ38" s="180">
        <f t="shared" si="19"/>
        <v>41671</v>
      </c>
      <c r="ER38" s="102">
        <v>8.6956521739130418E-2</v>
      </c>
    </row>
    <row r="39" spans="1:149" s="102" customFormat="1">
      <c r="A39" s="92">
        <v>41699</v>
      </c>
      <c r="B39" s="67"/>
      <c r="C39" s="68"/>
      <c r="D39" s="106"/>
      <c r="E39" s="95"/>
      <c r="F39" s="93">
        <f t="array" ref="F39">MAX(F38,SUM(IF(($A$1=Load!$B$2:$B$55)*(F$8=Load!$F$1:$K$1)*($A39&gt;=Load!$C$2:$C$55)*($A39&lt;=Load!$D$2:$D$55),Load!$F$2:$K$55)))</f>
        <v>0</v>
      </c>
      <c r="G39" s="110">
        <f t="shared" si="0"/>
        <v>0</v>
      </c>
      <c r="H39" s="112">
        <v>3.6026924004409961</v>
      </c>
      <c r="I39" s="96"/>
      <c r="J39" s="93">
        <f t="array" ref="J39">SUM(IF(($A$1=Legacy!$A$7:$A$10)*($A39&lt;Legacy!$C$7:$C$10),Legacy!$B$7:$B$10))</f>
        <v>0</v>
      </c>
      <c r="K39" s="110">
        <f t="shared" si="1"/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f t="array" ref="V39">MAX(V38,SUM(IF(($A$1=Load!$B$2:$B$55)*(V$8=Load!$F$1:$K$1)*($A39&gt;=Load!$C$2:$C$55)*($A39&lt;=Load!$D$2:$D$55),Load!$F$2:$K$55)))</f>
        <v>0</v>
      </c>
      <c r="W39" s="110">
        <f t="shared" si="2"/>
        <v>0</v>
      </c>
      <c r="X39" s="112">
        <v>3.6026924004409961</v>
      </c>
      <c r="Y39" s="96"/>
      <c r="Z39" s="93">
        <f t="array" ref="Z39">SUM(IF(($A$1=Legacy!$A$7:$A$10)*($A39&lt;Legacy!$C$7:$C$10),Legacy!$B$7:$B$10))*Z$7</f>
        <v>0</v>
      </c>
      <c r="AA39" s="110">
        <f t="shared" si="3"/>
        <v>0</v>
      </c>
      <c r="AB39" s="114">
        <v>1.2900000000000003</v>
      </c>
      <c r="AC39" s="96"/>
      <c r="AD39" s="93"/>
      <c r="AE39" s="94"/>
      <c r="AF39" s="97"/>
      <c r="AG39" s="99">
        <f t="shared" si="12"/>
        <v>0</v>
      </c>
      <c r="AH39" s="67"/>
      <c r="AI39" s="68"/>
      <c r="AJ39" s="69"/>
      <c r="AK39" s="96"/>
      <c r="AL39" s="93">
        <f t="array" ref="AL39">MAX(AL38,SUM(IF(($A$1=Load!$B$2:$B$55)*(AL$8=Load!$F$1:$K$1)*($A39&gt;=Load!$C$2:$C$55)*($A39&lt;=Load!$D$2:$D$55),Load!$F$2:$K$55)))</f>
        <v>0</v>
      </c>
      <c r="AM39" s="110">
        <f t="shared" si="4"/>
        <v>0</v>
      </c>
      <c r="AN39" s="112">
        <v>3.6026924004409961</v>
      </c>
      <c r="AO39" s="96"/>
      <c r="AP39" s="93">
        <f t="array" ref="AP39">SUM(IF(($A$1=Legacy!$A$7:$A$10)*($A39&lt;Legacy!$C$7:$C$10),Legacy!$B$7:$B$10))*AP$7</f>
        <v>0</v>
      </c>
      <c r="AQ39" s="110">
        <f t="shared" si="13"/>
        <v>0</v>
      </c>
      <c r="AR39" s="114">
        <v>1.2900000000000003</v>
      </c>
      <c r="AS39" s="96"/>
      <c r="AT39" s="93"/>
      <c r="AU39" s="94"/>
      <c r="AV39" s="97"/>
      <c r="AW39" s="100">
        <f t="shared" si="20"/>
        <v>0</v>
      </c>
      <c r="AX39" s="67"/>
      <c r="AY39" s="68"/>
      <c r="AZ39" s="69"/>
      <c r="BA39" s="96"/>
      <c r="BB39" s="93"/>
      <c r="BC39" s="110">
        <f t="shared" si="5"/>
        <v>0</v>
      </c>
      <c r="BD39" s="112">
        <v>3.6026924004409961</v>
      </c>
      <c r="BE39" s="96"/>
      <c r="BF39" s="93"/>
      <c r="BG39" s="110">
        <f t="shared" si="6"/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f t="array" ref="BR39">MAX(BR38,SUM(IF(($A$1=Load!$B$2:$B$55)*(BR$8=Load!$F$1:$K$1)*($A39&gt;=Load!$C$2:$C$55)*($A39&lt;=Load!$D$2:$D$55),Load!$F$2:$K$55))+SUM(IF(($A$1=Load!$B$2:$B$55)*(BR$7=Load!$F$1:$K$1)*($A39&gt;=Load!$C$2:$C$55)*($A39&lt;=Load!$D$2:$D$55),Load!$F$2:$K$55)))</f>
        <v>0</v>
      </c>
      <c r="BS39" s="110">
        <f t="shared" si="14"/>
        <v>0</v>
      </c>
      <c r="BT39" s="112">
        <v>3.6026924004409961</v>
      </c>
      <c r="BU39" s="96"/>
      <c r="BV39" s="93">
        <f t="array" ref="BV39">SUM(IF(($A$1=Legacy!$A$7:$A$10)*($A39&lt;Legacy!$C$7:$C$10),Legacy!$B$7:$B$10))*BV$7</f>
        <v>0</v>
      </c>
      <c r="BW39" s="110">
        <f t="shared" si="7"/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f t="array" ref="CH39">MAX(CH38,SUM(IF(($A$1=Load!$B$2:$B$55)*(CH$8=Load!$F$1:$K$1)*($A39&gt;=Load!$C$2:$C$55)*($A39&lt;=Load!$D$2:$D$55),Load!$F$2:$K$55)))</f>
        <v>0</v>
      </c>
      <c r="CI39" s="109">
        <f t="shared" si="17"/>
        <v>0</v>
      </c>
      <c r="CJ39" s="112">
        <v>3.6026924004409961</v>
      </c>
      <c r="CK39" s="96"/>
      <c r="CL39" s="93">
        <f t="array" ref="CL39">SUM(IF(($A$1=Legacy!$A$7:$A$10)*($A39&lt;Legacy!$C$7:$C$10),Legacy!$B$7:$B$10))*CL$7</f>
        <v>0</v>
      </c>
      <c r="CM39" s="109">
        <f t="shared" si="18"/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46">
        <v>0</v>
      </c>
      <c r="CY39" s="110">
        <f t="shared" si="8"/>
        <v>0</v>
      </c>
      <c r="CZ39" s="112">
        <v>3.6026924004409961</v>
      </c>
      <c r="DA39" s="96"/>
      <c r="DB39" s="93">
        <f t="array" ref="DB39">SUM(IF(($A$1=Legacy!$A$7:$A$10)*($A39&lt;Legacy!$C$7:$C$10),Legacy!$B$7:$B$10))*DB$7</f>
        <v>0</v>
      </c>
      <c r="DC39" s="110">
        <f t="shared" si="15"/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21"/>
        <v>0</v>
      </c>
      <c r="DP39" s="114">
        <v>3.2138109792015235</v>
      </c>
      <c r="DQ39" s="96"/>
      <c r="DR39" s="93"/>
      <c r="DS39" s="110">
        <f t="shared" si="16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0"/>
        <v>0</v>
      </c>
      <c r="EF39" s="114">
        <v>2.4660060656723686</v>
      </c>
      <c r="EG39" s="96"/>
      <c r="EH39" s="93"/>
      <c r="EI39" s="110">
        <f t="shared" si="11"/>
        <v>0</v>
      </c>
      <c r="EJ39" s="114">
        <v>0.12880834046451642</v>
      </c>
      <c r="EK39" s="96"/>
      <c r="EL39" s="93"/>
      <c r="EM39" s="94"/>
      <c r="EN39" s="97"/>
      <c r="EQ39" s="180">
        <f t="shared" si="19"/>
        <v>41699</v>
      </c>
      <c r="ER39" s="102">
        <v>8.6956521739130418E-2</v>
      </c>
    </row>
    <row r="40" spans="1:149">
      <c r="A40" s="52">
        <v>41730</v>
      </c>
      <c r="B40" s="67"/>
      <c r="C40" s="68"/>
      <c r="D40" s="106"/>
      <c r="E40" s="53"/>
      <c r="F40" s="46">
        <f t="array" ref="F40">MAX(F39,SUM(IF(($A$1=Load!$B$2:$B$55)*(F$8=Load!$F$1:$K$1)*($A40&gt;=Load!$C$2:$C$55)*($A40&lt;=Load!$D$2:$D$55),Load!$F$2:$K$55)))</f>
        <v>0</v>
      </c>
      <c r="G40" s="109">
        <f t="shared" si="0"/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f t="array" ref="V40">MAX(V39,SUM(IF(($A$1=Load!$B$2:$B$55)*(V$8=Load!$F$1:$K$1)*($A40&gt;=Load!$C$2:$C$55)*($A40&lt;=Load!$D$2:$D$55),Load!$F$2:$K$55)))</f>
        <v>0</v>
      </c>
      <c r="W40" s="109">
        <f t="shared" si="2"/>
        <v>0</v>
      </c>
      <c r="X40" s="112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f t="shared" si="12"/>
        <v>0</v>
      </c>
      <c r="AH40" s="67"/>
      <c r="AI40" s="68"/>
      <c r="AJ40" s="69"/>
      <c r="AK40" s="30"/>
      <c r="AL40" s="46">
        <f t="array" ref="AL40">MAX(AL39,SUM(IF(($A$1=Load!$B$2:$B$55)*(AL$8=Load!$F$1:$K$1)*($A40&gt;=Load!$C$2:$C$55)*($A40&lt;=Load!$D$2:$D$55),Load!$F$2:$K$55)))</f>
        <v>0</v>
      </c>
      <c r="AM40" s="109">
        <f t="shared" si="4"/>
        <v>0</v>
      </c>
      <c r="AN40" s="112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f t="shared" si="20"/>
        <v>0</v>
      </c>
      <c r="AX40" s="67"/>
      <c r="AY40" s="68"/>
      <c r="AZ40" s="69"/>
      <c r="BA40" s="30"/>
      <c r="BB40" s="46"/>
      <c r="BC40" s="109">
        <f t="shared" si="5"/>
        <v>0</v>
      </c>
      <c r="BD40" s="112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f t="array" ref="BR40">MAX(BR39,SUM(IF(($A$1=Load!$B$2:$B$55)*(BR$8=Load!$F$1:$K$1)*($A40&gt;=Load!$C$2:$C$55)*($A40&lt;=Load!$D$2:$D$55),Load!$F$2:$K$55))+SUM(IF(($A$1=Load!$B$2:$B$55)*(BR$7=Load!$F$1:$K$1)*($A40&gt;=Load!$C$2:$C$55)*($A40&lt;=Load!$D$2:$D$55),Load!$F$2:$K$55)))</f>
        <v>0</v>
      </c>
      <c r="BS40" s="109">
        <f t="shared" si="14"/>
        <v>0</v>
      </c>
      <c r="BT40" s="112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f t="array" ref="CH40">MAX(CH39,SUM(IF(($A$1=Load!$B$2:$B$55)*(CH$8=Load!$F$1:$K$1)*($A40&gt;=Load!$C$2:$C$55)*($A40&lt;=Load!$D$2:$D$55),Load!$F$2:$K$55)))</f>
        <v>0</v>
      </c>
      <c r="CI40" s="109">
        <f t="shared" si="17"/>
        <v>0</v>
      </c>
      <c r="CJ40" s="112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f t="shared" si="8"/>
        <v>0</v>
      </c>
      <c r="CZ40" s="112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101"/>
      <c r="DJ40" s="67"/>
      <c r="DK40" s="68"/>
      <c r="DL40" s="69"/>
      <c r="DM40" s="30"/>
      <c r="DN40" s="46"/>
      <c r="DO40" s="109">
        <f t="shared" si="21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0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  <c r="EQ40" s="180">
        <f t="shared" si="19"/>
        <v>41730</v>
      </c>
      <c r="ER40" s="185">
        <v>8.6956521739130418E-2</v>
      </c>
      <c r="ES40" s="4">
        <v>8.4339138305201858E-2</v>
      </c>
    </row>
    <row r="41" spans="1:149">
      <c r="A41" s="52">
        <v>41760</v>
      </c>
      <c r="B41" s="67"/>
      <c r="C41" s="68"/>
      <c r="D41" s="106"/>
      <c r="E41" s="53"/>
      <c r="F41" s="46">
        <f t="array" ref="F41">MAX(F40,SUM(IF(($A$1=Load!$B$2:$B$55)*(F$8=Load!$F$1:$K$1)*($A41&gt;=Load!$C$2:$C$55)*($A41&lt;=Load!$D$2:$D$55),Load!$F$2:$K$55)))</f>
        <v>0</v>
      </c>
      <c r="G41" s="109">
        <f t="shared" si="0"/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f t="array" ref="V41">MAX(V40,SUM(IF(($A$1=Load!$B$2:$B$55)*(V$8=Load!$F$1:$K$1)*($A41&gt;=Load!$C$2:$C$55)*($A41&lt;=Load!$D$2:$D$55),Load!$F$2:$K$55)))</f>
        <v>0</v>
      </c>
      <c r="W41" s="109">
        <f t="shared" si="2"/>
        <v>0</v>
      </c>
      <c r="X41" s="112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f t="shared" si="12"/>
        <v>0</v>
      </c>
      <c r="AH41" s="67"/>
      <c r="AI41" s="68"/>
      <c r="AJ41" s="69"/>
      <c r="AK41" s="30"/>
      <c r="AL41" s="46">
        <f t="array" ref="AL41">MAX(AL40,SUM(IF(($A$1=Load!$B$2:$B$55)*(AL$8=Load!$F$1:$K$1)*($A41&gt;=Load!$C$2:$C$55)*($A41&lt;=Load!$D$2:$D$55),Load!$F$2:$K$55)))</f>
        <v>0</v>
      </c>
      <c r="AM41" s="109">
        <f t="shared" si="4"/>
        <v>0</v>
      </c>
      <c r="AN41" s="112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f t="shared" si="20"/>
        <v>0</v>
      </c>
      <c r="AX41" s="67"/>
      <c r="AY41" s="68"/>
      <c r="AZ41" s="69"/>
      <c r="BA41" s="30"/>
      <c r="BB41" s="46"/>
      <c r="BC41" s="109">
        <f t="shared" si="5"/>
        <v>0</v>
      </c>
      <c r="BD41" s="112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f t="array" ref="BR41">MAX(BR40,SUM(IF(($A$1=Load!$B$2:$B$55)*(BR$8=Load!$F$1:$K$1)*($A41&gt;=Load!$C$2:$C$55)*($A41&lt;=Load!$D$2:$D$55),Load!$F$2:$K$55))+SUM(IF(($A$1=Load!$B$2:$B$55)*(BR$7=Load!$F$1:$K$1)*($A41&gt;=Load!$C$2:$C$55)*($A41&lt;=Load!$D$2:$D$55),Load!$F$2:$K$55)))</f>
        <v>0</v>
      </c>
      <c r="BS41" s="109">
        <f t="shared" si="14"/>
        <v>0</v>
      </c>
      <c r="BT41" s="112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f t="array" ref="CH41">MAX(CH40,SUM(IF(($A$1=Load!$B$2:$B$55)*(CH$8=Load!$F$1:$K$1)*($A41&gt;=Load!$C$2:$C$55)*($A41&lt;=Load!$D$2:$D$55),Load!$F$2:$K$55)))</f>
        <v>0</v>
      </c>
      <c r="CI41" s="109">
        <f t="shared" si="17"/>
        <v>0</v>
      </c>
      <c r="CJ41" s="112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f t="shared" si="8"/>
        <v>0</v>
      </c>
      <c r="CZ41" s="112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101"/>
      <c r="DJ41" s="67"/>
      <c r="DK41" s="68"/>
      <c r="DL41" s="69"/>
      <c r="DM41" s="30"/>
      <c r="DN41" s="46"/>
      <c r="DO41" s="109">
        <f t="shared" si="21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0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  <c r="EQ41" s="180">
        <f t="shared" si="19"/>
        <v>41760</v>
      </c>
      <c r="ER41" s="185">
        <v>8.6956521739130418E-2</v>
      </c>
      <c r="ES41" s="4">
        <v>8.4339138305201858E-2</v>
      </c>
    </row>
    <row r="42" spans="1:149">
      <c r="A42" s="52">
        <v>41791</v>
      </c>
      <c r="B42" s="67"/>
      <c r="C42" s="68"/>
      <c r="D42" s="106"/>
      <c r="E42" s="53"/>
      <c r="F42" s="46">
        <f t="array" ref="F42">MAX(F41,SUM(IF(($A$1=Load!$B$2:$B$55)*(F$8=Load!$F$1:$K$1)*($A42&gt;=Load!$C$2:$C$55)*($A42&lt;=Load!$D$2:$D$55),Load!$F$2:$K$55)))</f>
        <v>0</v>
      </c>
      <c r="G42" s="109">
        <f t="shared" si="0"/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f t="array" ref="V42">MAX(V41,SUM(IF(($A$1=Load!$B$2:$B$55)*(V$8=Load!$F$1:$K$1)*($A42&gt;=Load!$C$2:$C$55)*($A42&lt;=Load!$D$2:$D$55),Load!$F$2:$K$55)))</f>
        <v>0</v>
      </c>
      <c r="W42" s="109">
        <f t="shared" si="2"/>
        <v>0</v>
      </c>
      <c r="X42" s="112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f t="shared" si="12"/>
        <v>0</v>
      </c>
      <c r="AH42" s="67"/>
      <c r="AI42" s="68"/>
      <c r="AJ42" s="69"/>
      <c r="AK42" s="30"/>
      <c r="AL42" s="46">
        <f t="array" ref="AL42">MAX(AL41,SUM(IF(($A$1=Load!$B$2:$B$55)*(AL$8=Load!$F$1:$K$1)*($A42&gt;=Load!$C$2:$C$55)*($A42&lt;=Load!$D$2:$D$55),Load!$F$2:$K$55)))</f>
        <v>0</v>
      </c>
      <c r="AM42" s="109">
        <f t="shared" si="4"/>
        <v>0</v>
      </c>
      <c r="AN42" s="112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f t="shared" si="20"/>
        <v>0</v>
      </c>
      <c r="AX42" s="67"/>
      <c r="AY42" s="68"/>
      <c r="AZ42" s="69"/>
      <c r="BA42" s="30"/>
      <c r="BB42" s="46"/>
      <c r="BC42" s="109">
        <f t="shared" si="5"/>
        <v>0</v>
      </c>
      <c r="BD42" s="112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f t="array" ref="BR42">MAX(BR41,SUM(IF(($A$1=Load!$B$2:$B$55)*(BR$8=Load!$F$1:$K$1)*($A42&gt;=Load!$C$2:$C$55)*($A42&lt;=Load!$D$2:$D$55),Load!$F$2:$K$55))+SUM(IF(($A$1=Load!$B$2:$B$55)*(BR$7=Load!$F$1:$K$1)*($A42&gt;=Load!$C$2:$C$55)*($A42&lt;=Load!$D$2:$D$55),Load!$F$2:$K$55)))</f>
        <v>0</v>
      </c>
      <c r="BS42" s="109">
        <f t="shared" si="14"/>
        <v>0</v>
      </c>
      <c r="BT42" s="112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f t="array" ref="CH42">MAX(CH41,SUM(IF(($A$1=Load!$B$2:$B$55)*(CH$8=Load!$F$1:$K$1)*($A42&gt;=Load!$C$2:$C$55)*($A42&lt;=Load!$D$2:$D$55),Load!$F$2:$K$55)))</f>
        <v>0</v>
      </c>
      <c r="CI42" s="109">
        <f t="shared" si="17"/>
        <v>0</v>
      </c>
      <c r="CJ42" s="112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f t="shared" si="8"/>
        <v>0</v>
      </c>
      <c r="CZ42" s="112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101"/>
      <c r="DJ42" s="67"/>
      <c r="DK42" s="68"/>
      <c r="DL42" s="69"/>
      <c r="DM42" s="30"/>
      <c r="DN42" s="46"/>
      <c r="DO42" s="109">
        <f t="shared" si="21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0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  <c r="EQ42" s="180">
        <f t="shared" si="19"/>
        <v>41791</v>
      </c>
      <c r="ER42" s="185">
        <v>8.6956521739130418E-2</v>
      </c>
      <c r="ES42" s="4">
        <v>8.4339138305201858E-2</v>
      </c>
    </row>
    <row r="43" spans="1:149" s="65" customFormat="1">
      <c r="A43" s="54">
        <v>41821</v>
      </c>
      <c r="B43" s="55"/>
      <c r="C43" s="56"/>
      <c r="D43" s="57"/>
      <c r="E43" s="58"/>
      <c r="F43" s="55">
        <f t="array" ref="F43">MAX(F42,SUM(IF(($A$1=Load!$B$2:$B$55)*(F$8=Load!$F$1:$K$1)*($A43&gt;=Load!$C$2:$C$55)*($A43&lt;=Load!$D$2:$D$55),Load!$F$2:$K$55)))</f>
        <v>0</v>
      </c>
      <c r="G43" s="181">
        <f t="shared" ref="G43:G48" si="22">F43/$B$3</f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f t="array" ref="V43">MAX(V42,SUM(IF(($A$1=Load!$B$2:$B$55)*(V$8=Load!$F$1:$K$1)*($A43&gt;=Load!$C$2:$C$55)*($A43&lt;=Load!$D$2:$D$55),Load!$F$2:$K$55)))</f>
        <v>0</v>
      </c>
      <c r="W43" s="181">
        <f t="shared" ref="W43:W48" si="23">V43/$R$3</f>
        <v>0</v>
      </c>
      <c r="X43" s="57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f t="shared" si="12"/>
        <v>0</v>
      </c>
      <c r="AH43" s="55"/>
      <c r="AI43" s="56"/>
      <c r="AJ43" s="60"/>
      <c r="AK43" s="59"/>
      <c r="AL43" s="55">
        <f t="array" ref="AL43">MAX(AL42,SUM(IF(($A$1=Load!$B$2:$B$55)*(AL$8=Load!$F$1:$K$1)*($A43&gt;=Load!$C$2:$C$55)*($A43&lt;=Load!$D$2:$D$55),Load!$F$2:$K$55)))</f>
        <v>0</v>
      </c>
      <c r="AM43" s="181">
        <f t="shared" ref="AM43:AM48" si="24">IF(ISERROR(AL43/$AH$3),0,AL43/$AH$3)</f>
        <v>0</v>
      </c>
      <c r="AN43" s="57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f t="shared" si="20"/>
        <v>0</v>
      </c>
      <c r="AX43" s="55"/>
      <c r="AY43" s="56"/>
      <c r="AZ43" s="60"/>
      <c r="BA43" s="59"/>
      <c r="BB43" s="55"/>
      <c r="BC43" s="181">
        <f t="shared" ref="BC43:BC48" si="25">BB43/$AX$3</f>
        <v>0</v>
      </c>
      <c r="BD43" s="57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f t="array" ref="BR43">MAX(BR42,SUM(IF(($A$1=Load!$B$2:$B$55)*(BR$8=Load!$F$1:$K$1)*($A43&gt;=Load!$C$2:$C$55)*($A43&lt;=Load!$D$2:$D$55),Load!$F$2:$K$55))+SUM(IF(($A$1=Load!$B$2:$B$55)*(BR$7=Load!$F$1:$K$1)*($A43&gt;=Load!$C$2:$C$55)*($A43&lt;=Load!$D$2:$D$55),Load!$F$2:$K$55)))</f>
        <v>0</v>
      </c>
      <c r="BS43" s="181">
        <f t="shared" ref="BS43:BS48" si="26">BR43/$BN$3</f>
        <v>0</v>
      </c>
      <c r="BT43" s="57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f t="array" ref="CH43">MAX(CH42,SUM(IF(($A$1=Load!$B$2:$B$55)*(CH$8=Load!$F$1:$K$1)*($A43&gt;=Load!$C$2:$C$55)*($A43&lt;=Load!$D$2:$D$55),Load!$F$2:$K$55)))</f>
        <v>0</v>
      </c>
      <c r="CI43" s="109">
        <f t="shared" si="17"/>
        <v>0</v>
      </c>
      <c r="CJ43" s="57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46">
        <v>0</v>
      </c>
      <c r="CY43" s="181">
        <f t="shared" ref="CY43:CY48" si="27">CX43/$CT$3</f>
        <v>0</v>
      </c>
      <c r="CZ43" s="57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55"/>
      <c r="DK43" s="56"/>
      <c r="DL43" s="60"/>
      <c r="DM43" s="59"/>
      <c r="DN43" s="55"/>
      <c r="DO43" s="181">
        <f t="shared" si="21"/>
        <v>0</v>
      </c>
      <c r="DP43" s="60">
        <v>3.2138109792015235</v>
      </c>
      <c r="DQ43" s="59"/>
      <c r="DR43" s="55"/>
      <c r="DS43" s="56"/>
      <c r="DT43" s="60"/>
      <c r="DU43" s="59"/>
      <c r="DV43" s="55"/>
      <c r="DW43" s="56"/>
      <c r="DX43" s="60"/>
      <c r="DZ43" s="55"/>
      <c r="EA43" s="56"/>
      <c r="EB43" s="60"/>
      <c r="EC43" s="59"/>
      <c r="ED43" s="55"/>
      <c r="EE43" s="181">
        <f t="shared" si="10"/>
        <v>0</v>
      </c>
      <c r="EF43" s="60">
        <v>2.4660060656723686</v>
      </c>
      <c r="EG43" s="59"/>
      <c r="EH43" s="55"/>
      <c r="EI43" s="56"/>
      <c r="EJ43" s="60"/>
      <c r="EK43" s="59"/>
      <c r="EL43" s="55"/>
      <c r="EM43" s="56"/>
      <c r="EN43" s="60"/>
      <c r="ER43" s="65">
        <v>0.97980621515722177</v>
      </c>
    </row>
    <row r="44" spans="1:149">
      <c r="A44" s="52">
        <v>41852</v>
      </c>
      <c r="B44" s="67"/>
      <c r="C44" s="68"/>
      <c r="D44" s="106"/>
      <c r="E44" s="53"/>
      <c r="F44" s="46">
        <f t="array" ref="F44">MAX(F43,SUM(IF(($A$1=Load!$B$2:$B$55)*(F$8=Load!$F$1:$K$1)*($A44&gt;=Load!$C$2:$C$55)*($A44&lt;=Load!$D$2:$D$55),Load!$F$2:$K$55)))</f>
        <v>0</v>
      </c>
      <c r="G44" s="109">
        <f t="shared" si="22"/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f t="array" ref="V44">MAX(V43,SUM(IF(($A$1=Load!$B$2:$B$55)*(V$8=Load!$F$1:$K$1)*($A44&gt;=Load!$C$2:$C$55)*($A44&lt;=Load!$D$2:$D$55),Load!$F$2:$K$55)))</f>
        <v>0</v>
      </c>
      <c r="W44" s="109">
        <f t="shared" si="23"/>
        <v>0</v>
      </c>
      <c r="X44" s="112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f t="shared" si="12"/>
        <v>0</v>
      </c>
      <c r="AH44" s="67"/>
      <c r="AI44" s="68"/>
      <c r="AJ44" s="69"/>
      <c r="AK44" s="30"/>
      <c r="AL44" s="46">
        <f t="array" ref="AL44">MAX(AL43,SUM(IF(($A$1=Load!$B$2:$B$55)*(AL$8=Load!$F$1:$K$1)*($A44&gt;=Load!$C$2:$C$55)*($A44&lt;=Load!$D$2:$D$55),Load!$F$2:$K$55)))</f>
        <v>0</v>
      </c>
      <c r="AM44" s="109">
        <f t="shared" si="24"/>
        <v>0</v>
      </c>
      <c r="AN44" s="112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f t="shared" si="20"/>
        <v>0</v>
      </c>
      <c r="AX44" s="67"/>
      <c r="AY44" s="68"/>
      <c r="AZ44" s="69"/>
      <c r="BA44" s="30"/>
      <c r="BB44" s="46"/>
      <c r="BC44" s="109">
        <f t="shared" si="25"/>
        <v>0</v>
      </c>
      <c r="BD44" s="112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f t="array" ref="BR44">MAX(BR43,SUM(IF(($A$1=Load!$B$2:$B$55)*(BR$8=Load!$F$1:$K$1)*($A44&gt;=Load!$C$2:$C$55)*($A44&lt;=Load!$D$2:$D$55),Load!$F$2:$K$55))+SUM(IF(($A$1=Load!$B$2:$B$55)*(BR$7=Load!$F$1:$K$1)*($A44&gt;=Load!$C$2:$C$55)*($A44&lt;=Load!$D$2:$D$55),Load!$F$2:$K$55)))</f>
        <v>0</v>
      </c>
      <c r="BS44" s="109">
        <f t="shared" si="26"/>
        <v>0</v>
      </c>
      <c r="BT44" s="112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f t="array" ref="CH44">MAX(CH43,SUM(IF(($A$1=Load!$B$2:$B$55)*(CH$8=Load!$F$1:$K$1)*($A44&gt;=Load!$C$2:$C$55)*($A44&lt;=Load!$D$2:$D$55),Load!$F$2:$K$55)))</f>
        <v>0</v>
      </c>
      <c r="CI44" s="109">
        <f t="shared" si="17"/>
        <v>0</v>
      </c>
      <c r="CJ44" s="112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f t="shared" si="27"/>
        <v>0</v>
      </c>
      <c r="CZ44" s="112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101"/>
      <c r="DJ44" s="67"/>
      <c r="DK44" s="68"/>
      <c r="DL44" s="69"/>
      <c r="DM44" s="30"/>
      <c r="DN44" s="46"/>
      <c r="DO44" s="109">
        <f t="shared" si="21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0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  <c r="ER44" s="4">
        <v>0.97980621515722177</v>
      </c>
    </row>
    <row r="45" spans="1:149">
      <c r="A45" s="52">
        <v>41883</v>
      </c>
      <c r="B45" s="67"/>
      <c r="C45" s="68"/>
      <c r="D45" s="106"/>
      <c r="E45" s="53"/>
      <c r="F45" s="46">
        <f t="array" ref="F45">MAX(F44,SUM(IF(($A$1=Load!$B$2:$B$55)*(F$8=Load!$F$1:$K$1)*($A45&gt;=Load!$C$2:$C$55)*($A45&lt;=Load!$D$2:$D$55),Load!$F$2:$K$55)))</f>
        <v>0</v>
      </c>
      <c r="G45" s="109">
        <f t="shared" si="22"/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f t="array" ref="V45">MAX(V44,SUM(IF(($A$1=Load!$B$2:$B$55)*(V$8=Load!$F$1:$K$1)*($A45&gt;=Load!$C$2:$C$55)*($A45&lt;=Load!$D$2:$D$55),Load!$F$2:$K$55)))</f>
        <v>0</v>
      </c>
      <c r="W45" s="109">
        <f t="shared" si="23"/>
        <v>0</v>
      </c>
      <c r="X45" s="112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f t="shared" si="12"/>
        <v>0</v>
      </c>
      <c r="AH45" s="67"/>
      <c r="AI45" s="68"/>
      <c r="AJ45" s="69"/>
      <c r="AK45" s="30"/>
      <c r="AL45" s="46">
        <f t="array" ref="AL45">MAX(AL44,SUM(IF(($A$1=Load!$B$2:$B$55)*(AL$8=Load!$F$1:$K$1)*($A45&gt;=Load!$C$2:$C$55)*($A45&lt;=Load!$D$2:$D$55),Load!$F$2:$K$55)))</f>
        <v>0</v>
      </c>
      <c r="AM45" s="109">
        <f t="shared" si="24"/>
        <v>0</v>
      </c>
      <c r="AN45" s="112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f t="shared" si="20"/>
        <v>0</v>
      </c>
      <c r="AX45" s="67"/>
      <c r="AY45" s="68"/>
      <c r="AZ45" s="69"/>
      <c r="BA45" s="30"/>
      <c r="BB45" s="46"/>
      <c r="BC45" s="109">
        <f t="shared" si="25"/>
        <v>0</v>
      </c>
      <c r="BD45" s="112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f t="array" ref="BR45">MAX(BR44,SUM(IF(($A$1=Load!$B$2:$B$55)*(BR$8=Load!$F$1:$K$1)*($A45&gt;=Load!$C$2:$C$55)*($A45&lt;=Load!$D$2:$D$55),Load!$F$2:$K$55))+SUM(IF(($A$1=Load!$B$2:$B$55)*(BR$7=Load!$F$1:$K$1)*($A45&gt;=Load!$C$2:$C$55)*($A45&lt;=Load!$D$2:$D$55),Load!$F$2:$K$55)))</f>
        <v>0</v>
      </c>
      <c r="BS45" s="109">
        <f t="shared" si="26"/>
        <v>0</v>
      </c>
      <c r="BT45" s="112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f t="array" ref="CH45">MAX(CH44,SUM(IF(($A$1=Load!$B$2:$B$55)*(CH$8=Load!$F$1:$K$1)*($A45&gt;=Load!$C$2:$C$55)*($A45&lt;=Load!$D$2:$D$55),Load!$F$2:$K$55)))</f>
        <v>0</v>
      </c>
      <c r="CI45" s="109">
        <f t="shared" si="17"/>
        <v>0</v>
      </c>
      <c r="CJ45" s="112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f t="shared" si="27"/>
        <v>0</v>
      </c>
      <c r="CZ45" s="112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101"/>
      <c r="DJ45" s="67"/>
      <c r="DK45" s="68"/>
      <c r="DL45" s="69"/>
      <c r="DM45" s="30"/>
      <c r="DN45" s="46"/>
      <c r="DO45" s="109">
        <f t="shared" si="21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0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  <c r="ER45" s="4">
        <v>0.97980621515722177</v>
      </c>
    </row>
    <row r="46" spans="1:149">
      <c r="A46" s="52">
        <v>41913</v>
      </c>
      <c r="B46" s="67"/>
      <c r="C46" s="68"/>
      <c r="D46" s="106"/>
      <c r="E46" s="53"/>
      <c r="F46" s="46">
        <f t="array" ref="F46">MAX(F45,SUM(IF(($A$1=Load!$B$2:$B$55)*(F$8=Load!$F$1:$K$1)*($A46&gt;=Load!$C$2:$C$55)*($A46&lt;=Load!$D$2:$D$55),Load!$F$2:$K$55)))</f>
        <v>0</v>
      </c>
      <c r="G46" s="109">
        <f t="shared" si="22"/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f t="array" ref="V46">MAX(V45,SUM(IF(($A$1=Load!$B$2:$B$55)*(V$8=Load!$F$1:$K$1)*($A46&gt;=Load!$C$2:$C$55)*($A46&lt;=Load!$D$2:$D$55),Load!$F$2:$K$55)))</f>
        <v>0</v>
      </c>
      <c r="W46" s="109">
        <f t="shared" si="23"/>
        <v>0</v>
      </c>
      <c r="X46" s="112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f t="shared" si="12"/>
        <v>0</v>
      </c>
      <c r="AH46" s="67"/>
      <c r="AI46" s="68"/>
      <c r="AJ46" s="69"/>
      <c r="AK46" s="30"/>
      <c r="AL46" s="46">
        <f t="array" ref="AL46">MAX(AL45,SUM(IF(($A$1=Load!$B$2:$B$55)*(AL$8=Load!$F$1:$K$1)*($A46&gt;=Load!$C$2:$C$55)*($A46&lt;=Load!$D$2:$D$55),Load!$F$2:$K$55)))</f>
        <v>0</v>
      </c>
      <c r="AM46" s="109">
        <f t="shared" si="24"/>
        <v>0</v>
      </c>
      <c r="AN46" s="112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f t="shared" si="20"/>
        <v>0</v>
      </c>
      <c r="AX46" s="67"/>
      <c r="AY46" s="68"/>
      <c r="AZ46" s="69"/>
      <c r="BA46" s="30"/>
      <c r="BB46" s="46"/>
      <c r="BC46" s="109">
        <f t="shared" si="25"/>
        <v>0</v>
      </c>
      <c r="BD46" s="112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f t="array" ref="BR46">MAX(BR45,SUM(IF(($A$1=Load!$B$2:$B$55)*(BR$8=Load!$F$1:$K$1)*($A46&gt;=Load!$C$2:$C$55)*($A46&lt;=Load!$D$2:$D$55),Load!$F$2:$K$55))+SUM(IF(($A$1=Load!$B$2:$B$55)*(BR$7=Load!$F$1:$K$1)*($A46&gt;=Load!$C$2:$C$55)*($A46&lt;=Load!$D$2:$D$55),Load!$F$2:$K$55)))</f>
        <v>0</v>
      </c>
      <c r="BS46" s="109">
        <f t="shared" si="26"/>
        <v>0</v>
      </c>
      <c r="BT46" s="112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f t="array" ref="CH46">MAX(CH45,SUM(IF(($A$1=Load!$B$2:$B$55)*(CH$8=Load!$F$1:$K$1)*($A46&gt;=Load!$C$2:$C$55)*($A46&lt;=Load!$D$2:$D$55),Load!$F$2:$K$55)))</f>
        <v>0</v>
      </c>
      <c r="CI46" s="109">
        <f t="shared" si="17"/>
        <v>0</v>
      </c>
      <c r="CJ46" s="112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f t="shared" si="27"/>
        <v>0</v>
      </c>
      <c r="CZ46" s="112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101"/>
      <c r="DJ46" s="67"/>
      <c r="DK46" s="68"/>
      <c r="DL46" s="69"/>
      <c r="DM46" s="30"/>
      <c r="DN46" s="46"/>
      <c r="DO46" s="109">
        <f t="shared" si="21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0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  <c r="ER46" s="4">
        <v>0.97980621515722177</v>
      </c>
    </row>
    <row r="47" spans="1:149">
      <c r="A47" s="52">
        <v>41944</v>
      </c>
      <c r="B47" s="67"/>
      <c r="C47" s="68"/>
      <c r="D47" s="106"/>
      <c r="E47" s="53"/>
      <c r="F47" s="46">
        <f t="array" ref="F47">MAX(F46,SUM(IF(($A$1=Load!$B$2:$B$55)*(F$8=Load!$F$1:$K$1)*($A47&gt;=Load!$C$2:$C$55)*($A47&lt;=Load!$D$2:$D$55),Load!$F$2:$K$55)))</f>
        <v>0</v>
      </c>
      <c r="G47" s="109">
        <f t="shared" si="22"/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f t="array" ref="V47">MAX(V46,SUM(IF(($A$1=Load!$B$2:$B$55)*(V$8=Load!$F$1:$K$1)*($A47&gt;=Load!$C$2:$C$55)*($A47&lt;=Load!$D$2:$D$55),Load!$F$2:$K$55)))</f>
        <v>0</v>
      </c>
      <c r="W47" s="109">
        <f t="shared" si="23"/>
        <v>0</v>
      </c>
      <c r="X47" s="112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f t="shared" si="12"/>
        <v>0</v>
      </c>
      <c r="AH47" s="67"/>
      <c r="AI47" s="68"/>
      <c r="AJ47" s="69"/>
      <c r="AK47" s="30"/>
      <c r="AL47" s="46">
        <f t="array" ref="AL47">MAX(AL46,SUM(IF(($A$1=Load!$B$2:$B$55)*(AL$8=Load!$F$1:$K$1)*($A47&gt;=Load!$C$2:$C$55)*($A47&lt;=Load!$D$2:$D$55),Load!$F$2:$K$55)))</f>
        <v>0</v>
      </c>
      <c r="AM47" s="109">
        <f t="shared" si="24"/>
        <v>0</v>
      </c>
      <c r="AN47" s="112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f t="shared" si="20"/>
        <v>0</v>
      </c>
      <c r="AX47" s="67"/>
      <c r="AY47" s="68"/>
      <c r="AZ47" s="69"/>
      <c r="BA47" s="30"/>
      <c r="BB47" s="46"/>
      <c r="BC47" s="109">
        <f t="shared" si="25"/>
        <v>0</v>
      </c>
      <c r="BD47" s="112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f t="array" ref="BR47">MAX(BR46,SUM(IF(($A$1=Load!$B$2:$B$55)*(BR$8=Load!$F$1:$K$1)*($A47&gt;=Load!$C$2:$C$55)*($A47&lt;=Load!$D$2:$D$55),Load!$F$2:$K$55))+SUM(IF(($A$1=Load!$B$2:$B$55)*(BR$7=Load!$F$1:$K$1)*($A47&gt;=Load!$C$2:$C$55)*($A47&lt;=Load!$D$2:$D$55),Load!$F$2:$K$55)))</f>
        <v>0</v>
      </c>
      <c r="BS47" s="109">
        <f t="shared" si="26"/>
        <v>0</v>
      </c>
      <c r="BT47" s="112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f t="array" ref="CH47">MAX(CH46,SUM(IF(($A$1=Load!$B$2:$B$55)*(CH$8=Load!$F$1:$K$1)*($A47&gt;=Load!$C$2:$C$55)*($A47&lt;=Load!$D$2:$D$55),Load!$F$2:$K$55)))</f>
        <v>0</v>
      </c>
      <c r="CI47" s="109">
        <f t="shared" si="17"/>
        <v>0</v>
      </c>
      <c r="CJ47" s="112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f t="shared" si="27"/>
        <v>0</v>
      </c>
      <c r="CZ47" s="112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101"/>
      <c r="DJ47" s="67"/>
      <c r="DK47" s="68"/>
      <c r="DL47" s="69"/>
      <c r="DM47" s="30"/>
      <c r="DN47" s="46"/>
      <c r="DO47" s="109">
        <f t="shared" si="21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0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  <c r="ER47" s="4">
        <v>0.97980621515722177</v>
      </c>
    </row>
    <row r="48" spans="1:149">
      <c r="A48" s="52">
        <f t="shared" ref="A48:A84" si="28">DATE(YEAR(A47),MONTH(A47)+1,1)</f>
        <v>41974</v>
      </c>
      <c r="B48" s="67"/>
      <c r="C48" s="68"/>
      <c r="D48" s="106"/>
      <c r="E48" s="53"/>
      <c r="F48" s="46">
        <f t="array" ref="F48">MAX(F47,SUM(IF(($A$1=Load!$B$2:$B$55)*(F$8=Load!$F$1:$K$1)*($A48&gt;=Load!$C$2:$C$55)*($A48&lt;=Load!$D$2:$D$55),Load!$F$2:$K$55)))</f>
        <v>0</v>
      </c>
      <c r="G48" s="109">
        <f t="shared" si="22"/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f t="array" ref="V48">MAX(V47,SUM(IF(($A$1=Load!$B$2:$B$55)*(V$8=Load!$F$1:$K$1)*($A48&gt;=Load!$C$2:$C$55)*($A48&lt;=Load!$D$2:$D$55),Load!$F$2:$K$55)))</f>
        <v>0</v>
      </c>
      <c r="W48" s="109">
        <f t="shared" si="23"/>
        <v>0</v>
      </c>
      <c r="X48" s="112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f t="shared" si="12"/>
        <v>0</v>
      </c>
      <c r="AH48" s="67"/>
      <c r="AI48" s="68"/>
      <c r="AJ48" s="69"/>
      <c r="AK48" s="30"/>
      <c r="AL48" s="46">
        <f t="array" ref="AL48">MAX(AL47,SUM(IF(($A$1=Load!$B$2:$B$55)*(AL$8=Load!$F$1:$K$1)*($A48&gt;=Load!$C$2:$C$55)*($A48&lt;=Load!$D$2:$D$55),Load!$F$2:$K$55)))</f>
        <v>0</v>
      </c>
      <c r="AM48" s="109">
        <f t="shared" si="24"/>
        <v>0</v>
      </c>
      <c r="AN48" s="112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f t="shared" si="20"/>
        <v>0</v>
      </c>
      <c r="AX48" s="67"/>
      <c r="AY48" s="68"/>
      <c r="AZ48" s="69"/>
      <c r="BA48" s="30"/>
      <c r="BB48" s="46"/>
      <c r="BC48" s="109">
        <f t="shared" si="25"/>
        <v>0</v>
      </c>
      <c r="BD48" s="112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f t="array" ref="BR48">MAX(BR47,SUM(IF(($A$1=Load!$B$2:$B$55)*(BR$8=Load!$F$1:$K$1)*($A48&gt;=Load!$C$2:$C$55)*($A48&lt;=Load!$D$2:$D$55),Load!$F$2:$K$55))+SUM(IF(($A$1=Load!$B$2:$B$55)*(BR$7=Load!$F$1:$K$1)*($A48&gt;=Load!$C$2:$C$55)*($A48&lt;=Load!$D$2:$D$55),Load!$F$2:$K$55)))</f>
        <v>0</v>
      </c>
      <c r="BS48" s="109">
        <f t="shared" si="26"/>
        <v>0</v>
      </c>
      <c r="BT48" s="112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f t="array" ref="CH48">MAX(CH47,SUM(IF(($A$1=Load!$B$2:$B$55)*(CH$8=Load!$F$1:$K$1)*($A48&gt;=Load!$C$2:$C$55)*($A48&lt;=Load!$D$2:$D$55),Load!$F$2:$K$55)))</f>
        <v>0</v>
      </c>
      <c r="CI48" s="109">
        <f t="shared" si="17"/>
        <v>0</v>
      </c>
      <c r="CJ48" s="112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f t="shared" si="27"/>
        <v>0</v>
      </c>
      <c r="CZ48" s="112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101"/>
      <c r="DJ48" s="67"/>
      <c r="DK48" s="68"/>
      <c r="DL48" s="69"/>
      <c r="DM48" s="30"/>
      <c r="DN48" s="46"/>
      <c r="DO48" s="109">
        <f t="shared" si="21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0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  <c r="ER48" s="4">
        <v>0.97980621515722177</v>
      </c>
    </row>
    <row r="49" spans="1:148">
      <c r="A49" s="52">
        <f t="shared" si="28"/>
        <v>42005</v>
      </c>
      <c r="B49" s="67"/>
      <c r="C49" s="68"/>
      <c r="D49" s="106"/>
      <c r="E49" s="53"/>
      <c r="F49" s="46">
        <f t="array" ref="F49">MAX(F48,SUM(IF(($A$1=Load!$B$2:$B$55)*(F$8=Load!$F$1:$K$1)*($A49&gt;=Load!$C$2:$C$55)*($A49&lt;=Load!$D$2:$D$55),Load!$F$2:$K$55)))</f>
        <v>0</v>
      </c>
      <c r="G49" s="109">
        <f t="shared" ref="G49:G71" si="29">F49/$B$3</f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f t="array" ref="V49">MAX(V48,SUM(IF(($A$1=Load!$B$2:$B$55)*(V$8=Load!$F$1:$K$1)*($A49&gt;=Load!$C$2:$C$55)*($A49&lt;=Load!$D$2:$D$55),Load!$F$2:$K$55)))</f>
        <v>0</v>
      </c>
      <c r="W49" s="109">
        <f t="shared" ref="W49:W71" si="30">V49/$R$3</f>
        <v>0</v>
      </c>
      <c r="X49" s="112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f t="shared" ref="AG49:AG71" si="31">0.07*DJ49</f>
        <v>0</v>
      </c>
      <c r="AH49" s="67"/>
      <c r="AI49" s="68"/>
      <c r="AJ49" s="69"/>
      <c r="AK49" s="30"/>
      <c r="AL49" s="46">
        <f t="array" ref="AL49">MAX(AL48,SUM(IF(($A$1=Load!$B$2:$B$55)*(AL$8=Load!$F$1:$K$1)*($A49&gt;=Load!$C$2:$C$55)*($A49&lt;=Load!$D$2:$D$55),Load!$F$2:$K$55)))</f>
        <v>0</v>
      </c>
      <c r="AM49" s="109">
        <f t="shared" ref="AM49:AM71" si="32">IF(ISERROR(AL49/$AH$3),0,AL49/$AH$3)</f>
        <v>0</v>
      </c>
      <c r="AN49" s="112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f t="shared" ref="AW49:AW71" si="33">AH49+R49+B49</f>
        <v>0</v>
      </c>
      <c r="AX49" s="67"/>
      <c r="AY49" s="68"/>
      <c r="AZ49" s="69"/>
      <c r="BA49" s="30"/>
      <c r="BB49" s="46"/>
      <c r="BC49" s="109">
        <f t="shared" ref="BC49:BC71" si="34">BB49/$AX$3</f>
        <v>0</v>
      </c>
      <c r="BD49" s="112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f t="array" ref="BR49">MAX(BR48,SUM(IF(($A$1=Load!$B$2:$B$55)*(BR$8=Load!$F$1:$K$1)*($A49&gt;=Load!$C$2:$C$55)*($A49&lt;=Load!$D$2:$D$55),Load!$F$2:$K$55))+SUM(IF(($A$1=Load!$B$2:$B$55)*(BR$7=Load!$F$1:$K$1)*($A49&gt;=Load!$C$2:$C$55)*($A49&lt;=Load!$D$2:$D$55),Load!$F$2:$K$55)))</f>
        <v>0</v>
      </c>
      <c r="BS49" s="109">
        <f t="shared" ref="BS49:BS71" si="35">BR49/$BN$3</f>
        <v>0</v>
      </c>
      <c r="BT49" s="112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f t="array" ref="CH49">MAX(CH48,SUM(IF(($A$1=Load!$B$2:$B$55)*(CH$8=Load!$F$1:$K$1)*($A49&gt;=Load!$C$2:$C$55)*($A49&lt;=Load!$D$2:$D$55),Load!$F$2:$K$55)))</f>
        <v>0</v>
      </c>
      <c r="CI49" s="109">
        <f t="shared" si="17"/>
        <v>0</v>
      </c>
      <c r="CJ49" s="112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f t="shared" ref="CY49:CY71" si="36">CX49/$CT$3</f>
        <v>0</v>
      </c>
      <c r="CZ49" s="112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101"/>
      <c r="DJ49" s="67"/>
      <c r="DK49" s="68"/>
      <c r="DL49" s="69"/>
      <c r="DM49" s="30"/>
      <c r="DN49" s="46"/>
      <c r="DO49" s="109">
        <f t="shared" ref="DO49:DO71" si="37">DN49/$DJ$3</f>
        <v>0</v>
      </c>
      <c r="DP49" s="114">
        <v>3.2138109792015235</v>
      </c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>
        <f t="shared" ref="EE49:EE71" si="38">ED49/$DZ$3</f>
        <v>0</v>
      </c>
      <c r="EF49" s="114">
        <v>2.4660060656723686</v>
      </c>
      <c r="EG49" s="30"/>
      <c r="EH49" s="67"/>
      <c r="EI49" s="68"/>
      <c r="EJ49" s="69"/>
      <c r="EK49" s="30"/>
      <c r="EL49" s="46"/>
      <c r="EM49" s="47"/>
      <c r="EN49" s="48"/>
      <c r="ER49" s="4">
        <v>0.97980621515722177</v>
      </c>
    </row>
    <row r="50" spans="1:148">
      <c r="A50" s="52">
        <f t="shared" si="28"/>
        <v>42036</v>
      </c>
      <c r="B50" s="67"/>
      <c r="C50" s="68"/>
      <c r="D50" s="106"/>
      <c r="E50" s="53"/>
      <c r="F50" s="46">
        <f t="array" ref="F50">MAX(F49,SUM(IF(($A$1=Load!$B$2:$B$55)*(F$8=Load!$F$1:$K$1)*($A50&gt;=Load!$C$2:$C$55)*($A50&lt;=Load!$D$2:$D$55),Load!$F$2:$K$55)))</f>
        <v>0</v>
      </c>
      <c r="G50" s="109">
        <f t="shared" si="29"/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f t="array" ref="V50">MAX(V49,SUM(IF(($A$1=Load!$B$2:$B$55)*(V$8=Load!$F$1:$K$1)*($A50&gt;=Load!$C$2:$C$55)*($A50&lt;=Load!$D$2:$D$55),Load!$F$2:$K$55)))</f>
        <v>0</v>
      </c>
      <c r="W50" s="109">
        <f t="shared" si="30"/>
        <v>0</v>
      </c>
      <c r="X50" s="112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f t="shared" si="31"/>
        <v>0</v>
      </c>
      <c r="AH50" s="67"/>
      <c r="AI50" s="68"/>
      <c r="AJ50" s="69"/>
      <c r="AK50" s="30"/>
      <c r="AL50" s="46">
        <f t="array" ref="AL50">MAX(AL49,SUM(IF(($A$1=Load!$B$2:$B$55)*(AL$8=Load!$F$1:$K$1)*($A50&gt;=Load!$C$2:$C$55)*($A50&lt;=Load!$D$2:$D$55),Load!$F$2:$K$55)))</f>
        <v>0</v>
      </c>
      <c r="AM50" s="109">
        <f t="shared" si="32"/>
        <v>0</v>
      </c>
      <c r="AN50" s="112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f t="shared" si="33"/>
        <v>0</v>
      </c>
      <c r="AX50" s="67"/>
      <c r="AY50" s="68"/>
      <c r="AZ50" s="69"/>
      <c r="BA50" s="30"/>
      <c r="BB50" s="46"/>
      <c r="BC50" s="109">
        <f t="shared" si="34"/>
        <v>0</v>
      </c>
      <c r="BD50" s="112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f t="array" ref="BR50">MAX(BR49,SUM(IF(($A$1=Load!$B$2:$B$55)*(BR$8=Load!$F$1:$K$1)*($A50&gt;=Load!$C$2:$C$55)*($A50&lt;=Load!$D$2:$D$55),Load!$F$2:$K$55))+SUM(IF(($A$1=Load!$B$2:$B$55)*(BR$7=Load!$F$1:$K$1)*($A50&gt;=Load!$C$2:$C$55)*($A50&lt;=Load!$D$2:$D$55),Load!$F$2:$K$55)))</f>
        <v>0</v>
      </c>
      <c r="BS50" s="109">
        <f t="shared" si="35"/>
        <v>0</v>
      </c>
      <c r="BT50" s="112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f t="array" ref="CH50">MAX(CH49,SUM(IF(($A$1=Load!$B$2:$B$55)*(CH$8=Load!$F$1:$K$1)*($A50&gt;=Load!$C$2:$C$55)*($A50&lt;=Load!$D$2:$D$55),Load!$F$2:$K$55)))</f>
        <v>0</v>
      </c>
      <c r="CI50" s="109">
        <f t="shared" si="17"/>
        <v>0</v>
      </c>
      <c r="CJ50" s="112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f t="shared" si="36"/>
        <v>0</v>
      </c>
      <c r="CZ50" s="112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101"/>
      <c r="DJ50" s="67"/>
      <c r="DK50" s="68"/>
      <c r="DL50" s="69"/>
      <c r="DM50" s="30"/>
      <c r="DN50" s="46"/>
      <c r="DO50" s="109">
        <f t="shared" si="37"/>
        <v>0</v>
      </c>
      <c r="DP50" s="114">
        <v>3.2138109792015235</v>
      </c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>
        <f t="shared" si="38"/>
        <v>0</v>
      </c>
      <c r="EF50" s="114">
        <v>2.4660060656723686</v>
      </c>
      <c r="EG50" s="30"/>
      <c r="EH50" s="67"/>
      <c r="EI50" s="68"/>
      <c r="EJ50" s="69"/>
      <c r="EK50" s="30"/>
      <c r="EL50" s="46"/>
      <c r="EM50" s="47"/>
      <c r="EN50" s="48"/>
      <c r="ER50" s="4">
        <v>0.97980621515722177</v>
      </c>
    </row>
    <row r="51" spans="1:148">
      <c r="A51" s="52">
        <f t="shared" si="28"/>
        <v>42064</v>
      </c>
      <c r="B51" s="67"/>
      <c r="C51" s="68"/>
      <c r="D51" s="106"/>
      <c r="E51" s="53"/>
      <c r="F51" s="46">
        <f t="array" ref="F51">MAX(F50,SUM(IF(($A$1=Load!$B$2:$B$55)*(F$8=Load!$F$1:$K$1)*($A51&gt;=Load!$C$2:$C$55)*($A51&lt;=Load!$D$2:$D$55),Load!$F$2:$K$55)))</f>
        <v>0</v>
      </c>
      <c r="G51" s="109">
        <f t="shared" si="29"/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f t="array" ref="V51">MAX(V50,SUM(IF(($A$1=Load!$B$2:$B$55)*(V$8=Load!$F$1:$K$1)*($A51&gt;=Load!$C$2:$C$55)*($A51&lt;=Load!$D$2:$D$55),Load!$F$2:$K$55)))</f>
        <v>0</v>
      </c>
      <c r="W51" s="109">
        <f t="shared" si="30"/>
        <v>0</v>
      </c>
      <c r="X51" s="112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f t="shared" si="31"/>
        <v>0</v>
      </c>
      <c r="AH51" s="67"/>
      <c r="AI51" s="68"/>
      <c r="AJ51" s="69"/>
      <c r="AK51" s="30"/>
      <c r="AL51" s="46">
        <f t="array" ref="AL51">MAX(AL50,SUM(IF(($A$1=Load!$B$2:$B$55)*(AL$8=Load!$F$1:$K$1)*($A51&gt;=Load!$C$2:$C$55)*($A51&lt;=Load!$D$2:$D$55),Load!$F$2:$K$55)))</f>
        <v>0</v>
      </c>
      <c r="AM51" s="109">
        <f t="shared" si="32"/>
        <v>0</v>
      </c>
      <c r="AN51" s="112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f t="shared" si="33"/>
        <v>0</v>
      </c>
      <c r="AX51" s="67"/>
      <c r="AY51" s="68"/>
      <c r="AZ51" s="69"/>
      <c r="BA51" s="30"/>
      <c r="BB51" s="46"/>
      <c r="BC51" s="109">
        <f t="shared" si="34"/>
        <v>0</v>
      </c>
      <c r="BD51" s="112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f t="array" ref="BR51">MAX(BR50,SUM(IF(($A$1=Load!$B$2:$B$55)*(BR$8=Load!$F$1:$K$1)*($A51&gt;=Load!$C$2:$C$55)*($A51&lt;=Load!$D$2:$D$55),Load!$F$2:$K$55))+SUM(IF(($A$1=Load!$B$2:$B$55)*(BR$7=Load!$F$1:$K$1)*($A51&gt;=Load!$C$2:$C$55)*($A51&lt;=Load!$D$2:$D$55),Load!$F$2:$K$55)))</f>
        <v>0</v>
      </c>
      <c r="BS51" s="109">
        <f t="shared" si="35"/>
        <v>0</v>
      </c>
      <c r="BT51" s="112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f t="array" ref="CH51">MAX(CH50,SUM(IF(($A$1=Load!$B$2:$B$55)*(CH$8=Load!$F$1:$K$1)*($A51&gt;=Load!$C$2:$C$55)*($A51&lt;=Load!$D$2:$D$55),Load!$F$2:$K$55)))</f>
        <v>0</v>
      </c>
      <c r="CI51" s="109">
        <f t="shared" si="17"/>
        <v>0</v>
      </c>
      <c r="CJ51" s="112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f t="shared" si="36"/>
        <v>0</v>
      </c>
      <c r="CZ51" s="112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101"/>
      <c r="DJ51" s="67"/>
      <c r="DK51" s="68"/>
      <c r="DL51" s="69"/>
      <c r="DM51" s="30"/>
      <c r="DN51" s="46"/>
      <c r="DO51" s="109">
        <f t="shared" si="37"/>
        <v>0</v>
      </c>
      <c r="DP51" s="114">
        <v>3.2138109792015235</v>
      </c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>
        <f t="shared" si="38"/>
        <v>0</v>
      </c>
      <c r="EF51" s="114">
        <v>2.4660060656723686</v>
      </c>
      <c r="EG51" s="30"/>
      <c r="EH51" s="67"/>
      <c r="EI51" s="68"/>
      <c r="EJ51" s="69"/>
      <c r="EK51" s="30"/>
      <c r="EL51" s="46"/>
      <c r="EM51" s="47"/>
      <c r="EN51" s="48"/>
      <c r="ER51" s="4">
        <v>0.97980621515722177</v>
      </c>
    </row>
    <row r="52" spans="1:148">
      <c r="A52" s="52">
        <f t="shared" si="28"/>
        <v>42095</v>
      </c>
      <c r="B52" s="67"/>
      <c r="C52" s="68"/>
      <c r="D52" s="106"/>
      <c r="E52" s="53"/>
      <c r="F52" s="46">
        <f t="array" ref="F52">MAX(F51,SUM(IF(($A$1=Load!$B$2:$B$55)*(F$8=Load!$F$1:$K$1)*($A52&gt;=Load!$C$2:$C$55)*($A52&lt;=Load!$D$2:$D$55),Load!$F$2:$K$55)))</f>
        <v>0</v>
      </c>
      <c r="G52" s="109">
        <f t="shared" si="29"/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f t="array" ref="V52">MAX(V51,SUM(IF(($A$1=Load!$B$2:$B$55)*(V$8=Load!$F$1:$K$1)*($A52&gt;=Load!$C$2:$C$55)*($A52&lt;=Load!$D$2:$D$55),Load!$F$2:$K$55)))</f>
        <v>0</v>
      </c>
      <c r="W52" s="109">
        <f t="shared" si="30"/>
        <v>0</v>
      </c>
      <c r="X52" s="112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f t="shared" si="31"/>
        <v>0</v>
      </c>
      <c r="AH52" s="67"/>
      <c r="AI52" s="68"/>
      <c r="AJ52" s="69"/>
      <c r="AK52" s="30"/>
      <c r="AL52" s="46">
        <f t="array" ref="AL52">MAX(AL51,SUM(IF(($A$1=Load!$B$2:$B$55)*(AL$8=Load!$F$1:$K$1)*($A52&gt;=Load!$C$2:$C$55)*($A52&lt;=Load!$D$2:$D$55),Load!$F$2:$K$55)))</f>
        <v>0</v>
      </c>
      <c r="AM52" s="109">
        <f t="shared" si="32"/>
        <v>0</v>
      </c>
      <c r="AN52" s="112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f t="shared" si="33"/>
        <v>0</v>
      </c>
      <c r="AX52" s="67"/>
      <c r="AY52" s="68"/>
      <c r="AZ52" s="69"/>
      <c r="BA52" s="30"/>
      <c r="BB52" s="46"/>
      <c r="BC52" s="109">
        <f t="shared" si="34"/>
        <v>0</v>
      </c>
      <c r="BD52" s="112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f t="array" ref="BR52">MAX(BR51,SUM(IF(($A$1=Load!$B$2:$B$55)*(BR$8=Load!$F$1:$K$1)*($A52&gt;=Load!$C$2:$C$55)*($A52&lt;=Load!$D$2:$D$55),Load!$F$2:$K$55))+SUM(IF(($A$1=Load!$B$2:$B$55)*(BR$7=Load!$F$1:$K$1)*($A52&gt;=Load!$C$2:$C$55)*($A52&lt;=Load!$D$2:$D$55),Load!$F$2:$K$55)))</f>
        <v>0</v>
      </c>
      <c r="BS52" s="109">
        <f t="shared" si="35"/>
        <v>0</v>
      </c>
      <c r="BT52" s="112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f t="array" ref="CH52">MAX(CH51,SUM(IF(($A$1=Load!$B$2:$B$55)*(CH$8=Load!$F$1:$K$1)*($A52&gt;=Load!$C$2:$C$55)*($A52&lt;=Load!$D$2:$D$55),Load!$F$2:$K$55)))</f>
        <v>0</v>
      </c>
      <c r="CI52" s="109">
        <f t="shared" si="17"/>
        <v>0</v>
      </c>
      <c r="CJ52" s="112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f t="shared" si="36"/>
        <v>0</v>
      </c>
      <c r="CZ52" s="112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101"/>
      <c r="DJ52" s="67"/>
      <c r="DK52" s="68"/>
      <c r="DL52" s="69"/>
      <c r="DM52" s="30"/>
      <c r="DN52" s="46"/>
      <c r="DO52" s="109">
        <f t="shared" si="37"/>
        <v>0</v>
      </c>
      <c r="DP52" s="114">
        <v>3.2138109792015235</v>
      </c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>
        <f t="shared" si="38"/>
        <v>0</v>
      </c>
      <c r="EF52" s="114">
        <v>2.4660060656723686</v>
      </c>
      <c r="EG52" s="30"/>
      <c r="EH52" s="67"/>
      <c r="EI52" s="68"/>
      <c r="EJ52" s="69"/>
      <c r="EK52" s="30"/>
      <c r="EL52" s="46"/>
      <c r="EM52" s="47"/>
      <c r="EN52" s="48"/>
      <c r="ER52" s="4">
        <v>0.97980621515722177</v>
      </c>
    </row>
    <row r="53" spans="1:148">
      <c r="A53" s="52">
        <f t="shared" si="28"/>
        <v>42125</v>
      </c>
      <c r="B53" s="67"/>
      <c r="C53" s="68"/>
      <c r="D53" s="106"/>
      <c r="E53" s="53"/>
      <c r="F53" s="46">
        <f t="array" ref="F53">MAX(F52,SUM(IF(($A$1=Load!$B$2:$B$55)*(F$8=Load!$F$1:$K$1)*($A53&gt;=Load!$C$2:$C$55)*($A53&lt;=Load!$D$2:$D$55),Load!$F$2:$K$55)))</f>
        <v>0</v>
      </c>
      <c r="G53" s="109">
        <f t="shared" si="29"/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f t="array" ref="V53">MAX(V52,SUM(IF(($A$1=Load!$B$2:$B$55)*(V$8=Load!$F$1:$K$1)*($A53&gt;=Load!$C$2:$C$55)*($A53&lt;=Load!$D$2:$D$55),Load!$F$2:$K$55)))</f>
        <v>0</v>
      </c>
      <c r="W53" s="109">
        <f t="shared" si="30"/>
        <v>0</v>
      </c>
      <c r="X53" s="112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f t="shared" si="31"/>
        <v>0</v>
      </c>
      <c r="AH53" s="67"/>
      <c r="AI53" s="68"/>
      <c r="AJ53" s="69"/>
      <c r="AK53" s="30"/>
      <c r="AL53" s="46">
        <f t="array" ref="AL53">MAX(AL52,SUM(IF(($A$1=Load!$B$2:$B$55)*(AL$8=Load!$F$1:$K$1)*($A53&gt;=Load!$C$2:$C$55)*($A53&lt;=Load!$D$2:$D$55),Load!$F$2:$K$55)))</f>
        <v>0</v>
      </c>
      <c r="AM53" s="109">
        <f t="shared" si="32"/>
        <v>0</v>
      </c>
      <c r="AN53" s="112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f t="shared" si="33"/>
        <v>0</v>
      </c>
      <c r="AX53" s="67"/>
      <c r="AY53" s="68"/>
      <c r="AZ53" s="69"/>
      <c r="BA53" s="30"/>
      <c r="BB53" s="46"/>
      <c r="BC53" s="109">
        <f t="shared" si="34"/>
        <v>0</v>
      </c>
      <c r="BD53" s="112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f t="array" ref="BR53">MAX(BR52,SUM(IF(($A$1=Load!$B$2:$B$55)*(BR$8=Load!$F$1:$K$1)*($A53&gt;=Load!$C$2:$C$55)*($A53&lt;=Load!$D$2:$D$55),Load!$F$2:$K$55))+SUM(IF(($A$1=Load!$B$2:$B$55)*(BR$7=Load!$F$1:$K$1)*($A53&gt;=Load!$C$2:$C$55)*($A53&lt;=Load!$D$2:$D$55),Load!$F$2:$K$55)))</f>
        <v>0</v>
      </c>
      <c r="BS53" s="109">
        <f t="shared" si="35"/>
        <v>0</v>
      </c>
      <c r="BT53" s="112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f t="array" ref="CH53">MAX(CH52,SUM(IF(($A$1=Load!$B$2:$B$55)*(CH$8=Load!$F$1:$K$1)*($A53&gt;=Load!$C$2:$C$55)*($A53&lt;=Load!$D$2:$D$55),Load!$F$2:$K$55)))</f>
        <v>0</v>
      </c>
      <c r="CI53" s="109">
        <f t="shared" si="17"/>
        <v>0</v>
      </c>
      <c r="CJ53" s="112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f t="shared" si="36"/>
        <v>0</v>
      </c>
      <c r="CZ53" s="112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101"/>
      <c r="DJ53" s="67"/>
      <c r="DK53" s="68"/>
      <c r="DL53" s="69"/>
      <c r="DM53" s="30"/>
      <c r="DN53" s="46"/>
      <c r="DO53" s="109">
        <f t="shared" si="37"/>
        <v>0</v>
      </c>
      <c r="DP53" s="114">
        <v>3.2138109792015235</v>
      </c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>
        <f t="shared" si="38"/>
        <v>0</v>
      </c>
      <c r="EF53" s="114">
        <v>2.4660060656723686</v>
      </c>
      <c r="EG53" s="30"/>
      <c r="EH53" s="67"/>
      <c r="EI53" s="68"/>
      <c r="EJ53" s="69"/>
      <c r="EK53" s="30"/>
      <c r="EL53" s="46"/>
      <c r="EM53" s="47"/>
      <c r="EN53" s="48"/>
      <c r="ER53" s="4">
        <v>0.97980621515722177</v>
      </c>
    </row>
    <row r="54" spans="1:148">
      <c r="A54" s="52">
        <f t="shared" si="28"/>
        <v>42156</v>
      </c>
      <c r="B54" s="67"/>
      <c r="C54" s="68"/>
      <c r="D54" s="106"/>
      <c r="E54" s="53"/>
      <c r="F54" s="46">
        <f t="array" ref="F54">MAX(F53,SUM(IF(($A$1=Load!$B$2:$B$55)*(F$8=Load!$F$1:$K$1)*($A54&gt;=Load!$C$2:$C$55)*($A54&lt;=Load!$D$2:$D$55),Load!$F$2:$K$55)))</f>
        <v>0</v>
      </c>
      <c r="G54" s="109">
        <f t="shared" si="29"/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f t="array" ref="V54">MAX(V53,SUM(IF(($A$1=Load!$B$2:$B$55)*(V$8=Load!$F$1:$K$1)*($A54&gt;=Load!$C$2:$C$55)*($A54&lt;=Load!$D$2:$D$55),Load!$F$2:$K$55)))</f>
        <v>0</v>
      </c>
      <c r="W54" s="109">
        <f t="shared" si="30"/>
        <v>0</v>
      </c>
      <c r="X54" s="112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f t="shared" si="31"/>
        <v>0</v>
      </c>
      <c r="AH54" s="67"/>
      <c r="AI54" s="68"/>
      <c r="AJ54" s="69"/>
      <c r="AK54" s="30"/>
      <c r="AL54" s="46">
        <f t="array" ref="AL54">MAX(AL53,SUM(IF(($A$1=Load!$B$2:$B$55)*(AL$8=Load!$F$1:$K$1)*($A54&gt;=Load!$C$2:$C$55)*($A54&lt;=Load!$D$2:$D$55),Load!$F$2:$K$55)))</f>
        <v>0</v>
      </c>
      <c r="AM54" s="109">
        <f t="shared" si="32"/>
        <v>0</v>
      </c>
      <c r="AN54" s="112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f t="shared" si="33"/>
        <v>0</v>
      </c>
      <c r="AX54" s="67"/>
      <c r="AY54" s="68"/>
      <c r="AZ54" s="69"/>
      <c r="BA54" s="30"/>
      <c r="BB54" s="46"/>
      <c r="BC54" s="109">
        <f t="shared" si="34"/>
        <v>0</v>
      </c>
      <c r="BD54" s="112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f t="array" ref="BR54">MAX(BR53,SUM(IF(($A$1=Load!$B$2:$B$55)*(BR$8=Load!$F$1:$K$1)*($A54&gt;=Load!$C$2:$C$55)*($A54&lt;=Load!$D$2:$D$55),Load!$F$2:$K$55))+SUM(IF(($A$1=Load!$B$2:$B$55)*(BR$7=Load!$F$1:$K$1)*($A54&gt;=Load!$C$2:$C$55)*($A54&lt;=Load!$D$2:$D$55),Load!$F$2:$K$55)))</f>
        <v>0</v>
      </c>
      <c r="BS54" s="109">
        <f t="shared" si="35"/>
        <v>0</v>
      </c>
      <c r="BT54" s="112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f t="array" ref="CH54">MAX(CH53,SUM(IF(($A$1=Load!$B$2:$B$55)*(CH$8=Load!$F$1:$K$1)*($A54&gt;=Load!$C$2:$C$55)*($A54&lt;=Load!$D$2:$D$55),Load!$F$2:$K$55)))</f>
        <v>0</v>
      </c>
      <c r="CI54" s="109">
        <f t="shared" si="17"/>
        <v>0</v>
      </c>
      <c r="CJ54" s="112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f t="shared" si="36"/>
        <v>0</v>
      </c>
      <c r="CZ54" s="112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101"/>
      <c r="DJ54" s="67"/>
      <c r="DK54" s="68"/>
      <c r="DL54" s="69"/>
      <c r="DM54" s="30"/>
      <c r="DN54" s="46"/>
      <c r="DO54" s="109">
        <f t="shared" si="37"/>
        <v>0</v>
      </c>
      <c r="DP54" s="114">
        <v>3.2138109792015235</v>
      </c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>
        <f t="shared" si="38"/>
        <v>0</v>
      </c>
      <c r="EF54" s="114">
        <v>2.4660060656723686</v>
      </c>
      <c r="EG54" s="30"/>
      <c r="EH54" s="67"/>
      <c r="EI54" s="68"/>
      <c r="EJ54" s="69"/>
      <c r="EK54" s="30"/>
      <c r="EL54" s="46"/>
      <c r="EM54" s="47"/>
      <c r="EN54" s="48"/>
      <c r="ER54" s="4">
        <v>0.97980621515722177</v>
      </c>
    </row>
    <row r="55" spans="1:148">
      <c r="A55" s="52">
        <f t="shared" si="28"/>
        <v>42186</v>
      </c>
      <c r="B55" s="67"/>
      <c r="C55" s="68"/>
      <c r="D55" s="106"/>
      <c r="E55" s="53"/>
      <c r="F55" s="46">
        <f t="array" ref="F55">MAX(F54,SUM(IF(($A$1=Load!$B$2:$B$55)*(F$8=Load!$F$1:$K$1)*($A55&gt;=Load!$C$2:$C$55)*($A55&lt;=Load!$D$2:$D$55),Load!$F$2:$K$55)))</f>
        <v>0</v>
      </c>
      <c r="G55" s="109">
        <f t="shared" si="29"/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f t="array" ref="V55">MAX(V54,SUM(IF(($A$1=Load!$B$2:$B$55)*(V$8=Load!$F$1:$K$1)*($A55&gt;=Load!$C$2:$C$55)*($A55&lt;=Load!$D$2:$D$55),Load!$F$2:$K$55)))</f>
        <v>0</v>
      </c>
      <c r="W55" s="109">
        <f t="shared" si="30"/>
        <v>0</v>
      </c>
      <c r="X55" s="112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f t="shared" si="31"/>
        <v>0</v>
      </c>
      <c r="AH55" s="67"/>
      <c r="AI55" s="68"/>
      <c r="AJ55" s="69"/>
      <c r="AK55" s="30"/>
      <c r="AL55" s="46">
        <f t="array" ref="AL55">MAX(AL54,SUM(IF(($A$1=Load!$B$2:$B$55)*(AL$8=Load!$F$1:$K$1)*($A55&gt;=Load!$C$2:$C$55)*($A55&lt;=Load!$D$2:$D$55),Load!$F$2:$K$55)))</f>
        <v>0</v>
      </c>
      <c r="AM55" s="109">
        <f t="shared" si="32"/>
        <v>0</v>
      </c>
      <c r="AN55" s="112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f t="shared" si="33"/>
        <v>0</v>
      </c>
      <c r="AX55" s="67"/>
      <c r="AY55" s="68"/>
      <c r="AZ55" s="69"/>
      <c r="BA55" s="30"/>
      <c r="BB55" s="46"/>
      <c r="BC55" s="109">
        <f t="shared" si="34"/>
        <v>0</v>
      </c>
      <c r="BD55" s="112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f t="array" ref="BR55">MAX(BR54,SUM(IF(($A$1=Load!$B$2:$B$55)*(BR$8=Load!$F$1:$K$1)*($A55&gt;=Load!$C$2:$C$55)*($A55&lt;=Load!$D$2:$D$55),Load!$F$2:$K$55))+SUM(IF(($A$1=Load!$B$2:$B$55)*(BR$7=Load!$F$1:$K$1)*($A55&gt;=Load!$C$2:$C$55)*($A55&lt;=Load!$D$2:$D$55),Load!$F$2:$K$55)))</f>
        <v>0</v>
      </c>
      <c r="BS55" s="109">
        <f t="shared" si="35"/>
        <v>0</v>
      </c>
      <c r="BT55" s="112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f t="array" ref="CH55">MAX(CH54,SUM(IF(($A$1=Load!$B$2:$B$55)*(CH$8=Load!$F$1:$K$1)*($A55&gt;=Load!$C$2:$C$55)*($A55&lt;=Load!$D$2:$D$55),Load!$F$2:$K$55)))</f>
        <v>0</v>
      </c>
      <c r="CI55" s="109">
        <f t="shared" si="17"/>
        <v>0</v>
      </c>
      <c r="CJ55" s="112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f t="shared" si="36"/>
        <v>0</v>
      </c>
      <c r="CZ55" s="112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101"/>
      <c r="DJ55" s="67"/>
      <c r="DK55" s="68"/>
      <c r="DL55" s="69"/>
      <c r="DM55" s="30"/>
      <c r="DN55" s="46"/>
      <c r="DO55" s="109">
        <f t="shared" si="37"/>
        <v>0</v>
      </c>
      <c r="DP55" s="114">
        <v>3.2138109792015235</v>
      </c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>
        <f t="shared" si="38"/>
        <v>0</v>
      </c>
      <c r="EF55" s="114">
        <v>2.4660060656723686</v>
      </c>
      <c r="EG55" s="30"/>
      <c r="EH55" s="67"/>
      <c r="EI55" s="68"/>
      <c r="EJ55" s="69"/>
      <c r="EK55" s="30"/>
      <c r="EL55" s="46"/>
      <c r="EM55" s="47"/>
      <c r="EN55" s="48"/>
      <c r="ER55" s="4">
        <v>0.97980621515722177</v>
      </c>
    </row>
    <row r="56" spans="1:148">
      <c r="A56" s="52">
        <f t="shared" si="28"/>
        <v>42217</v>
      </c>
      <c r="B56" s="67"/>
      <c r="C56" s="68"/>
      <c r="D56" s="106"/>
      <c r="E56" s="53"/>
      <c r="F56" s="46">
        <f t="array" ref="F56">MAX(F55,SUM(IF(($A$1=Load!$B$2:$B$55)*(F$8=Load!$F$1:$K$1)*($A56&gt;=Load!$C$2:$C$55)*($A56&lt;=Load!$D$2:$D$55),Load!$F$2:$K$55)))</f>
        <v>0</v>
      </c>
      <c r="G56" s="109">
        <f t="shared" si="29"/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f t="array" ref="V56">MAX(V55,SUM(IF(($A$1=Load!$B$2:$B$55)*(V$8=Load!$F$1:$K$1)*($A56&gt;=Load!$C$2:$C$55)*($A56&lt;=Load!$D$2:$D$55),Load!$F$2:$K$55)))</f>
        <v>0</v>
      </c>
      <c r="W56" s="109">
        <f t="shared" si="30"/>
        <v>0</v>
      </c>
      <c r="X56" s="112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f t="shared" si="31"/>
        <v>0</v>
      </c>
      <c r="AH56" s="67"/>
      <c r="AI56" s="68"/>
      <c r="AJ56" s="69"/>
      <c r="AK56" s="30"/>
      <c r="AL56" s="46">
        <f t="array" ref="AL56">MAX(AL55,SUM(IF(($A$1=Load!$B$2:$B$55)*(AL$8=Load!$F$1:$K$1)*($A56&gt;=Load!$C$2:$C$55)*($A56&lt;=Load!$D$2:$D$55),Load!$F$2:$K$55)))</f>
        <v>0</v>
      </c>
      <c r="AM56" s="109">
        <f t="shared" si="32"/>
        <v>0</v>
      </c>
      <c r="AN56" s="112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f t="shared" si="33"/>
        <v>0</v>
      </c>
      <c r="AX56" s="67"/>
      <c r="AY56" s="68"/>
      <c r="AZ56" s="69"/>
      <c r="BA56" s="30"/>
      <c r="BB56" s="46"/>
      <c r="BC56" s="109">
        <f t="shared" si="34"/>
        <v>0</v>
      </c>
      <c r="BD56" s="112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f t="array" ref="BR56">MAX(BR55,SUM(IF(($A$1=Load!$B$2:$B$55)*(BR$8=Load!$F$1:$K$1)*($A56&gt;=Load!$C$2:$C$55)*($A56&lt;=Load!$D$2:$D$55),Load!$F$2:$K$55))+SUM(IF(($A$1=Load!$B$2:$B$55)*(BR$7=Load!$F$1:$K$1)*($A56&gt;=Load!$C$2:$C$55)*($A56&lt;=Load!$D$2:$D$55),Load!$F$2:$K$55)))</f>
        <v>0</v>
      </c>
      <c r="BS56" s="109">
        <f t="shared" si="35"/>
        <v>0</v>
      </c>
      <c r="BT56" s="112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f t="array" ref="CH56">MAX(CH55,SUM(IF(($A$1=Load!$B$2:$B$55)*(CH$8=Load!$F$1:$K$1)*($A56&gt;=Load!$C$2:$C$55)*($A56&lt;=Load!$D$2:$D$55),Load!$F$2:$K$55)))</f>
        <v>0</v>
      </c>
      <c r="CI56" s="109">
        <f t="shared" si="17"/>
        <v>0</v>
      </c>
      <c r="CJ56" s="112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f t="shared" si="36"/>
        <v>0</v>
      </c>
      <c r="CZ56" s="112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101"/>
      <c r="DJ56" s="67"/>
      <c r="DK56" s="68"/>
      <c r="DL56" s="69"/>
      <c r="DM56" s="30"/>
      <c r="DN56" s="46"/>
      <c r="DO56" s="109">
        <f t="shared" si="37"/>
        <v>0</v>
      </c>
      <c r="DP56" s="114">
        <v>3.2138109792015235</v>
      </c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>
        <f t="shared" si="38"/>
        <v>0</v>
      </c>
      <c r="EF56" s="114">
        <v>2.4660060656723686</v>
      </c>
      <c r="EG56" s="30"/>
      <c r="EH56" s="67"/>
      <c r="EI56" s="68"/>
      <c r="EJ56" s="69"/>
      <c r="EK56" s="30"/>
      <c r="EL56" s="46"/>
      <c r="EM56" s="47"/>
      <c r="EN56" s="48"/>
      <c r="ER56" s="4">
        <v>0.97980621515722177</v>
      </c>
    </row>
    <row r="57" spans="1:148">
      <c r="A57" s="52">
        <f t="shared" si="28"/>
        <v>42248</v>
      </c>
      <c r="B57" s="67"/>
      <c r="C57" s="68"/>
      <c r="D57" s="106"/>
      <c r="E57" s="53"/>
      <c r="F57" s="46">
        <f t="array" ref="F57">MAX(F56,SUM(IF(($A$1=Load!$B$2:$B$55)*(F$8=Load!$F$1:$K$1)*($A57&gt;=Load!$C$2:$C$55)*($A57&lt;=Load!$D$2:$D$55),Load!$F$2:$K$55)))</f>
        <v>0</v>
      </c>
      <c r="G57" s="109">
        <f t="shared" si="29"/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f t="array" ref="V57">MAX(V56,SUM(IF(($A$1=Load!$B$2:$B$55)*(V$8=Load!$F$1:$K$1)*($A57&gt;=Load!$C$2:$C$55)*($A57&lt;=Load!$D$2:$D$55),Load!$F$2:$K$55)))</f>
        <v>0</v>
      </c>
      <c r="W57" s="109">
        <f t="shared" si="30"/>
        <v>0</v>
      </c>
      <c r="X57" s="112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f t="shared" si="31"/>
        <v>0</v>
      </c>
      <c r="AH57" s="67"/>
      <c r="AI57" s="68"/>
      <c r="AJ57" s="69"/>
      <c r="AK57" s="30"/>
      <c r="AL57" s="46">
        <f t="array" ref="AL57">MAX(AL56,SUM(IF(($A$1=Load!$B$2:$B$55)*(AL$8=Load!$F$1:$K$1)*($A57&gt;=Load!$C$2:$C$55)*($A57&lt;=Load!$D$2:$D$55),Load!$F$2:$K$55)))</f>
        <v>0</v>
      </c>
      <c r="AM57" s="109">
        <f t="shared" si="32"/>
        <v>0</v>
      </c>
      <c r="AN57" s="112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f t="shared" si="33"/>
        <v>0</v>
      </c>
      <c r="AX57" s="67"/>
      <c r="AY57" s="68"/>
      <c r="AZ57" s="69"/>
      <c r="BA57" s="30"/>
      <c r="BB57" s="46"/>
      <c r="BC57" s="109">
        <f t="shared" si="34"/>
        <v>0</v>
      </c>
      <c r="BD57" s="112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f t="array" ref="BR57">MAX(BR56,SUM(IF(($A$1=Load!$B$2:$B$55)*(BR$8=Load!$F$1:$K$1)*($A57&gt;=Load!$C$2:$C$55)*($A57&lt;=Load!$D$2:$D$55),Load!$F$2:$K$55))+SUM(IF(($A$1=Load!$B$2:$B$55)*(BR$7=Load!$F$1:$K$1)*($A57&gt;=Load!$C$2:$C$55)*($A57&lt;=Load!$D$2:$D$55),Load!$F$2:$K$55)))</f>
        <v>0</v>
      </c>
      <c r="BS57" s="109">
        <f t="shared" si="35"/>
        <v>0</v>
      </c>
      <c r="BT57" s="112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f t="array" ref="CH57">MAX(CH56,SUM(IF(($A$1=Load!$B$2:$B$55)*(CH$8=Load!$F$1:$K$1)*($A57&gt;=Load!$C$2:$C$55)*($A57&lt;=Load!$D$2:$D$55),Load!$F$2:$K$55)))</f>
        <v>0</v>
      </c>
      <c r="CI57" s="109">
        <f t="shared" si="17"/>
        <v>0</v>
      </c>
      <c r="CJ57" s="112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f t="shared" si="36"/>
        <v>0</v>
      </c>
      <c r="CZ57" s="112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101"/>
      <c r="DJ57" s="67"/>
      <c r="DK57" s="68"/>
      <c r="DL57" s="69"/>
      <c r="DM57" s="30"/>
      <c r="DN57" s="46"/>
      <c r="DO57" s="109">
        <f t="shared" si="37"/>
        <v>0</v>
      </c>
      <c r="DP57" s="114">
        <v>3.2138109792015235</v>
      </c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>
        <f t="shared" si="38"/>
        <v>0</v>
      </c>
      <c r="EF57" s="114">
        <v>2.4660060656723686</v>
      </c>
      <c r="EG57" s="30"/>
      <c r="EH57" s="67"/>
      <c r="EI57" s="68"/>
      <c r="EJ57" s="69"/>
      <c r="EK57" s="30"/>
      <c r="EL57" s="46"/>
      <c r="EM57" s="47"/>
      <c r="EN57" s="48"/>
      <c r="ER57" s="4">
        <v>0.97980621515722177</v>
      </c>
    </row>
    <row r="58" spans="1:148">
      <c r="A58" s="52">
        <f t="shared" si="28"/>
        <v>42278</v>
      </c>
      <c r="B58" s="67"/>
      <c r="C58" s="68"/>
      <c r="D58" s="106"/>
      <c r="E58" s="53"/>
      <c r="F58" s="46">
        <f t="array" ref="F58">MAX(F57,SUM(IF(($A$1=Load!$B$2:$B$55)*(F$8=Load!$F$1:$K$1)*($A58&gt;=Load!$C$2:$C$55)*($A58&lt;=Load!$D$2:$D$55),Load!$F$2:$K$55)))</f>
        <v>0</v>
      </c>
      <c r="G58" s="109">
        <f t="shared" si="29"/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f t="array" ref="V58">MAX(V57,SUM(IF(($A$1=Load!$B$2:$B$55)*(V$8=Load!$F$1:$K$1)*($A58&gt;=Load!$C$2:$C$55)*($A58&lt;=Load!$D$2:$D$55),Load!$F$2:$K$55)))</f>
        <v>0</v>
      </c>
      <c r="W58" s="109">
        <f t="shared" si="30"/>
        <v>0</v>
      </c>
      <c r="X58" s="112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f t="shared" si="31"/>
        <v>0</v>
      </c>
      <c r="AH58" s="67"/>
      <c r="AI58" s="68"/>
      <c r="AJ58" s="69"/>
      <c r="AK58" s="30"/>
      <c r="AL58" s="46">
        <f t="array" ref="AL58">MAX(AL57,SUM(IF(($A$1=Load!$B$2:$B$55)*(AL$8=Load!$F$1:$K$1)*($A58&gt;=Load!$C$2:$C$55)*($A58&lt;=Load!$D$2:$D$55),Load!$F$2:$K$55)))</f>
        <v>0</v>
      </c>
      <c r="AM58" s="109">
        <f t="shared" si="32"/>
        <v>0</v>
      </c>
      <c r="AN58" s="112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f t="shared" si="33"/>
        <v>0</v>
      </c>
      <c r="AX58" s="67"/>
      <c r="AY58" s="68"/>
      <c r="AZ58" s="69"/>
      <c r="BA58" s="30"/>
      <c r="BB58" s="46"/>
      <c r="BC58" s="109">
        <f t="shared" si="34"/>
        <v>0</v>
      </c>
      <c r="BD58" s="112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f t="array" ref="BR58">MAX(BR57,SUM(IF(($A$1=Load!$B$2:$B$55)*(BR$8=Load!$F$1:$K$1)*($A58&gt;=Load!$C$2:$C$55)*($A58&lt;=Load!$D$2:$D$55),Load!$F$2:$K$55))+SUM(IF(($A$1=Load!$B$2:$B$55)*(BR$7=Load!$F$1:$K$1)*($A58&gt;=Load!$C$2:$C$55)*($A58&lt;=Load!$D$2:$D$55),Load!$F$2:$K$55)))</f>
        <v>0</v>
      </c>
      <c r="BS58" s="109">
        <f t="shared" si="35"/>
        <v>0</v>
      </c>
      <c r="BT58" s="112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f t="array" ref="CH58">MAX(CH57,SUM(IF(($A$1=Load!$B$2:$B$55)*(CH$8=Load!$F$1:$K$1)*($A58&gt;=Load!$C$2:$C$55)*($A58&lt;=Load!$D$2:$D$55),Load!$F$2:$K$55)))</f>
        <v>0</v>
      </c>
      <c r="CI58" s="109">
        <f t="shared" si="17"/>
        <v>0</v>
      </c>
      <c r="CJ58" s="112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f t="shared" si="36"/>
        <v>0</v>
      </c>
      <c r="CZ58" s="112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101"/>
      <c r="DJ58" s="67"/>
      <c r="DK58" s="68"/>
      <c r="DL58" s="69"/>
      <c r="DM58" s="30"/>
      <c r="DN58" s="46"/>
      <c r="DO58" s="109">
        <f t="shared" si="37"/>
        <v>0</v>
      </c>
      <c r="DP58" s="114">
        <v>3.2138109792015235</v>
      </c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>
        <f t="shared" si="38"/>
        <v>0</v>
      </c>
      <c r="EF58" s="114">
        <v>2.4660060656723686</v>
      </c>
      <c r="EG58" s="30"/>
      <c r="EH58" s="67"/>
      <c r="EI58" s="68"/>
      <c r="EJ58" s="69"/>
      <c r="EK58" s="30"/>
      <c r="EL58" s="46"/>
      <c r="EM58" s="47"/>
      <c r="EN58" s="48"/>
      <c r="ER58" s="4">
        <v>0.97980621515722177</v>
      </c>
    </row>
    <row r="59" spans="1:148">
      <c r="A59" s="52">
        <f t="shared" si="28"/>
        <v>42309</v>
      </c>
      <c r="B59" s="67"/>
      <c r="C59" s="68"/>
      <c r="D59" s="106"/>
      <c r="E59" s="53"/>
      <c r="F59" s="46">
        <f t="array" ref="F59">MAX(F58,SUM(IF(($A$1=Load!$B$2:$B$55)*(F$8=Load!$F$1:$K$1)*($A59&gt;=Load!$C$2:$C$55)*($A59&lt;=Load!$D$2:$D$55),Load!$F$2:$K$55)))</f>
        <v>0</v>
      </c>
      <c r="G59" s="109">
        <f t="shared" si="29"/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f t="array" ref="V59">MAX(V58,SUM(IF(($A$1=Load!$B$2:$B$55)*(V$8=Load!$F$1:$K$1)*($A59&gt;=Load!$C$2:$C$55)*($A59&lt;=Load!$D$2:$D$55),Load!$F$2:$K$55)))</f>
        <v>0</v>
      </c>
      <c r="W59" s="109">
        <f t="shared" si="30"/>
        <v>0</v>
      </c>
      <c r="X59" s="112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f t="shared" si="31"/>
        <v>0</v>
      </c>
      <c r="AH59" s="67"/>
      <c r="AI59" s="68"/>
      <c r="AJ59" s="69"/>
      <c r="AK59" s="30"/>
      <c r="AL59" s="46">
        <f t="array" ref="AL59">MAX(AL58,SUM(IF(($A$1=Load!$B$2:$B$55)*(AL$8=Load!$F$1:$K$1)*($A59&gt;=Load!$C$2:$C$55)*($A59&lt;=Load!$D$2:$D$55),Load!$F$2:$K$55)))</f>
        <v>0</v>
      </c>
      <c r="AM59" s="109">
        <f t="shared" si="32"/>
        <v>0</v>
      </c>
      <c r="AN59" s="112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f t="shared" si="33"/>
        <v>0</v>
      </c>
      <c r="AX59" s="67"/>
      <c r="AY59" s="68"/>
      <c r="AZ59" s="69"/>
      <c r="BA59" s="30"/>
      <c r="BB59" s="46"/>
      <c r="BC59" s="109">
        <f t="shared" si="34"/>
        <v>0</v>
      </c>
      <c r="BD59" s="112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f t="array" ref="BR59">MAX(BR58,SUM(IF(($A$1=Load!$B$2:$B$55)*(BR$8=Load!$F$1:$K$1)*($A59&gt;=Load!$C$2:$C$55)*($A59&lt;=Load!$D$2:$D$55),Load!$F$2:$K$55))+SUM(IF(($A$1=Load!$B$2:$B$55)*(BR$7=Load!$F$1:$K$1)*($A59&gt;=Load!$C$2:$C$55)*($A59&lt;=Load!$D$2:$D$55),Load!$F$2:$K$55)))</f>
        <v>0</v>
      </c>
      <c r="BS59" s="109">
        <f t="shared" si="35"/>
        <v>0</v>
      </c>
      <c r="BT59" s="112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f t="array" ref="CH59">MAX(CH58,SUM(IF(($A$1=Load!$B$2:$B$55)*(CH$8=Load!$F$1:$K$1)*($A59&gt;=Load!$C$2:$C$55)*($A59&lt;=Load!$D$2:$D$55),Load!$F$2:$K$55)))</f>
        <v>0</v>
      </c>
      <c r="CI59" s="109">
        <f t="shared" si="17"/>
        <v>0</v>
      </c>
      <c r="CJ59" s="112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f t="shared" si="36"/>
        <v>0</v>
      </c>
      <c r="CZ59" s="112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101"/>
      <c r="DJ59" s="67"/>
      <c r="DK59" s="68"/>
      <c r="DL59" s="69"/>
      <c r="DM59" s="30"/>
      <c r="DN59" s="46"/>
      <c r="DO59" s="109">
        <f t="shared" si="37"/>
        <v>0</v>
      </c>
      <c r="DP59" s="114">
        <v>3.2138109792015235</v>
      </c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>
        <f t="shared" si="38"/>
        <v>0</v>
      </c>
      <c r="EF59" s="114">
        <v>2.4660060656723686</v>
      </c>
      <c r="EG59" s="30"/>
      <c r="EH59" s="67"/>
      <c r="EI59" s="68"/>
      <c r="EJ59" s="69"/>
      <c r="EK59" s="30"/>
      <c r="EL59" s="46"/>
      <c r="EM59" s="47"/>
      <c r="EN59" s="48"/>
      <c r="ER59" s="4">
        <v>0.97980621515722177</v>
      </c>
    </row>
    <row r="60" spans="1:148">
      <c r="A60" s="52">
        <f t="shared" si="28"/>
        <v>42339</v>
      </c>
      <c r="B60" s="67"/>
      <c r="C60" s="68"/>
      <c r="D60" s="106"/>
      <c r="E60" s="53"/>
      <c r="F60" s="46">
        <f t="array" ref="F60">MAX(F59,SUM(IF(($A$1=Load!$B$2:$B$55)*(F$8=Load!$F$1:$K$1)*($A60&gt;=Load!$C$2:$C$55)*($A60&lt;=Load!$D$2:$D$55),Load!$F$2:$K$55)))</f>
        <v>0</v>
      </c>
      <c r="G60" s="109">
        <f t="shared" si="29"/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f t="array" ref="V60">MAX(V59,SUM(IF(($A$1=Load!$B$2:$B$55)*(V$8=Load!$F$1:$K$1)*($A60&gt;=Load!$C$2:$C$55)*($A60&lt;=Load!$D$2:$D$55),Load!$F$2:$K$55)))</f>
        <v>0</v>
      </c>
      <c r="W60" s="109">
        <f t="shared" si="30"/>
        <v>0</v>
      </c>
      <c r="X60" s="112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f t="shared" si="31"/>
        <v>0</v>
      </c>
      <c r="AH60" s="67"/>
      <c r="AI60" s="68"/>
      <c r="AJ60" s="69"/>
      <c r="AK60" s="30"/>
      <c r="AL60" s="46">
        <f t="array" ref="AL60">MAX(AL59,SUM(IF(($A$1=Load!$B$2:$B$55)*(AL$8=Load!$F$1:$K$1)*($A60&gt;=Load!$C$2:$C$55)*($A60&lt;=Load!$D$2:$D$55),Load!$F$2:$K$55)))</f>
        <v>0</v>
      </c>
      <c r="AM60" s="109">
        <f t="shared" si="32"/>
        <v>0</v>
      </c>
      <c r="AN60" s="112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f t="shared" si="33"/>
        <v>0</v>
      </c>
      <c r="AX60" s="67"/>
      <c r="AY60" s="68"/>
      <c r="AZ60" s="69"/>
      <c r="BA60" s="30"/>
      <c r="BB60" s="46"/>
      <c r="BC60" s="109">
        <f t="shared" si="34"/>
        <v>0</v>
      </c>
      <c r="BD60" s="112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f t="array" ref="BR60">MAX(BR59,SUM(IF(($A$1=Load!$B$2:$B$55)*(BR$8=Load!$F$1:$K$1)*($A60&gt;=Load!$C$2:$C$55)*($A60&lt;=Load!$D$2:$D$55),Load!$F$2:$K$55))+SUM(IF(($A$1=Load!$B$2:$B$55)*(BR$7=Load!$F$1:$K$1)*($A60&gt;=Load!$C$2:$C$55)*($A60&lt;=Load!$D$2:$D$55),Load!$F$2:$K$55)))</f>
        <v>0</v>
      </c>
      <c r="BS60" s="109">
        <f t="shared" si="35"/>
        <v>0</v>
      </c>
      <c r="BT60" s="112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f t="array" ref="CH60">MAX(CH59,SUM(IF(($A$1=Load!$B$2:$B$55)*(CH$8=Load!$F$1:$K$1)*($A60&gt;=Load!$C$2:$C$55)*($A60&lt;=Load!$D$2:$D$55),Load!$F$2:$K$55)))</f>
        <v>0</v>
      </c>
      <c r="CI60" s="109">
        <f t="shared" si="17"/>
        <v>0</v>
      </c>
      <c r="CJ60" s="112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f t="shared" si="36"/>
        <v>0</v>
      </c>
      <c r="CZ60" s="112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101"/>
      <c r="DJ60" s="67"/>
      <c r="DK60" s="68"/>
      <c r="DL60" s="69"/>
      <c r="DM60" s="30"/>
      <c r="DN60" s="46"/>
      <c r="DO60" s="109">
        <f t="shared" si="37"/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f t="shared" si="38"/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  <c r="ER60" s="4">
        <v>0.97980621515722177</v>
      </c>
    </row>
    <row r="61" spans="1:148">
      <c r="A61" s="52">
        <f t="shared" si="28"/>
        <v>42370</v>
      </c>
      <c r="B61" s="67"/>
      <c r="C61" s="68"/>
      <c r="D61" s="106"/>
      <c r="E61" s="53"/>
      <c r="F61" s="46">
        <f t="array" ref="F61">MAX(F60,SUM(IF(($A$1=Load!$B$2:$B$55)*(F$8=Load!$F$1:$K$1)*($A61&gt;=Load!$C$2:$C$55)*($A61&lt;=Load!$D$2:$D$55),Load!$F$2:$K$55)))</f>
        <v>4316</v>
      </c>
      <c r="G61" s="109">
        <f t="shared" si="29"/>
        <v>5.6744749861622219E-3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f t="array" ref="V61">MAX(V60,SUM(IF(($A$1=Load!$B$2:$B$55)*(V$8=Load!$F$1:$K$1)*($A61&gt;=Load!$C$2:$C$55)*($A61&lt;=Load!$D$2:$D$55),Load!$F$2:$K$55)))</f>
        <v>5228</v>
      </c>
      <c r="W61" s="109">
        <f t="shared" si="30"/>
        <v>7.0811706957643007E-3</v>
      </c>
      <c r="X61" s="112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f t="shared" si="31"/>
        <v>0</v>
      </c>
      <c r="AH61" s="67"/>
      <c r="AI61" s="68"/>
      <c r="AJ61" s="69"/>
      <c r="AK61" s="30"/>
      <c r="AL61" s="46">
        <f t="array" ref="AL61">MAX(AL60,SUM(IF(($A$1=Load!$B$2:$B$55)*(AL$8=Load!$F$1:$K$1)*($A61&gt;=Load!$C$2:$C$55)*($A61&lt;=Load!$D$2:$D$55),Load!$F$2:$K$55)))</f>
        <v>496</v>
      </c>
      <c r="AM61" s="109">
        <f t="shared" si="32"/>
        <v>3.8813678691603411E-3</v>
      </c>
      <c r="AN61" s="112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f t="shared" si="33"/>
        <v>0</v>
      </c>
      <c r="AX61" s="67"/>
      <c r="AY61" s="68"/>
      <c r="AZ61" s="69"/>
      <c r="BA61" s="30"/>
      <c r="BB61" s="46"/>
      <c r="BC61" s="109">
        <f t="shared" si="34"/>
        <v>0</v>
      </c>
      <c r="BD61" s="112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f t="array" ref="BR61">MAX(BR60,SUM(IF(($A$1=Load!$B$2:$B$55)*(BR$8=Load!$F$1:$K$1)*($A61&gt;=Load!$C$2:$C$55)*($A61&lt;=Load!$D$2:$D$55),Load!$F$2:$K$55))+SUM(IF(($A$1=Load!$B$2:$B$55)*(BR$7=Load!$F$1:$K$1)*($A61&gt;=Load!$C$2:$C$55)*($A61&lt;=Load!$D$2:$D$55),Load!$F$2:$K$55)))</f>
        <v>13701</v>
      </c>
      <c r="BS61" s="109">
        <f t="shared" si="35"/>
        <v>3.7751507952449798E-3</v>
      </c>
      <c r="BT61" s="112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f t="array" ref="CH61">MAX(CH60,SUM(IF(($A$1=Load!$B$2:$B$55)*(CH$8=Load!$F$1:$K$1)*($A61&gt;=Load!$C$2:$C$55)*($A61&lt;=Load!$D$2:$D$55),Load!$F$2:$K$55)))</f>
        <v>880</v>
      </c>
      <c r="CI61" s="109">
        <f t="shared" si="17"/>
        <v>8.8238243256793334E-3</v>
      </c>
      <c r="CJ61" s="112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f t="shared" si="36"/>
        <v>0</v>
      </c>
      <c r="CZ61" s="112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101"/>
      <c r="DJ61" s="67"/>
      <c r="DK61" s="68"/>
      <c r="DL61" s="69"/>
      <c r="DM61" s="30"/>
      <c r="DN61" s="46"/>
      <c r="DO61" s="109">
        <f t="shared" si="37"/>
        <v>0</v>
      </c>
      <c r="DP61" s="114">
        <v>3.2138109792015235</v>
      </c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>
        <f t="shared" si="38"/>
        <v>0</v>
      </c>
      <c r="EF61" s="114">
        <v>2.4660060656723686</v>
      </c>
      <c r="EG61" s="30"/>
      <c r="EH61" s="67"/>
      <c r="EI61" s="68"/>
      <c r="EJ61" s="69"/>
      <c r="EK61" s="30"/>
      <c r="EL61" s="46"/>
      <c r="EM61" s="47"/>
      <c r="EN61" s="48"/>
      <c r="ER61" s="4">
        <v>0.97980621515722177</v>
      </c>
    </row>
    <row r="62" spans="1:148">
      <c r="A62" s="52">
        <f t="shared" si="28"/>
        <v>42401</v>
      </c>
      <c r="B62" s="67"/>
      <c r="C62" s="68"/>
      <c r="D62" s="106"/>
      <c r="E62" s="53"/>
      <c r="F62" s="46">
        <f t="array" ref="F62">MAX(F61,SUM(IF(($A$1=Load!$B$2:$B$55)*(F$8=Load!$F$1:$K$1)*($A62&gt;=Load!$C$2:$C$55)*($A62&lt;=Load!$D$2:$D$55),Load!$F$2:$K$55)))</f>
        <v>4316</v>
      </c>
      <c r="G62" s="109">
        <f t="shared" si="29"/>
        <v>5.6744749861622219E-3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f t="array" ref="V62">MAX(V61,SUM(IF(($A$1=Load!$B$2:$B$55)*(V$8=Load!$F$1:$K$1)*($A62&gt;=Load!$C$2:$C$55)*($A62&lt;=Load!$D$2:$D$55),Load!$F$2:$K$55)))</f>
        <v>5228</v>
      </c>
      <c r="W62" s="109">
        <f t="shared" si="30"/>
        <v>7.0811706957643007E-3</v>
      </c>
      <c r="X62" s="112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f t="shared" si="31"/>
        <v>0</v>
      </c>
      <c r="AH62" s="67"/>
      <c r="AI62" s="68"/>
      <c r="AJ62" s="69"/>
      <c r="AK62" s="30"/>
      <c r="AL62" s="46">
        <f t="array" ref="AL62">MAX(AL61,SUM(IF(($A$1=Load!$B$2:$B$55)*(AL$8=Load!$F$1:$K$1)*($A62&gt;=Load!$C$2:$C$55)*($A62&lt;=Load!$D$2:$D$55),Load!$F$2:$K$55)))</f>
        <v>496</v>
      </c>
      <c r="AM62" s="109">
        <f t="shared" si="32"/>
        <v>3.8813678691603411E-3</v>
      </c>
      <c r="AN62" s="112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f t="shared" si="33"/>
        <v>0</v>
      </c>
      <c r="AX62" s="67"/>
      <c r="AY62" s="68"/>
      <c r="AZ62" s="69"/>
      <c r="BA62" s="30"/>
      <c r="BB62" s="46"/>
      <c r="BC62" s="109">
        <f t="shared" si="34"/>
        <v>0</v>
      </c>
      <c r="BD62" s="112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f t="array" ref="BR62">MAX(BR61,SUM(IF(($A$1=Load!$B$2:$B$55)*(BR$8=Load!$F$1:$K$1)*($A62&gt;=Load!$C$2:$C$55)*($A62&lt;=Load!$D$2:$D$55),Load!$F$2:$K$55))+SUM(IF(($A$1=Load!$B$2:$B$55)*(BR$7=Load!$F$1:$K$1)*($A62&gt;=Load!$C$2:$C$55)*($A62&lt;=Load!$D$2:$D$55),Load!$F$2:$K$55)))</f>
        <v>13701</v>
      </c>
      <c r="BS62" s="109">
        <f t="shared" si="35"/>
        <v>3.7751507952449798E-3</v>
      </c>
      <c r="BT62" s="112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f t="array" ref="CH62">MAX(CH61,SUM(IF(($A$1=Load!$B$2:$B$55)*(CH$8=Load!$F$1:$K$1)*($A62&gt;=Load!$C$2:$C$55)*($A62&lt;=Load!$D$2:$D$55),Load!$F$2:$K$55)))</f>
        <v>880</v>
      </c>
      <c r="CI62" s="109">
        <f t="shared" si="17"/>
        <v>8.8238243256793334E-3</v>
      </c>
      <c r="CJ62" s="112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f t="shared" si="36"/>
        <v>0</v>
      </c>
      <c r="CZ62" s="112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101"/>
      <c r="DJ62" s="67"/>
      <c r="DK62" s="68"/>
      <c r="DL62" s="69"/>
      <c r="DM62" s="30"/>
      <c r="DN62" s="46"/>
      <c r="DO62" s="109">
        <f t="shared" si="37"/>
        <v>0</v>
      </c>
      <c r="DP62" s="114">
        <v>3.2138109792015235</v>
      </c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>
        <f t="shared" si="38"/>
        <v>0</v>
      </c>
      <c r="EF62" s="114">
        <v>2.4660060656723686</v>
      </c>
      <c r="EG62" s="30"/>
      <c r="EH62" s="67"/>
      <c r="EI62" s="68"/>
      <c r="EJ62" s="69"/>
      <c r="EK62" s="30"/>
      <c r="EL62" s="46"/>
      <c r="EM62" s="47"/>
      <c r="EN62" s="48"/>
      <c r="ER62" s="4">
        <v>0.97980621515722177</v>
      </c>
    </row>
    <row r="63" spans="1:148">
      <c r="A63" s="52">
        <f t="shared" si="28"/>
        <v>42430</v>
      </c>
      <c r="B63" s="67"/>
      <c r="C63" s="68"/>
      <c r="D63" s="106"/>
      <c r="E63" s="53"/>
      <c r="F63" s="46">
        <f t="array" ref="F63">MAX(F62,SUM(IF(($A$1=Load!$B$2:$B$55)*(F$8=Load!$F$1:$K$1)*($A63&gt;=Load!$C$2:$C$55)*($A63&lt;=Load!$D$2:$D$55),Load!$F$2:$K$55)))</f>
        <v>4316</v>
      </c>
      <c r="G63" s="109">
        <f t="shared" si="29"/>
        <v>5.6744749861622219E-3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f t="array" ref="V63">MAX(V62,SUM(IF(($A$1=Load!$B$2:$B$55)*(V$8=Load!$F$1:$K$1)*($A63&gt;=Load!$C$2:$C$55)*($A63&lt;=Load!$D$2:$D$55),Load!$F$2:$K$55)))</f>
        <v>5228</v>
      </c>
      <c r="W63" s="109">
        <f t="shared" si="30"/>
        <v>7.0811706957643007E-3</v>
      </c>
      <c r="X63" s="112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f t="shared" si="31"/>
        <v>0</v>
      </c>
      <c r="AH63" s="67"/>
      <c r="AI63" s="68"/>
      <c r="AJ63" s="69"/>
      <c r="AK63" s="30"/>
      <c r="AL63" s="46">
        <f t="array" ref="AL63">MAX(AL62,SUM(IF(($A$1=Load!$B$2:$B$55)*(AL$8=Load!$F$1:$K$1)*($A63&gt;=Load!$C$2:$C$55)*($A63&lt;=Load!$D$2:$D$55),Load!$F$2:$K$55)))</f>
        <v>496</v>
      </c>
      <c r="AM63" s="109">
        <f t="shared" si="32"/>
        <v>3.8813678691603411E-3</v>
      </c>
      <c r="AN63" s="112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f t="shared" si="33"/>
        <v>0</v>
      </c>
      <c r="AX63" s="67"/>
      <c r="AY63" s="68"/>
      <c r="AZ63" s="69"/>
      <c r="BA63" s="30"/>
      <c r="BB63" s="46"/>
      <c r="BC63" s="109">
        <f t="shared" si="34"/>
        <v>0</v>
      </c>
      <c r="BD63" s="112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f t="array" ref="BR63">MAX(BR62,SUM(IF(($A$1=Load!$B$2:$B$55)*(BR$8=Load!$F$1:$K$1)*($A63&gt;=Load!$C$2:$C$55)*($A63&lt;=Load!$D$2:$D$55),Load!$F$2:$K$55))+SUM(IF(($A$1=Load!$B$2:$B$55)*(BR$7=Load!$F$1:$K$1)*($A63&gt;=Load!$C$2:$C$55)*($A63&lt;=Load!$D$2:$D$55),Load!$F$2:$K$55)))</f>
        <v>13701</v>
      </c>
      <c r="BS63" s="109">
        <f t="shared" si="35"/>
        <v>3.7751507952449798E-3</v>
      </c>
      <c r="BT63" s="112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f t="array" ref="CH63">MAX(CH62,SUM(IF(($A$1=Load!$B$2:$B$55)*(CH$8=Load!$F$1:$K$1)*($A63&gt;=Load!$C$2:$C$55)*($A63&lt;=Load!$D$2:$D$55),Load!$F$2:$K$55)))</f>
        <v>880</v>
      </c>
      <c r="CI63" s="109">
        <f t="shared" si="17"/>
        <v>8.8238243256793334E-3</v>
      </c>
      <c r="CJ63" s="112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f t="shared" si="36"/>
        <v>0</v>
      </c>
      <c r="CZ63" s="112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101"/>
      <c r="DJ63" s="67"/>
      <c r="DK63" s="68"/>
      <c r="DL63" s="69"/>
      <c r="DM63" s="30"/>
      <c r="DN63" s="46"/>
      <c r="DO63" s="109">
        <f t="shared" si="37"/>
        <v>0</v>
      </c>
      <c r="DP63" s="114">
        <v>3.2138109792015235</v>
      </c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>
        <f t="shared" si="38"/>
        <v>0</v>
      </c>
      <c r="EF63" s="114">
        <v>2.4660060656723686</v>
      </c>
      <c r="EG63" s="30"/>
      <c r="EH63" s="67"/>
      <c r="EI63" s="68"/>
      <c r="EJ63" s="69"/>
      <c r="EK63" s="30"/>
      <c r="EL63" s="46"/>
      <c r="EM63" s="47"/>
      <c r="EN63" s="48"/>
      <c r="ER63" s="4">
        <v>0.97980621515722177</v>
      </c>
    </row>
    <row r="64" spans="1:148">
      <c r="A64" s="52">
        <f t="shared" si="28"/>
        <v>42461</v>
      </c>
      <c r="B64" s="67"/>
      <c r="C64" s="68"/>
      <c r="D64" s="106"/>
      <c r="E64" s="53"/>
      <c r="F64" s="46">
        <f t="array" ref="F64">MAX(F63,SUM(IF(($A$1=Load!$B$2:$B$55)*(F$8=Load!$F$1:$K$1)*($A64&gt;=Load!$C$2:$C$55)*($A64&lt;=Load!$D$2:$D$55),Load!$F$2:$K$55)))</f>
        <v>4316</v>
      </c>
      <c r="G64" s="109">
        <f t="shared" si="29"/>
        <v>5.6744749861622219E-3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f t="array" ref="V64">MAX(V63,SUM(IF(($A$1=Load!$B$2:$B$55)*(V$8=Load!$F$1:$K$1)*($A64&gt;=Load!$C$2:$C$55)*($A64&lt;=Load!$D$2:$D$55),Load!$F$2:$K$55)))</f>
        <v>5228</v>
      </c>
      <c r="W64" s="109">
        <f t="shared" si="30"/>
        <v>7.0811706957643007E-3</v>
      </c>
      <c r="X64" s="112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f t="shared" si="31"/>
        <v>0</v>
      </c>
      <c r="AH64" s="67"/>
      <c r="AI64" s="68"/>
      <c r="AJ64" s="69"/>
      <c r="AK64" s="30"/>
      <c r="AL64" s="46">
        <f t="array" ref="AL64">MAX(AL63,SUM(IF(($A$1=Load!$B$2:$B$55)*(AL$8=Load!$F$1:$K$1)*($A64&gt;=Load!$C$2:$C$55)*($A64&lt;=Load!$D$2:$D$55),Load!$F$2:$K$55)))</f>
        <v>496</v>
      </c>
      <c r="AM64" s="109">
        <f t="shared" si="32"/>
        <v>3.8813678691603411E-3</v>
      </c>
      <c r="AN64" s="112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f t="shared" si="33"/>
        <v>0</v>
      </c>
      <c r="AX64" s="67"/>
      <c r="AY64" s="68"/>
      <c r="AZ64" s="69"/>
      <c r="BA64" s="30"/>
      <c r="BB64" s="46"/>
      <c r="BC64" s="109">
        <f t="shared" si="34"/>
        <v>0</v>
      </c>
      <c r="BD64" s="112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f t="array" ref="BR64">MAX(BR63,SUM(IF(($A$1=Load!$B$2:$B$55)*(BR$8=Load!$F$1:$K$1)*($A64&gt;=Load!$C$2:$C$55)*($A64&lt;=Load!$D$2:$D$55),Load!$F$2:$K$55))+SUM(IF(($A$1=Load!$B$2:$B$55)*(BR$7=Load!$F$1:$K$1)*($A64&gt;=Load!$C$2:$C$55)*($A64&lt;=Load!$D$2:$D$55),Load!$F$2:$K$55)))</f>
        <v>13701</v>
      </c>
      <c r="BS64" s="109">
        <f t="shared" si="35"/>
        <v>3.7751507952449798E-3</v>
      </c>
      <c r="BT64" s="112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f t="array" ref="CH64">MAX(CH63,SUM(IF(($A$1=Load!$B$2:$B$55)*(CH$8=Load!$F$1:$K$1)*($A64&gt;=Load!$C$2:$C$55)*($A64&lt;=Load!$D$2:$D$55),Load!$F$2:$K$55)))</f>
        <v>880</v>
      </c>
      <c r="CI64" s="109">
        <f t="shared" si="17"/>
        <v>8.8238243256793334E-3</v>
      </c>
      <c r="CJ64" s="112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f t="shared" si="36"/>
        <v>0</v>
      </c>
      <c r="CZ64" s="112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101"/>
      <c r="DJ64" s="67"/>
      <c r="DK64" s="68"/>
      <c r="DL64" s="69"/>
      <c r="DM64" s="30"/>
      <c r="DN64" s="46"/>
      <c r="DO64" s="109">
        <f t="shared" si="37"/>
        <v>0</v>
      </c>
      <c r="DP64" s="114">
        <v>3.2138109792015235</v>
      </c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>
        <f t="shared" si="38"/>
        <v>0</v>
      </c>
      <c r="EF64" s="114">
        <v>2.4660060656723686</v>
      </c>
      <c r="EG64" s="30"/>
      <c r="EH64" s="67"/>
      <c r="EI64" s="68"/>
      <c r="EJ64" s="69"/>
      <c r="EK64" s="30"/>
      <c r="EL64" s="46"/>
      <c r="EM64" s="47"/>
      <c r="EN64" s="48"/>
      <c r="ER64" s="4">
        <v>0.97980621515722177</v>
      </c>
    </row>
    <row r="65" spans="1:148">
      <c r="A65" s="52">
        <f t="shared" si="28"/>
        <v>42491</v>
      </c>
      <c r="B65" s="67"/>
      <c r="C65" s="68"/>
      <c r="D65" s="106"/>
      <c r="E65" s="53"/>
      <c r="F65" s="46">
        <f t="array" ref="F65">MAX(F64,SUM(IF(($A$1=Load!$B$2:$B$55)*(F$8=Load!$F$1:$K$1)*($A65&gt;=Load!$C$2:$C$55)*($A65&lt;=Load!$D$2:$D$55),Load!$F$2:$K$55)))</f>
        <v>4316</v>
      </c>
      <c r="G65" s="109">
        <f t="shared" si="29"/>
        <v>5.6744749861622219E-3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f t="array" ref="V65">MAX(V64,SUM(IF(($A$1=Load!$B$2:$B$55)*(V$8=Load!$F$1:$K$1)*($A65&gt;=Load!$C$2:$C$55)*($A65&lt;=Load!$D$2:$D$55),Load!$F$2:$K$55)))</f>
        <v>5228</v>
      </c>
      <c r="W65" s="109">
        <f t="shared" si="30"/>
        <v>7.0811706957643007E-3</v>
      </c>
      <c r="X65" s="112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f t="shared" si="31"/>
        <v>0</v>
      </c>
      <c r="AH65" s="67"/>
      <c r="AI65" s="68"/>
      <c r="AJ65" s="69"/>
      <c r="AK65" s="30"/>
      <c r="AL65" s="46">
        <f t="array" ref="AL65">MAX(AL64,SUM(IF(($A$1=Load!$B$2:$B$55)*(AL$8=Load!$F$1:$K$1)*($A65&gt;=Load!$C$2:$C$55)*($A65&lt;=Load!$D$2:$D$55),Load!$F$2:$K$55)))</f>
        <v>496</v>
      </c>
      <c r="AM65" s="109">
        <f t="shared" si="32"/>
        <v>3.8813678691603411E-3</v>
      </c>
      <c r="AN65" s="112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f t="shared" si="33"/>
        <v>0</v>
      </c>
      <c r="AX65" s="67"/>
      <c r="AY65" s="68"/>
      <c r="AZ65" s="69"/>
      <c r="BA65" s="30"/>
      <c r="BB65" s="46"/>
      <c r="BC65" s="109">
        <f t="shared" si="34"/>
        <v>0</v>
      </c>
      <c r="BD65" s="112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f t="array" ref="BR65">MAX(BR64,SUM(IF(($A$1=Load!$B$2:$B$55)*(BR$8=Load!$F$1:$K$1)*($A65&gt;=Load!$C$2:$C$55)*($A65&lt;=Load!$D$2:$D$55),Load!$F$2:$K$55))+SUM(IF(($A$1=Load!$B$2:$B$55)*(BR$7=Load!$F$1:$K$1)*($A65&gt;=Load!$C$2:$C$55)*($A65&lt;=Load!$D$2:$D$55),Load!$F$2:$K$55)))</f>
        <v>13701</v>
      </c>
      <c r="BS65" s="109">
        <f t="shared" si="35"/>
        <v>3.7751507952449798E-3</v>
      </c>
      <c r="BT65" s="112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f t="array" ref="CH65">MAX(CH64,SUM(IF(($A$1=Load!$B$2:$B$55)*(CH$8=Load!$F$1:$K$1)*($A65&gt;=Load!$C$2:$C$55)*($A65&lt;=Load!$D$2:$D$55),Load!$F$2:$K$55)))</f>
        <v>880</v>
      </c>
      <c r="CI65" s="109">
        <f t="shared" si="17"/>
        <v>8.8238243256793334E-3</v>
      </c>
      <c r="CJ65" s="112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f t="shared" si="36"/>
        <v>0</v>
      </c>
      <c r="CZ65" s="112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101"/>
      <c r="DJ65" s="67"/>
      <c r="DK65" s="68"/>
      <c r="DL65" s="69"/>
      <c r="DM65" s="30"/>
      <c r="DN65" s="46"/>
      <c r="DO65" s="109">
        <f t="shared" si="37"/>
        <v>0</v>
      </c>
      <c r="DP65" s="114">
        <v>3.2138109792015235</v>
      </c>
      <c r="DQ65" s="30"/>
      <c r="DR65" s="67"/>
      <c r="DS65" s="68"/>
      <c r="DT65" s="69"/>
      <c r="DU65" s="30"/>
      <c r="DV65" s="46"/>
      <c r="DW65" s="47"/>
      <c r="DX65" s="48"/>
      <c r="DZ65" s="67"/>
      <c r="EA65" s="68"/>
      <c r="EB65" s="69"/>
      <c r="EC65" s="30"/>
      <c r="ED65" s="46"/>
      <c r="EE65" s="109">
        <f t="shared" si="38"/>
        <v>0</v>
      </c>
      <c r="EF65" s="114">
        <v>2.4660060656723686</v>
      </c>
      <c r="EG65" s="30"/>
      <c r="EH65" s="67"/>
      <c r="EI65" s="68"/>
      <c r="EJ65" s="69"/>
      <c r="EK65" s="30"/>
      <c r="EL65" s="46"/>
      <c r="EM65" s="47"/>
      <c r="EN65" s="48"/>
      <c r="ER65" s="4">
        <v>0.97980621515722177</v>
      </c>
    </row>
    <row r="66" spans="1:148">
      <c r="A66" s="52">
        <f t="shared" si="28"/>
        <v>42522</v>
      </c>
      <c r="B66" s="67"/>
      <c r="C66" s="68"/>
      <c r="D66" s="106"/>
      <c r="E66" s="53"/>
      <c r="F66" s="46">
        <f t="array" ref="F66">MAX(F65,SUM(IF(($A$1=Load!$B$2:$B$55)*(F$8=Load!$F$1:$K$1)*($A66&gt;=Load!$C$2:$C$55)*($A66&lt;=Load!$D$2:$D$55),Load!$F$2:$K$55)))</f>
        <v>4316</v>
      </c>
      <c r="G66" s="109">
        <f t="shared" si="29"/>
        <v>5.6744749861622219E-3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f t="array" ref="V66">MAX(V65,SUM(IF(($A$1=Load!$B$2:$B$55)*(V$8=Load!$F$1:$K$1)*($A66&gt;=Load!$C$2:$C$55)*($A66&lt;=Load!$D$2:$D$55),Load!$F$2:$K$55)))</f>
        <v>5228</v>
      </c>
      <c r="W66" s="109">
        <f t="shared" si="30"/>
        <v>7.0811706957643007E-3</v>
      </c>
      <c r="X66" s="112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f t="shared" si="31"/>
        <v>0</v>
      </c>
      <c r="AH66" s="67"/>
      <c r="AI66" s="68"/>
      <c r="AJ66" s="69"/>
      <c r="AK66" s="30"/>
      <c r="AL66" s="46">
        <f t="array" ref="AL66">MAX(AL65,SUM(IF(($A$1=Load!$B$2:$B$55)*(AL$8=Load!$F$1:$K$1)*($A66&gt;=Load!$C$2:$C$55)*($A66&lt;=Load!$D$2:$D$55),Load!$F$2:$K$55)))</f>
        <v>496</v>
      </c>
      <c r="AM66" s="109">
        <f t="shared" si="32"/>
        <v>3.8813678691603411E-3</v>
      </c>
      <c r="AN66" s="112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f t="shared" si="33"/>
        <v>0</v>
      </c>
      <c r="AX66" s="67"/>
      <c r="AY66" s="68"/>
      <c r="AZ66" s="69"/>
      <c r="BA66" s="30"/>
      <c r="BB66" s="46"/>
      <c r="BC66" s="109">
        <f t="shared" si="34"/>
        <v>0</v>
      </c>
      <c r="BD66" s="112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f t="array" ref="BR66">MAX(BR65,SUM(IF(($A$1=Load!$B$2:$B$55)*(BR$8=Load!$F$1:$K$1)*($A66&gt;=Load!$C$2:$C$55)*($A66&lt;=Load!$D$2:$D$55),Load!$F$2:$K$55))+SUM(IF(($A$1=Load!$B$2:$B$55)*(BR$7=Load!$F$1:$K$1)*($A66&gt;=Load!$C$2:$C$55)*($A66&lt;=Load!$D$2:$D$55),Load!$F$2:$K$55)))</f>
        <v>13701</v>
      </c>
      <c r="BS66" s="109">
        <f t="shared" si="35"/>
        <v>3.7751507952449798E-3</v>
      </c>
      <c r="BT66" s="112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f t="array" ref="CH66">MAX(CH65,SUM(IF(($A$1=Load!$B$2:$B$55)*(CH$8=Load!$F$1:$K$1)*($A66&gt;=Load!$C$2:$C$55)*($A66&lt;=Load!$D$2:$D$55),Load!$F$2:$K$55)))</f>
        <v>880</v>
      </c>
      <c r="CI66" s="109">
        <f t="shared" si="17"/>
        <v>8.8238243256793334E-3</v>
      </c>
      <c r="CJ66" s="112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f t="shared" si="36"/>
        <v>0</v>
      </c>
      <c r="CZ66" s="112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101"/>
      <c r="DJ66" s="67"/>
      <c r="DK66" s="68"/>
      <c r="DL66" s="69"/>
      <c r="DM66" s="30"/>
      <c r="DN66" s="46"/>
      <c r="DO66" s="109">
        <f t="shared" si="37"/>
        <v>0</v>
      </c>
      <c r="DP66" s="114">
        <v>3.2138109792015235</v>
      </c>
      <c r="DQ66" s="30"/>
      <c r="DR66" s="67"/>
      <c r="DS66" s="68"/>
      <c r="DT66" s="69"/>
      <c r="DU66" s="30"/>
      <c r="DV66" s="46"/>
      <c r="DW66" s="47"/>
      <c r="DX66" s="48"/>
      <c r="DZ66" s="67"/>
      <c r="EA66" s="68"/>
      <c r="EB66" s="69"/>
      <c r="EC66" s="30"/>
      <c r="ED66" s="46"/>
      <c r="EE66" s="109">
        <f t="shared" si="38"/>
        <v>0</v>
      </c>
      <c r="EF66" s="114">
        <v>2.4660060656723686</v>
      </c>
      <c r="EG66" s="30"/>
      <c r="EH66" s="67"/>
      <c r="EI66" s="68"/>
      <c r="EJ66" s="69"/>
      <c r="EK66" s="30"/>
      <c r="EL66" s="46"/>
      <c r="EM66" s="47"/>
      <c r="EN66" s="48"/>
      <c r="ER66" s="4">
        <v>0.97980621515722177</v>
      </c>
    </row>
    <row r="67" spans="1:148">
      <c r="A67" s="52">
        <f t="shared" si="28"/>
        <v>42552</v>
      </c>
      <c r="B67" s="67"/>
      <c r="C67" s="68"/>
      <c r="D67" s="106"/>
      <c r="E67" s="53"/>
      <c r="F67" s="46">
        <f t="array" ref="F67">MAX(F66,SUM(IF(($A$1=Load!$B$2:$B$55)*(F$8=Load!$F$1:$K$1)*($A67&gt;=Load!$C$2:$C$55)*($A67&lt;=Load!$D$2:$D$55),Load!$F$2:$K$55)))</f>
        <v>4316</v>
      </c>
      <c r="G67" s="109">
        <f t="shared" si="29"/>
        <v>5.6744749861622219E-3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f t="array" ref="V67">MAX(V66,SUM(IF(($A$1=Load!$B$2:$B$55)*(V$8=Load!$F$1:$K$1)*($A67&gt;=Load!$C$2:$C$55)*($A67&lt;=Load!$D$2:$D$55),Load!$F$2:$K$55)))</f>
        <v>5228</v>
      </c>
      <c r="W67" s="109">
        <f t="shared" si="30"/>
        <v>7.0811706957643007E-3</v>
      </c>
      <c r="X67" s="112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f t="shared" si="31"/>
        <v>0</v>
      </c>
      <c r="AH67" s="67"/>
      <c r="AI67" s="68"/>
      <c r="AJ67" s="69"/>
      <c r="AK67" s="30"/>
      <c r="AL67" s="46">
        <f t="array" ref="AL67">MAX(AL66,SUM(IF(($A$1=Load!$B$2:$B$55)*(AL$8=Load!$F$1:$K$1)*($A67&gt;=Load!$C$2:$C$55)*($A67&lt;=Load!$D$2:$D$55),Load!$F$2:$K$55)))</f>
        <v>496</v>
      </c>
      <c r="AM67" s="109">
        <f t="shared" si="32"/>
        <v>3.8813678691603411E-3</v>
      </c>
      <c r="AN67" s="112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f t="shared" si="33"/>
        <v>0</v>
      </c>
      <c r="AX67" s="67"/>
      <c r="AY67" s="68"/>
      <c r="AZ67" s="69"/>
      <c r="BA67" s="30"/>
      <c r="BB67" s="46"/>
      <c r="BC67" s="109">
        <f t="shared" si="34"/>
        <v>0</v>
      </c>
      <c r="BD67" s="112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f t="array" ref="BR67">MAX(BR66,SUM(IF(($A$1=Load!$B$2:$B$55)*(BR$8=Load!$F$1:$K$1)*($A67&gt;=Load!$C$2:$C$55)*($A67&lt;=Load!$D$2:$D$55),Load!$F$2:$K$55))+SUM(IF(($A$1=Load!$B$2:$B$55)*(BR$7=Load!$F$1:$K$1)*($A67&gt;=Load!$C$2:$C$55)*($A67&lt;=Load!$D$2:$D$55),Load!$F$2:$K$55)))</f>
        <v>13701</v>
      </c>
      <c r="BS67" s="109">
        <f t="shared" si="35"/>
        <v>3.7751507952449798E-3</v>
      </c>
      <c r="BT67" s="112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f t="array" ref="CH67">MAX(CH66,SUM(IF(($A$1=Load!$B$2:$B$55)*(CH$8=Load!$F$1:$K$1)*($A67&gt;=Load!$C$2:$C$55)*($A67&lt;=Load!$D$2:$D$55),Load!$F$2:$K$55)))</f>
        <v>880</v>
      </c>
      <c r="CI67" s="109">
        <f t="shared" si="17"/>
        <v>8.8238243256793334E-3</v>
      </c>
      <c r="CJ67" s="112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f t="array" ref="CX67">MAX(CX66,SUM(IF(($A$1=Load!$B$2:$B$55)*(CX$8=Load!$F$1:$L$1)*($A67&gt;=Load!$C$2:$C$55)*($A67&lt;=Load!$D$2:$D$55),Load!$F$2:$L$55)))</f>
        <v>0</v>
      </c>
      <c r="CY67" s="109">
        <f t="shared" si="36"/>
        <v>0</v>
      </c>
      <c r="CZ67" s="112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101"/>
      <c r="DJ67" s="67"/>
      <c r="DK67" s="68"/>
      <c r="DL67" s="69"/>
      <c r="DM67" s="30"/>
      <c r="DN67" s="46"/>
      <c r="DO67" s="109">
        <f t="shared" si="37"/>
        <v>0</v>
      </c>
      <c r="DP67" s="114">
        <v>3.2138109792015235</v>
      </c>
      <c r="DQ67" s="30"/>
      <c r="DR67" s="67"/>
      <c r="DS67" s="68"/>
      <c r="DT67" s="69"/>
      <c r="DU67" s="30"/>
      <c r="DV67" s="46"/>
      <c r="DW67" s="47"/>
      <c r="DX67" s="48"/>
      <c r="DZ67" s="67"/>
      <c r="EA67" s="68"/>
      <c r="EB67" s="69"/>
      <c r="EC67" s="30"/>
      <c r="ED67" s="46"/>
      <c r="EE67" s="109">
        <f t="shared" si="38"/>
        <v>0</v>
      </c>
      <c r="EF67" s="114">
        <v>2.4660060656723686</v>
      </c>
      <c r="EG67" s="30"/>
      <c r="EH67" s="67"/>
      <c r="EI67" s="68"/>
      <c r="EJ67" s="69"/>
      <c r="EK67" s="30"/>
      <c r="EL67" s="46"/>
      <c r="EM67" s="47"/>
      <c r="EN67" s="48"/>
      <c r="ER67" s="4">
        <v>0.97980621515722177</v>
      </c>
    </row>
    <row r="68" spans="1:148">
      <c r="A68" s="52">
        <f t="shared" si="28"/>
        <v>42583</v>
      </c>
      <c r="B68" s="67"/>
      <c r="C68" s="68"/>
      <c r="D68" s="106"/>
      <c r="E68" s="53"/>
      <c r="F68" s="46">
        <f t="array" ref="F68">MAX(F67,SUM(IF(($A$1=Load!$B$2:$B$55)*(F$8=Load!$F$1:$K$1)*($A68&gt;=Load!$C$2:$C$55)*($A68&lt;=Load!$D$2:$D$55),Load!$F$2:$K$55)))</f>
        <v>4316</v>
      </c>
      <c r="G68" s="109">
        <f t="shared" si="29"/>
        <v>5.6744749861622219E-3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f t="array" ref="V68">MAX(V67,SUM(IF(($A$1=Load!$B$2:$B$55)*(V$8=Load!$F$1:$K$1)*($A68&gt;=Load!$C$2:$C$55)*($A68&lt;=Load!$D$2:$D$55),Load!$F$2:$K$55)))</f>
        <v>5228</v>
      </c>
      <c r="W68" s="109">
        <f t="shared" si="30"/>
        <v>7.0811706957643007E-3</v>
      </c>
      <c r="X68" s="112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f t="shared" si="31"/>
        <v>0</v>
      </c>
      <c r="AH68" s="67"/>
      <c r="AI68" s="68"/>
      <c r="AJ68" s="69"/>
      <c r="AK68" s="30"/>
      <c r="AL68" s="46">
        <f t="array" ref="AL68">MAX(AL67,SUM(IF(($A$1=Load!$B$2:$B$55)*(AL$8=Load!$F$1:$K$1)*($A68&gt;=Load!$C$2:$C$55)*($A68&lt;=Load!$D$2:$D$55),Load!$F$2:$K$55)))</f>
        <v>496</v>
      </c>
      <c r="AM68" s="109">
        <f t="shared" si="32"/>
        <v>3.8813678691603411E-3</v>
      </c>
      <c r="AN68" s="112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f t="shared" si="33"/>
        <v>0</v>
      </c>
      <c r="AX68" s="67"/>
      <c r="AY68" s="68"/>
      <c r="AZ68" s="69"/>
      <c r="BA68" s="30"/>
      <c r="BB68" s="46"/>
      <c r="BC68" s="109">
        <f t="shared" si="34"/>
        <v>0</v>
      </c>
      <c r="BD68" s="112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f t="array" ref="BR68">MAX(BR67,SUM(IF(($A$1=Load!$B$2:$B$55)*(BR$8=Load!$F$1:$K$1)*($A68&gt;=Load!$C$2:$C$55)*($A68&lt;=Load!$D$2:$D$55),Load!$F$2:$K$55))+SUM(IF(($A$1=Load!$B$2:$B$55)*(BR$7=Load!$F$1:$K$1)*($A68&gt;=Load!$C$2:$C$55)*($A68&lt;=Load!$D$2:$D$55),Load!$F$2:$K$55)))</f>
        <v>13701</v>
      </c>
      <c r="BS68" s="109">
        <f t="shared" si="35"/>
        <v>3.7751507952449798E-3</v>
      </c>
      <c r="BT68" s="112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f t="array" ref="CH68">MAX(CH67,SUM(IF(($A$1=Load!$B$2:$B$55)*(CH$8=Load!$F$1:$K$1)*($A68&gt;=Load!$C$2:$C$55)*($A68&lt;=Load!$D$2:$D$55),Load!$F$2:$K$55)))</f>
        <v>880</v>
      </c>
      <c r="CI68" s="109">
        <f t="shared" si="17"/>
        <v>8.8238243256793334E-3</v>
      </c>
      <c r="CJ68" s="112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f t="array" ref="CX68">MAX(CX67,SUM(IF(($A$1=Load!$B$2:$B$55)*(CX$8=Load!$F$1:$L$1)*($A68&gt;=Load!$C$2:$C$55)*($A68&lt;=Load!$D$2:$D$55),Load!$F$2:$L$55)))</f>
        <v>0</v>
      </c>
      <c r="CY68" s="109">
        <f t="shared" si="36"/>
        <v>0</v>
      </c>
      <c r="CZ68" s="112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101"/>
      <c r="DJ68" s="67"/>
      <c r="DK68" s="68"/>
      <c r="DL68" s="69"/>
      <c r="DM68" s="30"/>
      <c r="DN68" s="46"/>
      <c r="DO68" s="109">
        <f t="shared" si="37"/>
        <v>0</v>
      </c>
      <c r="DP68" s="114">
        <v>3.2138109792015235</v>
      </c>
      <c r="DQ68" s="30"/>
      <c r="DR68" s="67"/>
      <c r="DS68" s="68"/>
      <c r="DT68" s="69"/>
      <c r="DU68" s="30"/>
      <c r="DV68" s="46"/>
      <c r="DW68" s="47"/>
      <c r="DX68" s="48"/>
      <c r="DZ68" s="67"/>
      <c r="EA68" s="68"/>
      <c r="EB68" s="69"/>
      <c r="EC68" s="30"/>
      <c r="ED68" s="46"/>
      <c r="EE68" s="109">
        <f t="shared" si="38"/>
        <v>0</v>
      </c>
      <c r="EF68" s="114">
        <v>2.4660060656723686</v>
      </c>
      <c r="EG68" s="30"/>
      <c r="EH68" s="67"/>
      <c r="EI68" s="68"/>
      <c r="EJ68" s="69"/>
      <c r="EK68" s="30"/>
      <c r="EL68" s="46"/>
      <c r="EM68" s="47"/>
      <c r="EN68" s="48"/>
      <c r="ER68" s="4">
        <v>0.97980621515722177</v>
      </c>
    </row>
    <row r="69" spans="1:148">
      <c r="A69" s="52">
        <f t="shared" si="28"/>
        <v>42614</v>
      </c>
      <c r="B69" s="67"/>
      <c r="C69" s="68"/>
      <c r="D69" s="106"/>
      <c r="E69" s="53"/>
      <c r="F69" s="46">
        <f t="array" ref="F69">MAX(F68,SUM(IF(($A$1=Load!$B$2:$B$55)*(F$8=Load!$F$1:$K$1)*($A69&gt;=Load!$C$2:$C$55)*($A69&lt;=Load!$D$2:$D$55),Load!$F$2:$K$55)))</f>
        <v>4316</v>
      </c>
      <c r="G69" s="109">
        <f t="shared" si="29"/>
        <v>5.6744749861622219E-3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f t="array" ref="V69">MAX(V68,SUM(IF(($A$1=Load!$B$2:$B$55)*(V$8=Load!$F$1:$K$1)*($A69&gt;=Load!$C$2:$C$55)*($A69&lt;=Load!$D$2:$D$55),Load!$F$2:$K$55)))</f>
        <v>5228</v>
      </c>
      <c r="W69" s="109">
        <f t="shared" si="30"/>
        <v>7.0811706957643007E-3</v>
      </c>
      <c r="X69" s="112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f t="shared" si="31"/>
        <v>0</v>
      </c>
      <c r="AH69" s="67"/>
      <c r="AI69" s="68"/>
      <c r="AJ69" s="69"/>
      <c r="AK69" s="30"/>
      <c r="AL69" s="46">
        <f t="array" ref="AL69">MAX(AL68,SUM(IF(($A$1=Load!$B$2:$B$55)*(AL$8=Load!$F$1:$K$1)*($A69&gt;=Load!$C$2:$C$55)*($A69&lt;=Load!$D$2:$D$55),Load!$F$2:$K$55)))</f>
        <v>496</v>
      </c>
      <c r="AM69" s="109">
        <f t="shared" si="32"/>
        <v>3.8813678691603411E-3</v>
      </c>
      <c r="AN69" s="112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f t="shared" si="33"/>
        <v>0</v>
      </c>
      <c r="AX69" s="67"/>
      <c r="AY69" s="68"/>
      <c r="AZ69" s="69"/>
      <c r="BA69" s="30"/>
      <c r="BB69" s="46"/>
      <c r="BC69" s="109">
        <f t="shared" si="34"/>
        <v>0</v>
      </c>
      <c r="BD69" s="112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f t="array" ref="BR69">MAX(BR68,SUM(IF(($A$1=Load!$B$2:$B$55)*(BR$8=Load!$F$1:$K$1)*($A69&gt;=Load!$C$2:$C$55)*($A69&lt;=Load!$D$2:$D$55),Load!$F$2:$K$55))+SUM(IF(($A$1=Load!$B$2:$B$55)*(BR$7=Load!$F$1:$K$1)*($A69&gt;=Load!$C$2:$C$55)*($A69&lt;=Load!$D$2:$D$55),Load!$F$2:$K$55)))</f>
        <v>13701</v>
      </c>
      <c r="BS69" s="109">
        <f t="shared" si="35"/>
        <v>3.7751507952449798E-3</v>
      </c>
      <c r="BT69" s="112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f t="array" ref="CH69">MAX(CH68,SUM(IF(($A$1=Load!$B$2:$B$55)*(CH$8=Load!$F$1:$K$1)*($A69&gt;=Load!$C$2:$C$55)*($A69&lt;=Load!$D$2:$D$55),Load!$F$2:$K$55)))</f>
        <v>880</v>
      </c>
      <c r="CI69" s="109">
        <f t="shared" si="17"/>
        <v>8.8238243256793334E-3</v>
      </c>
      <c r="CJ69" s="112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f t="array" ref="CX69">MAX(CX68,SUM(IF(($A$1=Load!$B$2:$B$55)*(CX$8=Load!$F$1:$L$1)*($A69&gt;=Load!$C$2:$C$55)*($A69&lt;=Load!$D$2:$D$55),Load!$F$2:$L$55)))</f>
        <v>0</v>
      </c>
      <c r="CY69" s="109">
        <f t="shared" si="36"/>
        <v>0</v>
      </c>
      <c r="CZ69" s="112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101"/>
      <c r="DJ69" s="67"/>
      <c r="DK69" s="68"/>
      <c r="DL69" s="69"/>
      <c r="DM69" s="30"/>
      <c r="DN69" s="46"/>
      <c r="DO69" s="109">
        <f t="shared" si="37"/>
        <v>0</v>
      </c>
      <c r="DP69" s="114">
        <v>3.2138109792015235</v>
      </c>
      <c r="DQ69" s="30"/>
      <c r="DR69" s="67"/>
      <c r="DS69" s="68"/>
      <c r="DT69" s="69"/>
      <c r="DU69" s="30"/>
      <c r="DV69" s="46"/>
      <c r="DW69" s="47"/>
      <c r="DX69" s="48"/>
      <c r="DZ69" s="67"/>
      <c r="EA69" s="68"/>
      <c r="EB69" s="69"/>
      <c r="EC69" s="30"/>
      <c r="ED69" s="46"/>
      <c r="EE69" s="109">
        <f t="shared" si="38"/>
        <v>0</v>
      </c>
      <c r="EF69" s="114">
        <v>2.4660060656723686</v>
      </c>
      <c r="EG69" s="30"/>
      <c r="EH69" s="67"/>
      <c r="EI69" s="68"/>
      <c r="EJ69" s="69"/>
      <c r="EK69" s="30"/>
      <c r="EL69" s="46"/>
      <c r="EM69" s="47"/>
      <c r="EN69" s="48"/>
      <c r="ER69" s="4">
        <v>0.97980621515722177</v>
      </c>
    </row>
    <row r="70" spans="1:148">
      <c r="A70" s="52">
        <f t="shared" si="28"/>
        <v>42644</v>
      </c>
      <c r="B70" s="67"/>
      <c r="C70" s="68"/>
      <c r="D70" s="106"/>
      <c r="E70" s="53"/>
      <c r="F70" s="46">
        <f t="array" ref="F70">MAX(F69,SUM(IF(($A$1=Load!$B$2:$B$55)*(F$8=Load!$F$1:$K$1)*($A70&gt;=Load!$C$2:$C$55)*($A70&lt;=Load!$D$2:$D$55),Load!$F$2:$K$55)))</f>
        <v>4316</v>
      </c>
      <c r="G70" s="109">
        <f t="shared" si="29"/>
        <v>5.6744749861622219E-3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f t="array" ref="V70">MAX(V69,SUM(IF(($A$1=Load!$B$2:$B$55)*(V$8=Load!$F$1:$K$1)*($A70&gt;=Load!$C$2:$C$55)*($A70&lt;=Load!$D$2:$D$55),Load!$F$2:$K$55)))</f>
        <v>5228</v>
      </c>
      <c r="W70" s="109">
        <f t="shared" si="30"/>
        <v>7.0811706957643007E-3</v>
      </c>
      <c r="X70" s="112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f t="shared" si="31"/>
        <v>0</v>
      </c>
      <c r="AH70" s="67"/>
      <c r="AI70" s="68"/>
      <c r="AJ70" s="69"/>
      <c r="AK70" s="30"/>
      <c r="AL70" s="46">
        <f t="array" ref="AL70">MAX(AL69,SUM(IF(($A$1=Load!$B$2:$B$55)*(AL$8=Load!$F$1:$K$1)*($A70&gt;=Load!$C$2:$C$55)*($A70&lt;=Load!$D$2:$D$55),Load!$F$2:$K$55)))</f>
        <v>496</v>
      </c>
      <c r="AM70" s="109">
        <f t="shared" si="32"/>
        <v>3.8813678691603411E-3</v>
      </c>
      <c r="AN70" s="112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f t="shared" si="33"/>
        <v>0</v>
      </c>
      <c r="AX70" s="67"/>
      <c r="AY70" s="68"/>
      <c r="AZ70" s="69"/>
      <c r="BA70" s="30"/>
      <c r="BB70" s="46"/>
      <c r="BC70" s="109">
        <f t="shared" si="34"/>
        <v>0</v>
      </c>
      <c r="BD70" s="112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f t="array" ref="BR70">MAX(BR69,SUM(IF(($A$1=Load!$B$2:$B$55)*(BR$8=Load!$F$1:$K$1)*($A70&gt;=Load!$C$2:$C$55)*($A70&lt;=Load!$D$2:$D$55),Load!$F$2:$K$55))+SUM(IF(($A$1=Load!$B$2:$B$55)*(BR$7=Load!$F$1:$K$1)*($A70&gt;=Load!$C$2:$C$55)*($A70&lt;=Load!$D$2:$D$55),Load!$F$2:$K$55)))</f>
        <v>13701</v>
      </c>
      <c r="BS70" s="109">
        <f t="shared" si="35"/>
        <v>3.7751507952449798E-3</v>
      </c>
      <c r="BT70" s="112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f t="array" ref="CH70">MAX(CH69,SUM(IF(($A$1=Load!$B$2:$B$55)*(CH$8=Load!$F$1:$K$1)*($A70&gt;=Load!$C$2:$C$55)*($A70&lt;=Load!$D$2:$D$55),Load!$F$2:$K$55)))</f>
        <v>880</v>
      </c>
      <c r="CI70" s="109">
        <f t="shared" si="17"/>
        <v>8.8238243256793334E-3</v>
      </c>
      <c r="CJ70" s="112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f t="array" ref="CX70">MAX(CX69,SUM(IF(($A$1=Load!$B$2:$B$55)*(CX$8=Load!$F$1:$L$1)*($A70&gt;=Load!$C$2:$C$55)*($A70&lt;=Load!$D$2:$D$55),Load!$F$2:$L$55)))</f>
        <v>0</v>
      </c>
      <c r="CY70" s="109">
        <f t="shared" si="36"/>
        <v>0</v>
      </c>
      <c r="CZ70" s="112">
        <v>2.7941228620860854</v>
      </c>
      <c r="DA70" s="30"/>
      <c r="DB70" s="67"/>
      <c r="DC70" s="68"/>
      <c r="DD70" s="69"/>
      <c r="DE70" s="30"/>
      <c r="DF70" s="46"/>
      <c r="DG70" s="47"/>
      <c r="DH70" s="48"/>
      <c r="DI70" s="101"/>
      <c r="DJ70" s="67"/>
      <c r="DK70" s="68"/>
      <c r="DL70" s="69"/>
      <c r="DM70" s="30"/>
      <c r="DN70" s="46"/>
      <c r="DO70" s="109">
        <f t="shared" si="37"/>
        <v>0</v>
      </c>
      <c r="DP70" s="114">
        <v>3.2138109792015235</v>
      </c>
      <c r="DQ70" s="30"/>
      <c r="DR70" s="67"/>
      <c r="DS70" s="68"/>
      <c r="DT70" s="69"/>
      <c r="DU70" s="30"/>
      <c r="DV70" s="46"/>
      <c r="DW70" s="47"/>
      <c r="DX70" s="48"/>
      <c r="DZ70" s="67"/>
      <c r="EA70" s="68"/>
      <c r="EB70" s="69"/>
      <c r="EC70" s="30"/>
      <c r="ED70" s="46"/>
      <c r="EE70" s="109">
        <f t="shared" si="38"/>
        <v>0</v>
      </c>
      <c r="EF70" s="114">
        <v>2.4660060656723686</v>
      </c>
      <c r="EG70" s="30"/>
      <c r="EH70" s="67"/>
      <c r="EI70" s="68"/>
      <c r="EJ70" s="69"/>
      <c r="EK70" s="30"/>
      <c r="EL70" s="46"/>
      <c r="EM70" s="47"/>
      <c r="EN70" s="48"/>
      <c r="ER70" s="4">
        <v>0.97980621515722177</v>
      </c>
    </row>
    <row r="71" spans="1:148">
      <c r="A71" s="52">
        <f t="shared" si="28"/>
        <v>42675</v>
      </c>
      <c r="B71" s="67"/>
      <c r="C71" s="68"/>
      <c r="D71" s="106"/>
      <c r="E71" s="53"/>
      <c r="F71" s="46">
        <f t="array" ref="F71">MAX(F70,SUM(IF(($A$1=Load!$B$2:$B$55)*(F$8=Load!$F$1:$K$1)*($A71&gt;=Load!$C$2:$C$55)*($A71&lt;=Load!$D$2:$D$55),Load!$F$2:$K$55)))</f>
        <v>4316</v>
      </c>
      <c r="G71" s="109">
        <f t="shared" si="29"/>
        <v>5.6744749861622219E-3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f t="array" ref="V71">MAX(V70,SUM(IF(($A$1=Load!$B$2:$B$55)*(V$8=Load!$F$1:$K$1)*($A71&gt;=Load!$C$2:$C$55)*($A71&lt;=Load!$D$2:$D$55),Load!$F$2:$K$55)))</f>
        <v>5228</v>
      </c>
      <c r="W71" s="109">
        <f t="shared" si="30"/>
        <v>7.0811706957643007E-3</v>
      </c>
      <c r="X71" s="112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f t="shared" si="31"/>
        <v>0</v>
      </c>
      <c r="AH71" s="67"/>
      <c r="AI71" s="68"/>
      <c r="AJ71" s="69"/>
      <c r="AK71" s="30"/>
      <c r="AL71" s="46">
        <f t="array" ref="AL71">MAX(AL70,SUM(IF(($A$1=Load!$B$2:$B$55)*(AL$8=Load!$F$1:$K$1)*($A71&gt;=Load!$C$2:$C$55)*($A71&lt;=Load!$D$2:$D$55),Load!$F$2:$K$55)))</f>
        <v>496</v>
      </c>
      <c r="AM71" s="109">
        <f t="shared" si="32"/>
        <v>3.8813678691603411E-3</v>
      </c>
      <c r="AN71" s="112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f t="shared" si="33"/>
        <v>0</v>
      </c>
      <c r="AX71" s="67"/>
      <c r="AY71" s="68"/>
      <c r="AZ71" s="69"/>
      <c r="BA71" s="30"/>
      <c r="BB71" s="46"/>
      <c r="BC71" s="109">
        <f t="shared" si="34"/>
        <v>0</v>
      </c>
      <c r="BD71" s="112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f t="array" ref="BR71">MAX(BR70,SUM(IF(($A$1=Load!$B$2:$B$55)*(BR$8=Load!$F$1:$K$1)*($A71&gt;=Load!$C$2:$C$55)*($A71&lt;=Load!$D$2:$D$55),Load!$F$2:$K$55))+SUM(IF(($A$1=Load!$B$2:$B$55)*(BR$7=Load!$F$1:$K$1)*($A71&gt;=Load!$C$2:$C$55)*($A71&lt;=Load!$D$2:$D$55),Load!$F$2:$K$55)))</f>
        <v>13701</v>
      </c>
      <c r="BS71" s="109">
        <f t="shared" si="35"/>
        <v>3.7751507952449798E-3</v>
      </c>
      <c r="BT71" s="112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f t="array" ref="CH71">MAX(CH70,SUM(IF(($A$1=Load!$B$2:$B$55)*(CH$8=Load!$F$1:$K$1)*($A71&gt;=Load!$C$2:$C$55)*($A71&lt;=Load!$D$2:$D$55),Load!$F$2:$K$55)))</f>
        <v>880</v>
      </c>
      <c r="CI71" s="109">
        <f t="shared" si="17"/>
        <v>8.8238243256793334E-3</v>
      </c>
      <c r="CJ71" s="112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f t="array" ref="CX71">MAX(CX70,SUM(IF(($A$1=Load!$B$2:$B$55)*(CX$8=Load!$F$1:$L$1)*($A71&gt;=Load!$C$2:$C$55)*($A71&lt;=Load!$D$2:$D$55),Load!$F$2:$L$55)))</f>
        <v>0</v>
      </c>
      <c r="CY71" s="109">
        <f t="shared" si="36"/>
        <v>0</v>
      </c>
      <c r="CZ71" s="112">
        <v>2.7941228620860854</v>
      </c>
      <c r="DA71" s="30"/>
      <c r="DB71" s="67"/>
      <c r="DC71" s="68"/>
      <c r="DD71" s="69"/>
      <c r="DE71" s="30"/>
      <c r="DF71" s="46"/>
      <c r="DG71" s="47"/>
      <c r="DH71" s="48"/>
      <c r="DI71" s="101"/>
      <c r="DJ71" s="67"/>
      <c r="DK71" s="68"/>
      <c r="DL71" s="69"/>
      <c r="DM71" s="30"/>
      <c r="DN71" s="46"/>
      <c r="DO71" s="109">
        <f t="shared" si="37"/>
        <v>0</v>
      </c>
      <c r="DP71" s="114">
        <v>3.2138109792015235</v>
      </c>
      <c r="DQ71" s="30"/>
      <c r="DR71" s="67"/>
      <c r="DS71" s="68"/>
      <c r="DT71" s="69"/>
      <c r="DU71" s="30"/>
      <c r="DV71" s="46"/>
      <c r="DW71" s="47"/>
      <c r="DX71" s="48"/>
      <c r="DZ71" s="67"/>
      <c r="EA71" s="68"/>
      <c r="EB71" s="69"/>
      <c r="EC71" s="30"/>
      <c r="ED71" s="46"/>
      <c r="EE71" s="109">
        <f t="shared" si="38"/>
        <v>0</v>
      </c>
      <c r="EF71" s="114">
        <v>2.4660060656723686</v>
      </c>
      <c r="EG71" s="30"/>
      <c r="EH71" s="67"/>
      <c r="EI71" s="68"/>
      <c r="EJ71" s="69"/>
      <c r="EK71" s="30"/>
      <c r="EL71" s="46"/>
      <c r="EM71" s="47"/>
      <c r="EN71" s="48"/>
      <c r="ER71" s="4">
        <v>0.97980621515722177</v>
      </c>
    </row>
    <row r="72" spans="1:148">
      <c r="A72" s="52">
        <f t="shared" si="28"/>
        <v>42705</v>
      </c>
      <c r="B72" s="67"/>
      <c r="C72" s="68"/>
      <c r="D72" s="106"/>
      <c r="E72" s="53"/>
      <c r="F72" s="46">
        <f t="array" ref="F72">MAX(F71,SUM(IF(($A$1=Load!$B$2:$B$55)*(F$8=Load!$F$1:$K$1)*($A72&gt;=Load!$C$2:$C$55)*($A72&lt;=Load!$D$2:$D$55),Load!$F$2:$K$55)))</f>
        <v>4316</v>
      </c>
      <c r="G72" s="109">
        <f>F72/$B$3</f>
        <v>5.6744749861622219E-3</v>
      </c>
      <c r="H72" s="112">
        <v>2.7941228620860854</v>
      </c>
      <c r="I72" s="30"/>
      <c r="J72" s="67"/>
      <c r="K72" s="68"/>
      <c r="L72" s="69"/>
      <c r="M72" s="30"/>
      <c r="N72" s="46"/>
      <c r="O72" s="47"/>
      <c r="P72" s="48"/>
      <c r="Q72" s="49"/>
      <c r="R72" s="67"/>
      <c r="S72" s="68"/>
      <c r="T72" s="69"/>
      <c r="U72" s="30"/>
      <c r="V72" s="46">
        <f t="array" ref="V72">MAX(V71,SUM(IF(($A$1=Load!$B$2:$B$55)*(V$8=Load!$F$1:$K$1)*($A72&gt;=Load!$C$2:$C$55)*($A72&lt;=Load!$D$2:$D$55),Load!$F$2:$K$55)))</f>
        <v>5228</v>
      </c>
      <c r="W72" s="109">
        <f>V72/$R$3</f>
        <v>7.0811706957643007E-3</v>
      </c>
      <c r="X72" s="112">
        <v>2.7941228620860854</v>
      </c>
      <c r="Y72" s="30"/>
      <c r="Z72" s="67"/>
      <c r="AA72" s="68"/>
      <c r="AB72" s="69"/>
      <c r="AC72" s="30"/>
      <c r="AD72" s="46"/>
      <c r="AE72" s="47"/>
      <c r="AF72" s="48"/>
      <c r="AG72" s="50">
        <f t="shared" si="12"/>
        <v>0</v>
      </c>
      <c r="AH72" s="67"/>
      <c r="AI72" s="68"/>
      <c r="AJ72" s="69"/>
      <c r="AK72" s="30"/>
      <c r="AL72" s="46">
        <f t="array" ref="AL72">MAX(AL71,SUM(IF(($A$1=Load!$B$2:$B$55)*(AL$8=Load!$F$1:$K$1)*($A72&gt;=Load!$C$2:$C$55)*($A72&lt;=Load!$D$2:$D$55),Load!$F$2:$K$55)))</f>
        <v>496</v>
      </c>
      <c r="AM72" s="109">
        <f>IF(ISERROR(AL72/$AH$3),0,AL72/$AH$3)</f>
        <v>3.8813678691603411E-3</v>
      </c>
      <c r="AN72" s="112">
        <v>2.7941228620860854</v>
      </c>
      <c r="AO72" s="30"/>
      <c r="AP72" s="67"/>
      <c r="AQ72" s="68"/>
      <c r="AR72" s="69"/>
      <c r="AS72" s="30"/>
      <c r="AT72" s="46"/>
      <c r="AU72" s="47"/>
      <c r="AV72" s="48"/>
      <c r="AW72" s="66">
        <f>AH72+R72+B72</f>
        <v>0</v>
      </c>
      <c r="AX72" s="67"/>
      <c r="AY72" s="68"/>
      <c r="AZ72" s="69"/>
      <c r="BA72" s="30"/>
      <c r="BB72" s="46"/>
      <c r="BC72" s="109">
        <f>BB72/$AX$3</f>
        <v>0</v>
      </c>
      <c r="BD72" s="112">
        <v>2.7941228620860854</v>
      </c>
      <c r="BE72" s="30"/>
      <c r="BF72" s="67"/>
      <c r="BG72" s="68"/>
      <c r="BH72" s="69"/>
      <c r="BI72" s="30"/>
      <c r="BJ72" s="46"/>
      <c r="BK72" s="47"/>
      <c r="BL72" s="48"/>
      <c r="BM72" s="66"/>
      <c r="BN72" s="67"/>
      <c r="BO72" s="68"/>
      <c r="BP72" s="69"/>
      <c r="BQ72" s="30"/>
      <c r="BR72" s="46">
        <f t="array" ref="BR72">MAX(BR71,SUM(IF(($A$1=Load!$B$2:$B$55)*(BR$8=Load!$F$1:$K$1)*($A72&gt;=Load!$C$2:$C$55)*($A72&lt;=Load!$D$2:$D$55),Load!$F$2:$K$55))+SUM(IF(($A$1=Load!$B$2:$B$55)*(BR$7=Load!$F$1:$K$1)*($A72&gt;=Load!$C$2:$C$55)*($A72&lt;=Load!$D$2:$D$55),Load!$F$2:$K$55)))</f>
        <v>13701</v>
      </c>
      <c r="BS72" s="109">
        <f>BR72/$BN$3</f>
        <v>3.7751507952449798E-3</v>
      </c>
      <c r="BT72" s="112">
        <v>2.7941228620860854</v>
      </c>
      <c r="BU72" s="30"/>
      <c r="BV72" s="67"/>
      <c r="BW72" s="68"/>
      <c r="BX72" s="69"/>
      <c r="BY72" s="30"/>
      <c r="BZ72" s="46"/>
      <c r="CA72" s="47"/>
      <c r="CB72" s="48"/>
      <c r="CC72" s="66"/>
      <c r="CD72" s="67"/>
      <c r="CE72" s="68"/>
      <c r="CF72" s="69"/>
      <c r="CG72" s="30"/>
      <c r="CH72" s="46">
        <f t="array" ref="CH72">MAX(CH71,SUM(IF(($A$1=Load!$B$2:$B$55)*(CH$8=Load!$F$1:$K$1)*($A72&gt;=Load!$C$2:$C$55)*($A72&lt;=Load!$D$2:$D$55),Load!$F$2:$K$55)))</f>
        <v>880</v>
      </c>
      <c r="CI72" s="109">
        <f t="shared" si="17"/>
        <v>8.8238243256793334E-3</v>
      </c>
      <c r="CJ72" s="112">
        <v>2.7941228620860854</v>
      </c>
      <c r="CK72" s="30"/>
      <c r="CL72" s="67"/>
      <c r="CM72" s="68"/>
      <c r="CN72" s="69"/>
      <c r="CO72" s="30"/>
      <c r="CP72" s="46"/>
      <c r="CQ72" s="47"/>
      <c r="CR72" s="48"/>
      <c r="CS72" s="66"/>
      <c r="CT72" s="67"/>
      <c r="CU72" s="68"/>
      <c r="CV72" s="69"/>
      <c r="CW72" s="30"/>
      <c r="CX72" s="46">
        <f t="array" ref="CX72">MAX(CX71,SUM(IF(($A$1=Load!$B$2:$B$55)*(CX$8=Load!$F$1:$L$1)*($A72&gt;=Load!$C$2:$C$55)*($A72&lt;=Load!$D$2:$D$55),Load!$F$2:$L$55)))</f>
        <v>0</v>
      </c>
      <c r="CY72" s="109">
        <f>CX72/$CT$3</f>
        <v>0</v>
      </c>
      <c r="CZ72" s="112">
        <v>2.7941228620860854</v>
      </c>
      <c r="DA72" s="30"/>
      <c r="DB72" s="67"/>
      <c r="DC72" s="68"/>
      <c r="DD72" s="69"/>
      <c r="DE72" s="30"/>
      <c r="DF72" s="46"/>
      <c r="DG72" s="47"/>
      <c r="DH72" s="48"/>
      <c r="DI72" s="101"/>
      <c r="DJ72" s="67"/>
      <c r="DK72" s="68"/>
      <c r="DL72" s="69"/>
      <c r="DM72" s="30"/>
      <c r="DN72" s="46"/>
      <c r="DO72" s="109">
        <f>DN72/$DJ$3</f>
        <v>0</v>
      </c>
      <c r="DP72" s="114">
        <v>2.7433084283751623</v>
      </c>
      <c r="DQ72" s="30"/>
      <c r="DR72" s="67"/>
      <c r="DS72" s="68"/>
      <c r="DT72" s="69"/>
      <c r="DU72" s="30"/>
      <c r="DV72" s="46"/>
      <c r="DW72" s="47"/>
      <c r="DX72" s="48"/>
      <c r="DZ72" s="67"/>
      <c r="EA72" s="68"/>
      <c r="EB72" s="69"/>
      <c r="EC72" s="30"/>
      <c r="ED72" s="46"/>
      <c r="EE72" s="109">
        <f t="shared" si="10"/>
        <v>0</v>
      </c>
      <c r="EF72" s="114">
        <v>2.7433084283751623</v>
      </c>
      <c r="EG72" s="30"/>
      <c r="EH72" s="67"/>
      <c r="EI72" s="68"/>
      <c r="EJ72" s="69"/>
      <c r="EK72" s="30"/>
      <c r="EL72" s="46"/>
      <c r="EM72" s="47"/>
      <c r="EN72" s="48"/>
      <c r="ER72" s="4">
        <v>0.97980621515722177</v>
      </c>
    </row>
    <row r="73" spans="1:148">
      <c r="A73" s="52">
        <f t="shared" si="28"/>
        <v>42736</v>
      </c>
      <c r="B73" s="67"/>
      <c r="C73" s="68"/>
      <c r="D73" s="106"/>
      <c r="E73" s="53"/>
      <c r="F73" s="46">
        <f t="array" ref="F73">MAX(F72,SUM(IF(($A$1=Load!$B$2:$B$55)*(F$8=Load!$F$1:$K$1)*($A73&gt;=Load!$C$2:$C$55)*($A73&lt;=Load!$D$2:$D$55),Load!$F$2:$K$55)))</f>
        <v>4316</v>
      </c>
      <c r="G73" s="109">
        <f t="shared" ref="G73:G84" si="39">F73/$B$3</f>
        <v>5.6744749861622219E-3</v>
      </c>
      <c r="H73" s="112">
        <v>2.7941228620860898</v>
      </c>
      <c r="I73" s="30"/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f t="array" ref="V73">MAX(V72,SUM(IF(($A$1=Load!$B$2:$B$55)*(V$8=Load!$F$1:$K$1)*($A73&gt;=Load!$C$2:$C$55)*($A73&lt;=Load!$D$2:$D$55),Load!$F$2:$K$55)))</f>
        <v>5228</v>
      </c>
      <c r="W73" s="109">
        <f t="shared" ref="W73:W84" si="40">V73/$R$3</f>
        <v>7.0811706957643007E-3</v>
      </c>
      <c r="X73" s="112">
        <v>2.7941228620860898</v>
      </c>
      <c r="Y73" s="30"/>
      <c r="Z73" s="67"/>
      <c r="AA73" s="68"/>
      <c r="AB73" s="69"/>
      <c r="AC73" s="30"/>
      <c r="AD73" s="46"/>
      <c r="AE73" s="47"/>
      <c r="AF73" s="48"/>
      <c r="AG73" s="50">
        <f t="shared" si="12"/>
        <v>0</v>
      </c>
      <c r="AH73" s="67"/>
      <c r="AI73" s="68"/>
      <c r="AJ73" s="69"/>
      <c r="AK73" s="30"/>
      <c r="AL73" s="46">
        <f t="array" ref="AL73">MAX(AL72,SUM(IF(($A$1=Load!$B$2:$B$55)*(AL$8=Load!$F$1:$K$1)*($A73&gt;=Load!$C$2:$C$55)*($A73&lt;=Load!$D$2:$D$55),Load!$F$2:$K$55)))</f>
        <v>496</v>
      </c>
      <c r="AM73" s="109">
        <f t="shared" ref="AM73:AM84" si="41">IF(ISERROR(AL73/$AH$3),0,AL73/$AH$3)</f>
        <v>3.8813678691603411E-3</v>
      </c>
      <c r="AN73" s="112">
        <v>2.7941228620860898</v>
      </c>
      <c r="AO73" s="30"/>
      <c r="AP73" s="67"/>
      <c r="AQ73" s="68"/>
      <c r="AR73" s="69"/>
      <c r="AS73" s="30"/>
      <c r="AT73" s="46"/>
      <c r="AU73" s="47"/>
      <c r="AV73" s="48"/>
      <c r="AW73" s="66">
        <f t="shared" ref="AW73:AW84" si="42">AH73+R73+B73</f>
        <v>0</v>
      </c>
      <c r="AX73" s="67"/>
      <c r="AY73" s="68"/>
      <c r="AZ73" s="69"/>
      <c r="BA73" s="30"/>
      <c r="BB73" s="46"/>
      <c r="BC73" s="109">
        <f t="shared" ref="BC73:BC84" si="43">BB73/$AX$3</f>
        <v>0</v>
      </c>
      <c r="BD73" s="112">
        <v>2.7941228620860898</v>
      </c>
      <c r="BE73" s="30"/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f t="array" ref="BR73">MAX(BR72,SUM(IF(($A$1=Load!$B$2:$B$55)*(BR$8=Load!$F$1:$K$1)*($A73&gt;=Load!$C$2:$C$55)*($A73&lt;=Load!$D$2:$D$55),Load!$F$2:$K$55))+SUM(IF(($A$1=Load!$B$2:$B$55)*(BR$7=Load!$F$1:$K$1)*($A73&gt;=Load!$C$2:$C$55)*($A73&lt;=Load!$D$2:$D$55),Load!$F$2:$K$55)))</f>
        <v>13701</v>
      </c>
      <c r="BS73" s="109">
        <f t="shared" ref="BS73:BS84" si="44">BR73/$BN$3</f>
        <v>3.7751507952449798E-3</v>
      </c>
      <c r="BT73" s="112">
        <v>2.7941228620860898</v>
      </c>
      <c r="BU73" s="30"/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f t="array" ref="CH73">MAX(CH72,SUM(IF(($A$1=Load!$B$2:$B$55)*(CH$8=Load!$F$1:$K$1)*($A73&gt;=Load!$C$2:$C$55)*($A73&lt;=Load!$D$2:$D$55),Load!$F$2:$K$55)))</f>
        <v>880</v>
      </c>
      <c r="CI73" s="109">
        <f t="shared" si="17"/>
        <v>8.8238243256793334E-3</v>
      </c>
      <c r="CJ73" s="112">
        <v>2.7941228620860898</v>
      </c>
      <c r="CK73" s="30"/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f t="array" ref="CX73">MAX(CX72,SUM(IF(($A$1=Load!$B$2:$B$55)*(CX$8=Load!$F$1:$L$1)*($A73&gt;=Load!$C$2:$C$55)*($A73&lt;=Load!$D$2:$D$55),Load!$F$2:$L$55)))</f>
        <v>0</v>
      </c>
      <c r="CY73" s="109">
        <f t="shared" ref="CY73:CY84" si="45">CX73/$CT$3</f>
        <v>0</v>
      </c>
      <c r="CZ73" s="112">
        <v>2.7941228620860898</v>
      </c>
      <c r="DA73" s="30"/>
      <c r="DB73" s="67"/>
      <c r="DC73" s="68"/>
      <c r="DD73" s="69"/>
      <c r="DE73" s="30"/>
      <c r="DF73" s="46"/>
      <c r="DG73" s="47"/>
      <c r="DH73" s="48"/>
      <c r="DI73" s="101"/>
      <c r="DJ73" s="67"/>
      <c r="DK73" s="68"/>
      <c r="DL73" s="69"/>
      <c r="DM73" s="30"/>
      <c r="DN73" s="46"/>
      <c r="DO73" s="109">
        <f t="shared" ref="DO73:DO84" si="46">DN73/$DJ$3</f>
        <v>0</v>
      </c>
      <c r="DP73" s="114">
        <v>2.2728058775487998</v>
      </c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>
        <f t="shared" si="10"/>
        <v>0</v>
      </c>
      <c r="EF73" s="114">
        <v>3.02061079107796</v>
      </c>
      <c r="EG73" s="30"/>
      <c r="EH73" s="67"/>
      <c r="EI73" s="68"/>
      <c r="EJ73" s="69"/>
      <c r="EK73" s="30"/>
      <c r="EL73" s="46"/>
      <c r="EM73" s="47"/>
      <c r="EN73" s="48"/>
    </row>
    <row r="74" spans="1:148">
      <c r="A74" s="52">
        <f t="shared" si="28"/>
        <v>42767</v>
      </c>
      <c r="B74" s="67"/>
      <c r="C74" s="68"/>
      <c r="D74" s="106"/>
      <c r="E74" s="53"/>
      <c r="F74" s="46">
        <f t="array" ref="F74">MAX(F73,SUM(IF(($A$1=Load!$B$2:$B$55)*(F$8=Load!$F$1:$K$1)*($A74&gt;=Load!$C$2:$C$55)*($A74&lt;=Load!$D$2:$D$55),Load!$F$2:$K$55)))</f>
        <v>4316</v>
      </c>
      <c r="G74" s="109">
        <f t="shared" si="39"/>
        <v>5.6744749861622219E-3</v>
      </c>
      <c r="H74" s="112">
        <v>2.7941228620860898</v>
      </c>
      <c r="I74" s="30"/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f t="array" ref="V74">MAX(V73,SUM(IF(($A$1=Load!$B$2:$B$55)*(V$8=Load!$F$1:$K$1)*($A74&gt;=Load!$C$2:$C$55)*($A74&lt;=Load!$D$2:$D$55),Load!$F$2:$K$55)))</f>
        <v>5228</v>
      </c>
      <c r="W74" s="109">
        <f t="shared" si="40"/>
        <v>7.0811706957643007E-3</v>
      </c>
      <c r="X74" s="112">
        <v>2.7941228620860898</v>
      </c>
      <c r="Y74" s="30"/>
      <c r="Z74" s="67"/>
      <c r="AA74" s="68"/>
      <c r="AB74" s="69"/>
      <c r="AC74" s="30"/>
      <c r="AD74" s="46"/>
      <c r="AE74" s="47"/>
      <c r="AF74" s="48"/>
      <c r="AG74" s="50">
        <f t="shared" ref="AG74:AG84" si="47">0.07*DJ74</f>
        <v>0</v>
      </c>
      <c r="AH74" s="67"/>
      <c r="AI74" s="68"/>
      <c r="AJ74" s="69"/>
      <c r="AK74" s="30"/>
      <c r="AL74" s="46">
        <f t="array" ref="AL74">MAX(AL73,SUM(IF(($A$1=Load!$B$2:$B$55)*(AL$8=Load!$F$1:$K$1)*($A74&gt;=Load!$C$2:$C$55)*($A74&lt;=Load!$D$2:$D$55),Load!$F$2:$K$55)))</f>
        <v>496</v>
      </c>
      <c r="AM74" s="109">
        <f t="shared" si="41"/>
        <v>3.8813678691603411E-3</v>
      </c>
      <c r="AN74" s="112">
        <v>2.7941228620860898</v>
      </c>
      <c r="AO74" s="30"/>
      <c r="AP74" s="67"/>
      <c r="AQ74" s="68"/>
      <c r="AR74" s="69"/>
      <c r="AS74" s="30"/>
      <c r="AT74" s="46"/>
      <c r="AU74" s="47"/>
      <c r="AV74" s="48"/>
      <c r="AW74" s="66">
        <f t="shared" si="42"/>
        <v>0</v>
      </c>
      <c r="AX74" s="67"/>
      <c r="AY74" s="68"/>
      <c r="AZ74" s="69"/>
      <c r="BA74" s="30"/>
      <c r="BB74" s="46"/>
      <c r="BC74" s="109">
        <f t="shared" si="43"/>
        <v>0</v>
      </c>
      <c r="BD74" s="112">
        <v>2.7941228620860898</v>
      </c>
      <c r="BE74" s="30"/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f t="array" ref="BR74">MAX(BR73,SUM(IF(($A$1=Load!$B$2:$B$55)*(BR$8=Load!$F$1:$K$1)*($A74&gt;=Load!$C$2:$C$55)*($A74&lt;=Load!$D$2:$D$55),Load!$F$2:$K$55))+SUM(IF(($A$1=Load!$B$2:$B$55)*(BR$7=Load!$F$1:$K$1)*($A74&gt;=Load!$C$2:$C$55)*($A74&lt;=Load!$D$2:$D$55),Load!$F$2:$K$55)))</f>
        <v>13701</v>
      </c>
      <c r="BS74" s="109">
        <f t="shared" si="44"/>
        <v>3.7751507952449798E-3</v>
      </c>
      <c r="BT74" s="112">
        <v>2.7941228620860898</v>
      </c>
      <c r="BU74" s="30"/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f t="array" ref="CH74">MAX(CH73,SUM(IF(($A$1=Load!$B$2:$B$55)*(CH$8=Load!$F$1:$K$1)*($A74&gt;=Load!$C$2:$C$55)*($A74&lt;=Load!$D$2:$D$55),Load!$F$2:$K$55)))</f>
        <v>880</v>
      </c>
      <c r="CI74" s="109">
        <f t="shared" si="17"/>
        <v>8.8238243256793334E-3</v>
      </c>
      <c r="CJ74" s="112">
        <v>2.7941228620860898</v>
      </c>
      <c r="CK74" s="30"/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f t="array" ref="CX74">MAX(CX73,SUM(IF(($A$1=Load!$B$2:$B$55)*(CX$8=Load!$F$1:$L$1)*($A74&gt;=Load!$C$2:$C$55)*($A74&lt;=Load!$D$2:$D$55),Load!$F$2:$L$55)))</f>
        <v>0</v>
      </c>
      <c r="CY74" s="109">
        <f t="shared" si="45"/>
        <v>0</v>
      </c>
      <c r="CZ74" s="112">
        <v>2.7941228620860898</v>
      </c>
      <c r="DA74" s="30"/>
      <c r="DB74" s="67"/>
      <c r="DC74" s="68"/>
      <c r="DD74" s="69"/>
      <c r="DE74" s="30"/>
      <c r="DF74" s="46"/>
      <c r="DG74" s="47"/>
      <c r="DH74" s="48"/>
      <c r="DI74" s="101"/>
      <c r="DJ74" s="67"/>
      <c r="DK74" s="68"/>
      <c r="DL74" s="69"/>
      <c r="DM74" s="30"/>
      <c r="DN74" s="46"/>
      <c r="DO74" s="109">
        <f t="shared" si="46"/>
        <v>0</v>
      </c>
      <c r="DP74" s="114">
        <v>1.80230332672244</v>
      </c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>
        <f t="shared" ref="EE74:EE84" si="48">ED74/$DZ$3</f>
        <v>0</v>
      </c>
      <c r="EF74" s="114">
        <v>3.2979131537807498</v>
      </c>
      <c r="EG74" s="30"/>
      <c r="EH74" s="67"/>
      <c r="EI74" s="68"/>
      <c r="EJ74" s="69"/>
      <c r="EK74" s="30"/>
      <c r="EL74" s="46"/>
      <c r="EM74" s="47"/>
      <c r="EN74" s="48"/>
    </row>
    <row r="75" spans="1:148">
      <c r="A75" s="52">
        <f t="shared" si="28"/>
        <v>42795</v>
      </c>
      <c r="B75" s="67"/>
      <c r="C75" s="68"/>
      <c r="D75" s="106"/>
      <c r="E75" s="53"/>
      <c r="F75" s="46">
        <f t="array" ref="F75">MAX(F74,SUM(IF(($A$1=Load!$B$2:$B$55)*(F$8=Load!$F$1:$K$1)*($A75&gt;=Load!$C$2:$C$55)*($A75&lt;=Load!$D$2:$D$55),Load!$F$2:$K$55)))</f>
        <v>4316</v>
      </c>
      <c r="G75" s="109">
        <f t="shared" si="39"/>
        <v>5.6744749861622219E-3</v>
      </c>
      <c r="H75" s="112">
        <v>2.7941228620860898</v>
      </c>
      <c r="I75" s="30"/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f t="array" ref="V75">MAX(V74,SUM(IF(($A$1=Load!$B$2:$B$55)*(V$8=Load!$F$1:$K$1)*($A75&gt;=Load!$C$2:$C$55)*($A75&lt;=Load!$D$2:$D$55),Load!$F$2:$K$55)))</f>
        <v>5228</v>
      </c>
      <c r="W75" s="109">
        <f t="shared" si="40"/>
        <v>7.0811706957643007E-3</v>
      </c>
      <c r="X75" s="112">
        <v>2.7941228620860898</v>
      </c>
      <c r="Y75" s="30"/>
      <c r="Z75" s="67"/>
      <c r="AA75" s="68"/>
      <c r="AB75" s="69"/>
      <c r="AC75" s="30"/>
      <c r="AD75" s="46"/>
      <c r="AE75" s="47"/>
      <c r="AF75" s="48"/>
      <c r="AG75" s="50">
        <f t="shared" si="47"/>
        <v>0</v>
      </c>
      <c r="AH75" s="67"/>
      <c r="AI75" s="68"/>
      <c r="AJ75" s="69"/>
      <c r="AK75" s="30"/>
      <c r="AL75" s="46">
        <f t="array" ref="AL75">MAX(AL74,SUM(IF(($A$1=Load!$B$2:$B$55)*(AL$8=Load!$F$1:$K$1)*($A75&gt;=Load!$C$2:$C$55)*($A75&lt;=Load!$D$2:$D$55),Load!$F$2:$K$55)))</f>
        <v>496</v>
      </c>
      <c r="AM75" s="109">
        <f t="shared" si="41"/>
        <v>3.8813678691603411E-3</v>
      </c>
      <c r="AN75" s="112">
        <v>2.7941228620860898</v>
      </c>
      <c r="AO75" s="30"/>
      <c r="AP75" s="67"/>
      <c r="AQ75" s="68"/>
      <c r="AR75" s="69"/>
      <c r="AS75" s="30"/>
      <c r="AT75" s="46"/>
      <c r="AU75" s="47"/>
      <c r="AV75" s="48"/>
      <c r="AW75" s="66">
        <f t="shared" si="42"/>
        <v>0</v>
      </c>
      <c r="AX75" s="67"/>
      <c r="AY75" s="68"/>
      <c r="AZ75" s="69"/>
      <c r="BA75" s="30"/>
      <c r="BB75" s="46"/>
      <c r="BC75" s="109">
        <f t="shared" si="43"/>
        <v>0</v>
      </c>
      <c r="BD75" s="112">
        <v>2.7941228620860898</v>
      </c>
      <c r="BE75" s="30"/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f t="array" ref="BR75">MAX(BR74,SUM(IF(($A$1=Load!$B$2:$B$55)*(BR$8=Load!$F$1:$K$1)*($A75&gt;=Load!$C$2:$C$55)*($A75&lt;=Load!$D$2:$D$55),Load!$F$2:$K$55))+SUM(IF(($A$1=Load!$B$2:$B$55)*(BR$7=Load!$F$1:$K$1)*($A75&gt;=Load!$C$2:$C$55)*($A75&lt;=Load!$D$2:$D$55),Load!$F$2:$K$55)))</f>
        <v>13701</v>
      </c>
      <c r="BS75" s="109">
        <f t="shared" si="44"/>
        <v>3.7751507952449798E-3</v>
      </c>
      <c r="BT75" s="112">
        <v>2.7941228620860898</v>
      </c>
      <c r="BU75" s="30"/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f t="array" ref="CH75">MAX(CH74,SUM(IF(($A$1=Load!$B$2:$B$55)*(CH$8=Load!$F$1:$K$1)*($A75&gt;=Load!$C$2:$C$55)*($A75&lt;=Load!$D$2:$D$55),Load!$F$2:$K$55)))</f>
        <v>880</v>
      </c>
      <c r="CI75" s="109">
        <f t="shared" si="17"/>
        <v>8.8238243256793334E-3</v>
      </c>
      <c r="CJ75" s="112">
        <v>2.7941228620860898</v>
      </c>
      <c r="CK75" s="30"/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f t="array" ref="CX75">MAX(CX74,SUM(IF(($A$1=Load!$B$2:$B$55)*(CX$8=Load!$F$1:$L$1)*($A75&gt;=Load!$C$2:$C$55)*($A75&lt;=Load!$D$2:$D$55),Load!$F$2:$L$55)))</f>
        <v>0</v>
      </c>
      <c r="CY75" s="109">
        <f t="shared" si="45"/>
        <v>0</v>
      </c>
      <c r="CZ75" s="112">
        <v>2.7941228620860898</v>
      </c>
      <c r="DA75" s="30"/>
      <c r="DB75" s="67"/>
      <c r="DC75" s="68"/>
      <c r="DD75" s="69"/>
      <c r="DE75" s="30"/>
      <c r="DF75" s="46"/>
      <c r="DG75" s="47"/>
      <c r="DH75" s="48"/>
      <c r="DI75" s="101"/>
      <c r="DJ75" s="67"/>
      <c r="DK75" s="68"/>
      <c r="DL75" s="69"/>
      <c r="DM75" s="30"/>
      <c r="DN75" s="46"/>
      <c r="DO75" s="109">
        <f t="shared" si="46"/>
        <v>0</v>
      </c>
      <c r="DP75" s="114">
        <v>1.3318007758960799</v>
      </c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>
        <f t="shared" si="48"/>
        <v>0</v>
      </c>
      <c r="EF75" s="114">
        <v>3.57521551648354</v>
      </c>
      <c r="EG75" s="30"/>
      <c r="EH75" s="67"/>
      <c r="EI75" s="68"/>
      <c r="EJ75" s="69"/>
      <c r="EK75" s="30"/>
      <c r="EL75" s="46"/>
      <c r="EM75" s="47"/>
      <c r="EN75" s="48"/>
    </row>
    <row r="76" spans="1:148">
      <c r="A76" s="52">
        <f t="shared" si="28"/>
        <v>42826</v>
      </c>
      <c r="B76" s="67"/>
      <c r="C76" s="68"/>
      <c r="D76" s="106"/>
      <c r="E76" s="53"/>
      <c r="F76" s="46">
        <f t="array" ref="F76">MAX(F75,SUM(IF(($A$1=Load!$B$2:$B$55)*(F$8=Load!$F$1:$K$1)*($A76&gt;=Load!$C$2:$C$55)*($A76&lt;=Load!$D$2:$D$55),Load!$F$2:$K$55)))</f>
        <v>4316</v>
      </c>
      <c r="G76" s="109">
        <f t="shared" si="39"/>
        <v>5.6744749861622219E-3</v>
      </c>
      <c r="H76" s="112">
        <v>2.7941228620860898</v>
      </c>
      <c r="I76" s="30"/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f t="array" ref="V76">MAX(V75,SUM(IF(($A$1=Load!$B$2:$B$55)*(V$8=Load!$F$1:$K$1)*($A76&gt;=Load!$C$2:$C$55)*($A76&lt;=Load!$D$2:$D$55),Load!$F$2:$K$55)))</f>
        <v>5228</v>
      </c>
      <c r="W76" s="109">
        <f t="shared" si="40"/>
        <v>7.0811706957643007E-3</v>
      </c>
      <c r="X76" s="112">
        <v>2.7941228620860898</v>
      </c>
      <c r="Y76" s="30"/>
      <c r="Z76" s="67"/>
      <c r="AA76" s="68"/>
      <c r="AB76" s="69"/>
      <c r="AC76" s="30"/>
      <c r="AD76" s="46"/>
      <c r="AE76" s="47"/>
      <c r="AF76" s="48"/>
      <c r="AG76" s="50">
        <f t="shared" si="47"/>
        <v>0</v>
      </c>
      <c r="AH76" s="67"/>
      <c r="AI76" s="68"/>
      <c r="AJ76" s="69"/>
      <c r="AK76" s="30"/>
      <c r="AL76" s="46">
        <f t="array" ref="AL76">MAX(AL75,SUM(IF(($A$1=Load!$B$2:$B$55)*(AL$8=Load!$F$1:$K$1)*($A76&gt;=Load!$C$2:$C$55)*($A76&lt;=Load!$D$2:$D$55),Load!$F$2:$K$55)))</f>
        <v>496</v>
      </c>
      <c r="AM76" s="109">
        <f t="shared" si="41"/>
        <v>3.8813678691603411E-3</v>
      </c>
      <c r="AN76" s="112">
        <v>2.7941228620860898</v>
      </c>
      <c r="AO76" s="30"/>
      <c r="AP76" s="67"/>
      <c r="AQ76" s="68"/>
      <c r="AR76" s="69"/>
      <c r="AS76" s="30"/>
      <c r="AT76" s="46"/>
      <c r="AU76" s="47"/>
      <c r="AV76" s="48"/>
      <c r="AW76" s="66">
        <f t="shared" si="42"/>
        <v>0</v>
      </c>
      <c r="AX76" s="67"/>
      <c r="AY76" s="68"/>
      <c r="AZ76" s="69"/>
      <c r="BA76" s="30"/>
      <c r="BB76" s="46"/>
      <c r="BC76" s="109">
        <f t="shared" si="43"/>
        <v>0</v>
      </c>
      <c r="BD76" s="112">
        <v>2.7941228620860898</v>
      </c>
      <c r="BE76" s="30"/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f t="array" ref="BR76">MAX(BR75,SUM(IF(($A$1=Load!$B$2:$B$55)*(BR$8=Load!$F$1:$K$1)*($A76&gt;=Load!$C$2:$C$55)*($A76&lt;=Load!$D$2:$D$55),Load!$F$2:$K$55))+SUM(IF(($A$1=Load!$B$2:$B$55)*(BR$7=Load!$F$1:$K$1)*($A76&gt;=Load!$C$2:$C$55)*($A76&lt;=Load!$D$2:$D$55),Load!$F$2:$K$55)))</f>
        <v>13701</v>
      </c>
      <c r="BS76" s="109">
        <f t="shared" si="44"/>
        <v>3.7751507952449798E-3</v>
      </c>
      <c r="BT76" s="112">
        <v>2.7941228620860898</v>
      </c>
      <c r="BU76" s="30"/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f t="array" ref="CH76">MAX(CH75,SUM(IF(($A$1=Load!$B$2:$B$55)*(CH$8=Load!$F$1:$K$1)*($A76&gt;=Load!$C$2:$C$55)*($A76&lt;=Load!$D$2:$D$55),Load!$F$2:$K$55)))</f>
        <v>880</v>
      </c>
      <c r="CI76" s="109">
        <f t="shared" si="17"/>
        <v>8.8238243256793334E-3</v>
      </c>
      <c r="CJ76" s="112">
        <v>2.7941228620860898</v>
      </c>
      <c r="CK76" s="30"/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f t="array" ref="CX76">MAX(CX75,SUM(IF(($A$1=Load!$B$2:$B$55)*(CX$8=Load!$F$1:$L$1)*($A76&gt;=Load!$C$2:$C$55)*($A76&lt;=Load!$D$2:$D$55),Load!$F$2:$L$55)))</f>
        <v>0</v>
      </c>
      <c r="CY76" s="109">
        <f t="shared" si="45"/>
        <v>0</v>
      </c>
      <c r="CZ76" s="112">
        <v>2.7941228620860898</v>
      </c>
      <c r="DA76" s="30"/>
      <c r="DB76" s="67"/>
      <c r="DC76" s="68"/>
      <c r="DD76" s="69"/>
      <c r="DE76" s="30"/>
      <c r="DF76" s="46"/>
      <c r="DG76" s="47"/>
      <c r="DH76" s="48"/>
      <c r="DI76" s="101"/>
      <c r="DJ76" s="67"/>
      <c r="DK76" s="68"/>
      <c r="DL76" s="69"/>
      <c r="DM76" s="30"/>
      <c r="DN76" s="46"/>
      <c r="DO76" s="109">
        <f t="shared" si="46"/>
        <v>0</v>
      </c>
      <c r="DP76" s="114">
        <v>0.86129822506971399</v>
      </c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>
        <f t="shared" si="48"/>
        <v>0</v>
      </c>
      <c r="EF76" s="114">
        <v>3.8525178791863399</v>
      </c>
      <c r="EG76" s="30"/>
      <c r="EH76" s="67"/>
      <c r="EI76" s="68"/>
      <c r="EJ76" s="69"/>
      <c r="EK76" s="30"/>
      <c r="EL76" s="46"/>
      <c r="EM76" s="47"/>
      <c r="EN76" s="48"/>
    </row>
    <row r="77" spans="1:148">
      <c r="A77" s="52">
        <f t="shared" si="28"/>
        <v>42856</v>
      </c>
      <c r="B77" s="67"/>
      <c r="C77" s="68"/>
      <c r="D77" s="106"/>
      <c r="E77" s="53"/>
      <c r="F77" s="46">
        <f t="array" ref="F77">MAX(F76,SUM(IF(($A$1=Load!$B$2:$B$55)*(F$8=Load!$F$1:$K$1)*($A77&gt;=Load!$C$2:$C$55)*($A77&lt;=Load!$D$2:$D$55),Load!$F$2:$K$55)))</f>
        <v>4316</v>
      </c>
      <c r="G77" s="109">
        <f t="shared" si="39"/>
        <v>5.6744749861622219E-3</v>
      </c>
      <c r="H77" s="112">
        <v>2.7941228620860898</v>
      </c>
      <c r="I77" s="30"/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f t="array" ref="V77">MAX(V76,SUM(IF(($A$1=Load!$B$2:$B$55)*(V$8=Load!$F$1:$K$1)*($A77&gt;=Load!$C$2:$C$55)*($A77&lt;=Load!$D$2:$D$55),Load!$F$2:$K$55)))</f>
        <v>5228</v>
      </c>
      <c r="W77" s="109">
        <f t="shared" si="40"/>
        <v>7.0811706957643007E-3</v>
      </c>
      <c r="X77" s="112">
        <v>2.7941228620860898</v>
      </c>
      <c r="Y77" s="30"/>
      <c r="Z77" s="67"/>
      <c r="AA77" s="68"/>
      <c r="AB77" s="69"/>
      <c r="AC77" s="30"/>
      <c r="AD77" s="46"/>
      <c r="AE77" s="47"/>
      <c r="AF77" s="48"/>
      <c r="AG77" s="50">
        <f t="shared" si="47"/>
        <v>0</v>
      </c>
      <c r="AH77" s="67"/>
      <c r="AI77" s="68"/>
      <c r="AJ77" s="69"/>
      <c r="AK77" s="30"/>
      <c r="AL77" s="46">
        <f t="array" ref="AL77">MAX(AL76,SUM(IF(($A$1=Load!$B$2:$B$55)*(AL$8=Load!$F$1:$K$1)*($A77&gt;=Load!$C$2:$C$55)*($A77&lt;=Load!$D$2:$D$55),Load!$F$2:$K$55)))</f>
        <v>496</v>
      </c>
      <c r="AM77" s="109">
        <f t="shared" si="41"/>
        <v>3.8813678691603411E-3</v>
      </c>
      <c r="AN77" s="112">
        <v>2.7941228620860898</v>
      </c>
      <c r="AO77" s="30"/>
      <c r="AP77" s="67"/>
      <c r="AQ77" s="68"/>
      <c r="AR77" s="69"/>
      <c r="AS77" s="30"/>
      <c r="AT77" s="46"/>
      <c r="AU77" s="47"/>
      <c r="AV77" s="48"/>
      <c r="AW77" s="66">
        <f t="shared" si="42"/>
        <v>0</v>
      </c>
      <c r="AX77" s="67"/>
      <c r="AY77" s="68"/>
      <c r="AZ77" s="69"/>
      <c r="BA77" s="30"/>
      <c r="BB77" s="46"/>
      <c r="BC77" s="109">
        <f t="shared" si="43"/>
        <v>0</v>
      </c>
      <c r="BD77" s="112">
        <v>2.7941228620860898</v>
      </c>
      <c r="BE77" s="30"/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f t="array" ref="BR77">MAX(BR76,SUM(IF(($A$1=Load!$B$2:$B$55)*(BR$8=Load!$F$1:$K$1)*($A77&gt;=Load!$C$2:$C$55)*($A77&lt;=Load!$D$2:$D$55),Load!$F$2:$K$55))+SUM(IF(($A$1=Load!$B$2:$B$55)*(BR$7=Load!$F$1:$K$1)*($A77&gt;=Load!$C$2:$C$55)*($A77&lt;=Load!$D$2:$D$55),Load!$F$2:$K$55)))</f>
        <v>13701</v>
      </c>
      <c r="BS77" s="109">
        <f t="shared" si="44"/>
        <v>3.7751507952449798E-3</v>
      </c>
      <c r="BT77" s="112">
        <v>2.7941228620860898</v>
      </c>
      <c r="BU77" s="30"/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f t="array" ref="CH77">MAX(CH76,SUM(IF(($A$1=Load!$B$2:$B$55)*(CH$8=Load!$F$1:$K$1)*($A77&gt;=Load!$C$2:$C$55)*($A77&lt;=Load!$D$2:$D$55),Load!$F$2:$K$55)))</f>
        <v>880</v>
      </c>
      <c r="CI77" s="109">
        <f t="shared" si="17"/>
        <v>8.8238243256793334E-3</v>
      </c>
      <c r="CJ77" s="112">
        <v>2.7941228620860898</v>
      </c>
      <c r="CK77" s="30"/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f t="array" ref="CX77">MAX(CX76,SUM(IF(($A$1=Load!$B$2:$B$55)*(CX$8=Load!$F$1:$L$1)*($A77&gt;=Load!$C$2:$C$55)*($A77&lt;=Load!$D$2:$D$55),Load!$F$2:$L$55)))</f>
        <v>0</v>
      </c>
      <c r="CY77" s="109">
        <f t="shared" si="45"/>
        <v>0</v>
      </c>
      <c r="CZ77" s="112">
        <v>2.7941228620860898</v>
      </c>
      <c r="DA77" s="30"/>
      <c r="DB77" s="67"/>
      <c r="DC77" s="68"/>
      <c r="DD77" s="69"/>
      <c r="DE77" s="30"/>
      <c r="DF77" s="46"/>
      <c r="DG77" s="47"/>
      <c r="DH77" s="48"/>
      <c r="DI77" s="101"/>
      <c r="DJ77" s="67"/>
      <c r="DK77" s="68"/>
      <c r="DL77" s="69"/>
      <c r="DM77" s="30"/>
      <c r="DN77" s="46"/>
      <c r="DO77" s="109">
        <f t="shared" si="46"/>
        <v>0</v>
      </c>
      <c r="DP77" s="114">
        <v>0.39079567424335299</v>
      </c>
      <c r="DQ77" s="30"/>
      <c r="DR77" s="67"/>
      <c r="DS77" s="68"/>
      <c r="DT77" s="69"/>
      <c r="DU77" s="30"/>
      <c r="DV77" s="46"/>
      <c r="DW77" s="47"/>
      <c r="DX77" s="48"/>
      <c r="DZ77" s="67"/>
      <c r="EA77" s="68"/>
      <c r="EB77" s="69"/>
      <c r="EC77" s="30"/>
      <c r="ED77" s="46"/>
      <c r="EE77" s="109">
        <f t="shared" si="48"/>
        <v>0</v>
      </c>
      <c r="EF77" s="114">
        <v>4.1298202418891297</v>
      </c>
      <c r="EG77" s="30"/>
      <c r="EH77" s="67"/>
      <c r="EI77" s="68"/>
      <c r="EJ77" s="69"/>
      <c r="EK77" s="30"/>
      <c r="EL77" s="46"/>
      <c r="EM77" s="47"/>
      <c r="EN77" s="48"/>
    </row>
    <row r="78" spans="1:148">
      <c r="A78" s="52">
        <f t="shared" si="28"/>
        <v>42887</v>
      </c>
      <c r="B78" s="67"/>
      <c r="C78" s="68"/>
      <c r="D78" s="106"/>
      <c r="E78" s="53"/>
      <c r="F78" s="46">
        <f t="array" ref="F78">MAX(F77,SUM(IF(($A$1=Load!$B$2:$B$55)*(F$8=Load!$F$1:$K$1)*($A78&gt;=Load!$C$2:$C$55)*($A78&lt;=Load!$D$2:$D$55),Load!$F$2:$K$55)))</f>
        <v>4316</v>
      </c>
      <c r="G78" s="109">
        <f t="shared" si="39"/>
        <v>5.6744749861622219E-3</v>
      </c>
      <c r="H78" s="112">
        <v>2.7941228620860898</v>
      </c>
      <c r="I78" s="30"/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f t="array" ref="V78">MAX(V77,SUM(IF(($A$1=Load!$B$2:$B$55)*(V$8=Load!$F$1:$K$1)*($A78&gt;=Load!$C$2:$C$55)*($A78&lt;=Load!$D$2:$D$55),Load!$F$2:$K$55)))</f>
        <v>5228</v>
      </c>
      <c r="W78" s="109">
        <f t="shared" si="40"/>
        <v>7.0811706957643007E-3</v>
      </c>
      <c r="X78" s="112">
        <v>2.7941228620860898</v>
      </c>
      <c r="Y78" s="30"/>
      <c r="Z78" s="67"/>
      <c r="AA78" s="68"/>
      <c r="AB78" s="69"/>
      <c r="AC78" s="30"/>
      <c r="AD78" s="46"/>
      <c r="AE78" s="47"/>
      <c r="AF78" s="48"/>
      <c r="AG78" s="50">
        <f t="shared" si="47"/>
        <v>0</v>
      </c>
      <c r="AH78" s="67"/>
      <c r="AI78" s="68"/>
      <c r="AJ78" s="69"/>
      <c r="AK78" s="30"/>
      <c r="AL78" s="46">
        <f t="array" ref="AL78">MAX(AL77,SUM(IF(($A$1=Load!$B$2:$B$55)*(AL$8=Load!$F$1:$K$1)*($A78&gt;=Load!$C$2:$C$55)*($A78&lt;=Load!$D$2:$D$55),Load!$F$2:$K$55)))</f>
        <v>496</v>
      </c>
      <c r="AM78" s="109">
        <f t="shared" si="41"/>
        <v>3.8813678691603411E-3</v>
      </c>
      <c r="AN78" s="112">
        <v>2.7941228620860898</v>
      </c>
      <c r="AO78" s="30"/>
      <c r="AP78" s="67"/>
      <c r="AQ78" s="68"/>
      <c r="AR78" s="69"/>
      <c r="AS78" s="30"/>
      <c r="AT78" s="46"/>
      <c r="AU78" s="47"/>
      <c r="AV78" s="48"/>
      <c r="AW78" s="66">
        <f t="shared" si="42"/>
        <v>0</v>
      </c>
      <c r="AX78" s="67"/>
      <c r="AY78" s="68"/>
      <c r="AZ78" s="69"/>
      <c r="BA78" s="30"/>
      <c r="BB78" s="46"/>
      <c r="BC78" s="109">
        <f t="shared" si="43"/>
        <v>0</v>
      </c>
      <c r="BD78" s="112">
        <v>2.7941228620860898</v>
      </c>
      <c r="BE78" s="30"/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f t="array" ref="BR78">MAX(BR77,SUM(IF(($A$1=Load!$B$2:$B$55)*(BR$8=Load!$F$1:$K$1)*($A78&gt;=Load!$C$2:$C$55)*($A78&lt;=Load!$D$2:$D$55),Load!$F$2:$K$55))+SUM(IF(($A$1=Load!$B$2:$B$55)*(BR$7=Load!$F$1:$K$1)*($A78&gt;=Load!$C$2:$C$55)*($A78&lt;=Load!$D$2:$D$55),Load!$F$2:$K$55)))</f>
        <v>13701</v>
      </c>
      <c r="BS78" s="109">
        <f t="shared" si="44"/>
        <v>3.7751507952449798E-3</v>
      </c>
      <c r="BT78" s="112">
        <v>2.7941228620860898</v>
      </c>
      <c r="BU78" s="30"/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f t="array" ref="CH78">MAX(CH77,SUM(IF(($A$1=Load!$B$2:$B$55)*(CH$8=Load!$F$1:$K$1)*($A78&gt;=Load!$C$2:$C$55)*($A78&lt;=Load!$D$2:$D$55),Load!$F$2:$K$55)))</f>
        <v>880</v>
      </c>
      <c r="CI78" s="109">
        <f t="shared" si="17"/>
        <v>8.8238243256793334E-3</v>
      </c>
      <c r="CJ78" s="112">
        <v>2.7941228620860898</v>
      </c>
      <c r="CK78" s="30"/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f t="array" ref="CX78">MAX(CX77,SUM(IF(($A$1=Load!$B$2:$B$55)*(CX$8=Load!$F$1:$L$1)*($A78&gt;=Load!$C$2:$C$55)*($A78&lt;=Load!$D$2:$D$55),Load!$F$2:$L$55)))</f>
        <v>0</v>
      </c>
      <c r="CY78" s="109">
        <f t="shared" si="45"/>
        <v>0</v>
      </c>
      <c r="CZ78" s="112">
        <v>2.7941228620860898</v>
      </c>
      <c r="DA78" s="30"/>
      <c r="DB78" s="67"/>
      <c r="DC78" s="68"/>
      <c r="DD78" s="69"/>
      <c r="DE78" s="30"/>
      <c r="DF78" s="46"/>
      <c r="DG78" s="47"/>
      <c r="DH78" s="48"/>
      <c r="DI78" s="101"/>
      <c r="DJ78" s="67"/>
      <c r="DK78" s="68"/>
      <c r="DL78" s="69"/>
      <c r="DM78" s="30"/>
      <c r="DN78" s="46"/>
      <c r="DO78" s="109">
        <f t="shared" si="46"/>
        <v>0</v>
      </c>
      <c r="DP78" s="114">
        <v>-7.97068765830065E-2</v>
      </c>
      <c r="DQ78" s="30"/>
      <c r="DR78" s="67"/>
      <c r="DS78" s="68"/>
      <c r="DT78" s="69"/>
      <c r="DU78" s="30"/>
      <c r="DV78" s="46"/>
      <c r="DW78" s="47"/>
      <c r="DX78" s="48"/>
      <c r="DZ78" s="67"/>
      <c r="EA78" s="68"/>
      <c r="EB78" s="69"/>
      <c r="EC78" s="30"/>
      <c r="ED78" s="46"/>
      <c r="EE78" s="109">
        <f t="shared" si="48"/>
        <v>0</v>
      </c>
      <c r="EF78" s="114">
        <v>4.4071226045919296</v>
      </c>
      <c r="EG78" s="30"/>
      <c r="EH78" s="67"/>
      <c r="EI78" s="68"/>
      <c r="EJ78" s="69"/>
      <c r="EK78" s="30"/>
      <c r="EL78" s="46"/>
      <c r="EM78" s="47"/>
      <c r="EN78" s="48"/>
    </row>
    <row r="79" spans="1:148">
      <c r="A79" s="52">
        <f t="shared" si="28"/>
        <v>42917</v>
      </c>
      <c r="B79" s="67"/>
      <c r="C79" s="68"/>
      <c r="D79" s="106"/>
      <c r="E79" s="53"/>
      <c r="F79" s="46">
        <f t="array" ref="F79">MAX(F78,SUM(IF(($A$1=Load!$B$2:$B$55)*(F$8=Load!$F$1:$K$1)*($A79&gt;=Load!$C$2:$C$55)*($A79&lt;=Load!$D$2:$D$55),Load!$F$2:$K$55)))</f>
        <v>4316</v>
      </c>
      <c r="G79" s="109">
        <f t="shared" si="39"/>
        <v>5.6744749861622219E-3</v>
      </c>
      <c r="H79" s="112">
        <v>2.7941228620860898</v>
      </c>
      <c r="I79" s="30"/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f t="array" ref="V79">MAX(V78,SUM(IF(($A$1=Load!$B$2:$B$55)*(V$8=Load!$F$1:$K$1)*($A79&gt;=Load!$C$2:$C$55)*($A79&lt;=Load!$D$2:$D$55),Load!$F$2:$K$55)))</f>
        <v>5228</v>
      </c>
      <c r="W79" s="109">
        <f t="shared" si="40"/>
        <v>7.0811706957643007E-3</v>
      </c>
      <c r="X79" s="112">
        <v>2.7941228620860898</v>
      </c>
      <c r="Y79" s="30"/>
      <c r="Z79" s="67"/>
      <c r="AA79" s="68"/>
      <c r="AB79" s="69"/>
      <c r="AC79" s="30"/>
      <c r="AD79" s="46"/>
      <c r="AE79" s="47"/>
      <c r="AF79" s="48"/>
      <c r="AG79" s="50">
        <f t="shared" si="47"/>
        <v>0</v>
      </c>
      <c r="AH79" s="67"/>
      <c r="AI79" s="68"/>
      <c r="AJ79" s="69"/>
      <c r="AK79" s="30"/>
      <c r="AL79" s="46">
        <f t="array" ref="AL79">MAX(AL78,SUM(IF(($A$1=Load!$B$2:$B$55)*(AL$8=Load!$F$1:$K$1)*($A79&gt;=Load!$C$2:$C$55)*($A79&lt;=Load!$D$2:$D$55),Load!$F$2:$K$55)))</f>
        <v>496</v>
      </c>
      <c r="AM79" s="109">
        <f t="shared" si="41"/>
        <v>3.8813678691603411E-3</v>
      </c>
      <c r="AN79" s="112">
        <v>2.7941228620860898</v>
      </c>
      <c r="AO79" s="30"/>
      <c r="AP79" s="67"/>
      <c r="AQ79" s="68"/>
      <c r="AR79" s="69"/>
      <c r="AS79" s="30"/>
      <c r="AT79" s="46"/>
      <c r="AU79" s="47"/>
      <c r="AV79" s="48"/>
      <c r="AW79" s="66">
        <f t="shared" si="42"/>
        <v>0</v>
      </c>
      <c r="AX79" s="67"/>
      <c r="AY79" s="68"/>
      <c r="AZ79" s="69"/>
      <c r="BA79" s="30"/>
      <c r="BB79" s="46"/>
      <c r="BC79" s="109">
        <f t="shared" si="43"/>
        <v>0</v>
      </c>
      <c r="BD79" s="112">
        <v>2.7941228620860898</v>
      </c>
      <c r="BE79" s="30"/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f t="array" ref="BR79">MAX(BR78,SUM(IF(($A$1=Load!$B$2:$B$55)*(BR$8=Load!$F$1:$K$1)*($A79&gt;=Load!$C$2:$C$55)*($A79&lt;=Load!$D$2:$D$55),Load!$F$2:$K$55))+SUM(IF(($A$1=Load!$B$2:$B$55)*(BR$7=Load!$F$1:$K$1)*($A79&gt;=Load!$C$2:$C$55)*($A79&lt;=Load!$D$2:$D$55),Load!$F$2:$K$55)))</f>
        <v>13701</v>
      </c>
      <c r="BS79" s="109">
        <f t="shared" si="44"/>
        <v>3.7751507952449798E-3</v>
      </c>
      <c r="BT79" s="112">
        <v>2.7941228620860898</v>
      </c>
      <c r="BU79" s="30"/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f t="array" ref="CH79">MAX(CH78,SUM(IF(($A$1=Load!$B$2:$B$55)*(CH$8=Load!$F$1:$K$1)*($A79&gt;=Load!$C$2:$C$55)*($A79&lt;=Load!$D$2:$D$55),Load!$F$2:$K$55)))</f>
        <v>880</v>
      </c>
      <c r="CI79" s="109">
        <f t="shared" ref="CI79:CI84" si="49">CH79/$CD$3</f>
        <v>8.8238243256793334E-3</v>
      </c>
      <c r="CJ79" s="112">
        <v>2.7941228620860898</v>
      </c>
      <c r="CK79" s="30"/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f t="array" ref="CX79">MAX(CX78,SUM(IF(($A$1=Load!$B$2:$B$55)*(CX$8=Load!$F$1:$L$1)*($A79&gt;=Load!$C$2:$C$55)*($A79&lt;=Load!$D$2:$D$55),Load!$F$2:$L$55)))</f>
        <v>0</v>
      </c>
      <c r="CY79" s="109">
        <f t="shared" si="45"/>
        <v>0</v>
      </c>
      <c r="CZ79" s="112">
        <v>2.7941228620860898</v>
      </c>
      <c r="DA79" s="30"/>
      <c r="DB79" s="67"/>
      <c r="DC79" s="68"/>
      <c r="DD79" s="69"/>
      <c r="DE79" s="30"/>
      <c r="DF79" s="46"/>
      <c r="DG79" s="47"/>
      <c r="DH79" s="48"/>
      <c r="DI79" s="101"/>
      <c r="DJ79" s="67"/>
      <c r="DK79" s="68"/>
      <c r="DL79" s="69"/>
      <c r="DM79" s="30"/>
      <c r="DN79" s="46"/>
      <c r="DO79" s="109">
        <f t="shared" si="46"/>
        <v>0</v>
      </c>
      <c r="DP79" s="114">
        <v>-0.55020942740936696</v>
      </c>
      <c r="DQ79" s="30"/>
      <c r="DR79" s="67"/>
      <c r="DS79" s="68"/>
      <c r="DT79" s="69"/>
      <c r="DU79" s="30"/>
      <c r="DV79" s="46"/>
      <c r="DW79" s="47"/>
      <c r="DX79" s="48"/>
      <c r="DZ79" s="67"/>
      <c r="EA79" s="68"/>
      <c r="EB79" s="69"/>
      <c r="EC79" s="30"/>
      <c r="ED79" s="46"/>
      <c r="EE79" s="109">
        <f t="shared" si="48"/>
        <v>0</v>
      </c>
      <c r="EF79" s="114">
        <v>4.6844249672947198</v>
      </c>
      <c r="EG79" s="30"/>
      <c r="EH79" s="67"/>
      <c r="EI79" s="68"/>
      <c r="EJ79" s="69"/>
      <c r="EK79" s="30"/>
      <c r="EL79" s="46"/>
      <c r="EM79" s="47"/>
      <c r="EN79" s="48"/>
    </row>
    <row r="80" spans="1:148">
      <c r="A80" s="52">
        <f t="shared" si="28"/>
        <v>42948</v>
      </c>
      <c r="B80" s="67"/>
      <c r="C80" s="68"/>
      <c r="D80" s="106"/>
      <c r="E80" s="53"/>
      <c r="F80" s="46">
        <f t="array" ref="F80">MAX(F79,SUM(IF(($A$1=Load!$B$2:$B$55)*(F$8=Load!$F$1:$K$1)*($A80&gt;=Load!$C$2:$C$55)*($A80&lt;=Load!$D$2:$D$55),Load!$F$2:$K$55)))</f>
        <v>4316</v>
      </c>
      <c r="G80" s="109">
        <f t="shared" si="39"/>
        <v>5.6744749861622219E-3</v>
      </c>
      <c r="H80" s="112">
        <v>2.7941228620860898</v>
      </c>
      <c r="I80" s="30"/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f t="array" ref="V80">MAX(V79,SUM(IF(($A$1=Load!$B$2:$B$55)*(V$8=Load!$F$1:$K$1)*($A80&gt;=Load!$C$2:$C$55)*($A80&lt;=Load!$D$2:$D$55),Load!$F$2:$K$55)))</f>
        <v>5228</v>
      </c>
      <c r="W80" s="109">
        <f t="shared" si="40"/>
        <v>7.0811706957643007E-3</v>
      </c>
      <c r="X80" s="112">
        <v>2.7941228620860898</v>
      </c>
      <c r="Y80" s="30"/>
      <c r="Z80" s="67"/>
      <c r="AA80" s="68"/>
      <c r="AB80" s="69"/>
      <c r="AC80" s="30"/>
      <c r="AD80" s="46"/>
      <c r="AE80" s="47"/>
      <c r="AF80" s="48"/>
      <c r="AG80" s="50">
        <f t="shared" si="47"/>
        <v>0</v>
      </c>
      <c r="AH80" s="67"/>
      <c r="AI80" s="68"/>
      <c r="AJ80" s="69"/>
      <c r="AK80" s="30"/>
      <c r="AL80" s="46">
        <f t="array" ref="AL80">MAX(AL79,SUM(IF(($A$1=Load!$B$2:$B$55)*(AL$8=Load!$F$1:$K$1)*($A80&gt;=Load!$C$2:$C$55)*($A80&lt;=Load!$D$2:$D$55),Load!$F$2:$K$55)))</f>
        <v>496</v>
      </c>
      <c r="AM80" s="109">
        <f t="shared" si="41"/>
        <v>3.8813678691603411E-3</v>
      </c>
      <c r="AN80" s="112">
        <v>2.7941228620860898</v>
      </c>
      <c r="AO80" s="30"/>
      <c r="AP80" s="67"/>
      <c r="AQ80" s="68"/>
      <c r="AR80" s="69"/>
      <c r="AS80" s="30"/>
      <c r="AT80" s="46"/>
      <c r="AU80" s="47"/>
      <c r="AV80" s="48"/>
      <c r="AW80" s="66">
        <f t="shared" si="42"/>
        <v>0</v>
      </c>
      <c r="AX80" s="67"/>
      <c r="AY80" s="68"/>
      <c r="AZ80" s="69"/>
      <c r="BA80" s="30"/>
      <c r="BB80" s="46"/>
      <c r="BC80" s="109">
        <f t="shared" si="43"/>
        <v>0</v>
      </c>
      <c r="BD80" s="112">
        <v>2.7941228620860898</v>
      </c>
      <c r="BE80" s="30"/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f t="array" ref="BR80">MAX(BR79,SUM(IF(($A$1=Load!$B$2:$B$55)*(BR$8=Load!$F$1:$K$1)*($A80&gt;=Load!$C$2:$C$55)*($A80&lt;=Load!$D$2:$D$55),Load!$F$2:$K$55))+SUM(IF(($A$1=Load!$B$2:$B$55)*(BR$7=Load!$F$1:$K$1)*($A80&gt;=Load!$C$2:$C$55)*($A80&lt;=Load!$D$2:$D$55),Load!$F$2:$K$55)))</f>
        <v>13701</v>
      </c>
      <c r="BS80" s="109">
        <f t="shared" si="44"/>
        <v>3.7751507952449798E-3</v>
      </c>
      <c r="BT80" s="112">
        <v>2.7941228620860898</v>
      </c>
      <c r="BU80" s="30"/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f t="array" ref="CH80">MAX(CH79,SUM(IF(($A$1=Load!$B$2:$B$55)*(CH$8=Load!$F$1:$K$1)*($A80&gt;=Load!$C$2:$C$55)*($A80&lt;=Load!$D$2:$D$55),Load!$F$2:$K$55)))</f>
        <v>880</v>
      </c>
      <c r="CI80" s="109">
        <f t="shared" si="49"/>
        <v>8.8238243256793334E-3</v>
      </c>
      <c r="CJ80" s="112">
        <v>2.7941228620860898</v>
      </c>
      <c r="CK80" s="30"/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f t="array" ref="CX80">MAX(CX79,SUM(IF(($A$1=Load!$B$2:$B$55)*(CX$8=Load!$F$1:$L$1)*($A80&gt;=Load!$C$2:$C$55)*($A80&lt;=Load!$D$2:$D$55),Load!$F$2:$L$55)))</f>
        <v>0</v>
      </c>
      <c r="CY80" s="109">
        <f t="shared" si="45"/>
        <v>0</v>
      </c>
      <c r="CZ80" s="112">
        <v>2.7941228620860898</v>
      </c>
      <c r="DA80" s="30"/>
      <c r="DB80" s="67"/>
      <c r="DC80" s="68"/>
      <c r="DD80" s="69"/>
      <c r="DE80" s="30"/>
      <c r="DF80" s="46"/>
      <c r="DG80" s="47"/>
      <c r="DH80" s="48"/>
      <c r="DI80" s="101"/>
      <c r="DJ80" s="67"/>
      <c r="DK80" s="68"/>
      <c r="DL80" s="69"/>
      <c r="DM80" s="30"/>
      <c r="DN80" s="46"/>
      <c r="DO80" s="109">
        <f t="shared" si="46"/>
        <v>0</v>
      </c>
      <c r="DP80" s="114">
        <v>-1.0207119782357299</v>
      </c>
      <c r="DQ80" s="30"/>
      <c r="DR80" s="67"/>
      <c r="DS80" s="68"/>
      <c r="DT80" s="69"/>
      <c r="DU80" s="30"/>
      <c r="DV80" s="46"/>
      <c r="DW80" s="47"/>
      <c r="DX80" s="48"/>
      <c r="DZ80" s="67"/>
      <c r="EA80" s="68"/>
      <c r="EB80" s="69"/>
      <c r="EC80" s="30"/>
      <c r="ED80" s="46"/>
      <c r="EE80" s="109">
        <f t="shared" si="48"/>
        <v>0</v>
      </c>
      <c r="EF80" s="114">
        <v>4.96172732999751</v>
      </c>
      <c r="EG80" s="30"/>
      <c r="EH80" s="67"/>
      <c r="EI80" s="68"/>
      <c r="EJ80" s="69"/>
      <c r="EK80" s="30"/>
      <c r="EL80" s="46"/>
      <c r="EM80" s="47"/>
      <c r="EN80" s="48"/>
    </row>
    <row r="81" spans="1:144">
      <c r="A81" s="52">
        <f t="shared" si="28"/>
        <v>42979</v>
      </c>
      <c r="B81" s="67"/>
      <c r="C81" s="68"/>
      <c r="D81" s="106"/>
      <c r="E81" s="53"/>
      <c r="F81" s="46">
        <f t="array" ref="F81">MAX(F80,SUM(IF(($A$1=Load!$B$2:$B$55)*(F$8=Load!$F$1:$K$1)*($A81&gt;=Load!$C$2:$C$55)*($A81&lt;=Load!$D$2:$D$55),Load!$F$2:$K$55)))</f>
        <v>4316</v>
      </c>
      <c r="G81" s="109">
        <f t="shared" si="39"/>
        <v>5.6744749861622219E-3</v>
      </c>
      <c r="H81" s="112">
        <v>2.7941228620860898</v>
      </c>
      <c r="I81" s="30"/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f t="array" ref="V81">MAX(V80,SUM(IF(($A$1=Load!$B$2:$B$55)*(V$8=Load!$F$1:$K$1)*($A81&gt;=Load!$C$2:$C$55)*($A81&lt;=Load!$D$2:$D$55),Load!$F$2:$K$55)))</f>
        <v>5228</v>
      </c>
      <c r="W81" s="109">
        <f t="shared" si="40"/>
        <v>7.0811706957643007E-3</v>
      </c>
      <c r="X81" s="112">
        <v>2.7941228620860898</v>
      </c>
      <c r="Y81" s="30"/>
      <c r="Z81" s="67"/>
      <c r="AA81" s="68"/>
      <c r="AB81" s="69"/>
      <c r="AC81" s="30"/>
      <c r="AD81" s="46"/>
      <c r="AE81" s="47"/>
      <c r="AF81" s="48"/>
      <c r="AG81" s="50">
        <f t="shared" si="47"/>
        <v>0</v>
      </c>
      <c r="AH81" s="67"/>
      <c r="AI81" s="68"/>
      <c r="AJ81" s="69"/>
      <c r="AK81" s="30"/>
      <c r="AL81" s="46">
        <f t="array" ref="AL81">MAX(AL80,SUM(IF(($A$1=Load!$B$2:$B$55)*(AL$8=Load!$F$1:$K$1)*($A81&gt;=Load!$C$2:$C$55)*($A81&lt;=Load!$D$2:$D$55),Load!$F$2:$K$55)))</f>
        <v>496</v>
      </c>
      <c r="AM81" s="109">
        <f t="shared" si="41"/>
        <v>3.8813678691603411E-3</v>
      </c>
      <c r="AN81" s="112">
        <v>2.7941228620860898</v>
      </c>
      <c r="AO81" s="30"/>
      <c r="AP81" s="67"/>
      <c r="AQ81" s="68"/>
      <c r="AR81" s="69"/>
      <c r="AS81" s="30"/>
      <c r="AT81" s="46"/>
      <c r="AU81" s="47"/>
      <c r="AV81" s="48"/>
      <c r="AW81" s="66">
        <f t="shared" si="42"/>
        <v>0</v>
      </c>
      <c r="AX81" s="67"/>
      <c r="AY81" s="68"/>
      <c r="AZ81" s="69"/>
      <c r="BA81" s="30"/>
      <c r="BB81" s="46"/>
      <c r="BC81" s="109">
        <f t="shared" si="43"/>
        <v>0</v>
      </c>
      <c r="BD81" s="112">
        <v>2.7941228620860898</v>
      </c>
      <c r="BE81" s="30"/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f t="array" ref="BR81">MAX(BR80,SUM(IF(($A$1=Load!$B$2:$B$55)*(BR$8=Load!$F$1:$K$1)*($A81&gt;=Load!$C$2:$C$55)*($A81&lt;=Load!$D$2:$D$55),Load!$F$2:$K$55))+SUM(IF(($A$1=Load!$B$2:$B$55)*(BR$7=Load!$F$1:$K$1)*($A81&gt;=Load!$C$2:$C$55)*($A81&lt;=Load!$D$2:$D$55),Load!$F$2:$K$55)))</f>
        <v>13701</v>
      </c>
      <c r="BS81" s="109">
        <f t="shared" si="44"/>
        <v>3.7751507952449798E-3</v>
      </c>
      <c r="BT81" s="112">
        <v>2.7941228620860898</v>
      </c>
      <c r="BU81" s="30"/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f t="array" ref="CH81">MAX(CH80,SUM(IF(($A$1=Load!$B$2:$B$55)*(CH$8=Load!$F$1:$K$1)*($A81&gt;=Load!$C$2:$C$55)*($A81&lt;=Load!$D$2:$D$55),Load!$F$2:$K$55)))</f>
        <v>880</v>
      </c>
      <c r="CI81" s="109">
        <f t="shared" si="49"/>
        <v>8.8238243256793334E-3</v>
      </c>
      <c r="CJ81" s="112">
        <v>2.7941228620860898</v>
      </c>
      <c r="CK81" s="30"/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f t="array" ref="CX81">MAX(CX80,SUM(IF(($A$1=Load!$B$2:$B$55)*(CX$8=Load!$F$1:$L$1)*($A81&gt;=Load!$C$2:$C$55)*($A81&lt;=Load!$D$2:$D$55),Load!$F$2:$L$55)))</f>
        <v>0</v>
      </c>
      <c r="CY81" s="109">
        <f t="shared" si="45"/>
        <v>0</v>
      </c>
      <c r="CZ81" s="112">
        <v>2.7941228620860898</v>
      </c>
      <c r="DA81" s="30"/>
      <c r="DB81" s="67"/>
      <c r="DC81" s="68"/>
      <c r="DD81" s="69"/>
      <c r="DE81" s="30"/>
      <c r="DF81" s="46"/>
      <c r="DG81" s="47"/>
      <c r="DH81" s="48"/>
      <c r="DI81" s="101"/>
      <c r="DJ81" s="67"/>
      <c r="DK81" s="68"/>
      <c r="DL81" s="69"/>
      <c r="DM81" s="30"/>
      <c r="DN81" s="46"/>
      <c r="DO81" s="109">
        <f t="shared" si="46"/>
        <v>0</v>
      </c>
      <c r="DP81" s="114">
        <v>-1.49121452906209</v>
      </c>
      <c r="DQ81" s="30"/>
      <c r="DR81" s="67"/>
      <c r="DS81" s="68"/>
      <c r="DT81" s="69"/>
      <c r="DU81" s="30"/>
      <c r="DV81" s="46"/>
      <c r="DW81" s="47"/>
      <c r="DX81" s="48"/>
      <c r="DZ81" s="67"/>
      <c r="EA81" s="68"/>
      <c r="EB81" s="69"/>
      <c r="EC81" s="30"/>
      <c r="ED81" s="46"/>
      <c r="EE81" s="109">
        <f t="shared" si="48"/>
        <v>0</v>
      </c>
      <c r="EF81" s="114">
        <v>5.2390296927003099</v>
      </c>
      <c r="EG81" s="30"/>
      <c r="EH81" s="67"/>
      <c r="EI81" s="68"/>
      <c r="EJ81" s="69"/>
      <c r="EK81" s="30"/>
      <c r="EL81" s="46"/>
      <c r="EM81" s="47"/>
      <c r="EN81" s="48"/>
    </row>
    <row r="82" spans="1:144">
      <c r="A82" s="52">
        <f t="shared" si="28"/>
        <v>43009</v>
      </c>
      <c r="B82" s="67"/>
      <c r="C82" s="68"/>
      <c r="D82" s="106"/>
      <c r="E82" s="53"/>
      <c r="F82" s="46">
        <f t="array" ref="F82">MAX(F81,SUM(IF(($A$1=Load!$B$2:$B$55)*(F$8=Load!$F$1:$K$1)*($A82&gt;=Load!$C$2:$C$55)*($A82&lt;=Load!$D$2:$D$55),Load!$F$2:$K$55)))</f>
        <v>4316</v>
      </c>
      <c r="G82" s="109">
        <f t="shared" si="39"/>
        <v>5.6744749861622219E-3</v>
      </c>
      <c r="H82" s="112">
        <v>2.7941228620860898</v>
      </c>
      <c r="I82" s="30"/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f t="array" ref="V82">MAX(V81,SUM(IF(($A$1=Load!$B$2:$B$55)*(V$8=Load!$F$1:$K$1)*($A82&gt;=Load!$C$2:$C$55)*($A82&lt;=Load!$D$2:$D$55),Load!$F$2:$K$55)))</f>
        <v>5228</v>
      </c>
      <c r="W82" s="109">
        <f t="shared" si="40"/>
        <v>7.0811706957643007E-3</v>
      </c>
      <c r="X82" s="112">
        <v>2.7941228620860898</v>
      </c>
      <c r="Y82" s="30"/>
      <c r="Z82" s="67"/>
      <c r="AA82" s="68"/>
      <c r="AB82" s="69"/>
      <c r="AC82" s="30"/>
      <c r="AD82" s="46"/>
      <c r="AE82" s="47"/>
      <c r="AF82" s="48"/>
      <c r="AG82" s="50">
        <f t="shared" si="47"/>
        <v>0</v>
      </c>
      <c r="AH82" s="67"/>
      <c r="AI82" s="68"/>
      <c r="AJ82" s="69"/>
      <c r="AK82" s="30"/>
      <c r="AL82" s="46">
        <f t="array" ref="AL82">MAX(AL81,SUM(IF(($A$1=Load!$B$2:$B$55)*(AL$8=Load!$F$1:$K$1)*($A82&gt;=Load!$C$2:$C$55)*($A82&lt;=Load!$D$2:$D$55),Load!$F$2:$K$55)))</f>
        <v>496</v>
      </c>
      <c r="AM82" s="109">
        <f t="shared" si="41"/>
        <v>3.8813678691603411E-3</v>
      </c>
      <c r="AN82" s="112">
        <v>2.7941228620860898</v>
      </c>
      <c r="AO82" s="30"/>
      <c r="AP82" s="67"/>
      <c r="AQ82" s="68"/>
      <c r="AR82" s="69"/>
      <c r="AS82" s="30"/>
      <c r="AT82" s="46"/>
      <c r="AU82" s="47"/>
      <c r="AV82" s="48"/>
      <c r="AW82" s="66">
        <f t="shared" si="42"/>
        <v>0</v>
      </c>
      <c r="AX82" s="67"/>
      <c r="AY82" s="68"/>
      <c r="AZ82" s="69"/>
      <c r="BA82" s="30"/>
      <c r="BB82" s="46"/>
      <c r="BC82" s="109">
        <f t="shared" si="43"/>
        <v>0</v>
      </c>
      <c r="BD82" s="112">
        <v>2.7941228620860898</v>
      </c>
      <c r="BE82" s="30"/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f t="array" ref="BR82">MAX(BR81,SUM(IF(($A$1=Load!$B$2:$B$55)*(BR$8=Load!$F$1:$K$1)*($A82&gt;=Load!$C$2:$C$55)*($A82&lt;=Load!$D$2:$D$55),Load!$F$2:$K$55))+SUM(IF(($A$1=Load!$B$2:$B$55)*(BR$7=Load!$F$1:$K$1)*($A82&gt;=Load!$C$2:$C$55)*($A82&lt;=Load!$D$2:$D$55),Load!$F$2:$K$55)))</f>
        <v>13701</v>
      </c>
      <c r="BS82" s="109">
        <f t="shared" si="44"/>
        <v>3.7751507952449798E-3</v>
      </c>
      <c r="BT82" s="112">
        <v>2.7941228620860898</v>
      </c>
      <c r="BU82" s="30"/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f t="array" ref="CH82">MAX(CH81,SUM(IF(($A$1=Load!$B$2:$B$55)*(CH$8=Load!$F$1:$K$1)*($A82&gt;=Load!$C$2:$C$55)*($A82&lt;=Load!$D$2:$D$55),Load!$F$2:$K$55)))</f>
        <v>880</v>
      </c>
      <c r="CI82" s="109">
        <f t="shared" si="49"/>
        <v>8.8238243256793334E-3</v>
      </c>
      <c r="CJ82" s="112">
        <v>2.7941228620860898</v>
      </c>
      <c r="CK82" s="30"/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f t="array" ref="CX82">MAX(CX81,SUM(IF(($A$1=Load!$B$2:$B$55)*(CX$8=Load!$F$1:$L$1)*($A82&gt;=Load!$C$2:$C$55)*($A82&lt;=Load!$D$2:$D$55),Load!$F$2:$L$55)))</f>
        <v>0</v>
      </c>
      <c r="CY82" s="109">
        <f t="shared" si="45"/>
        <v>0</v>
      </c>
      <c r="CZ82" s="112">
        <v>2.7941228620860898</v>
      </c>
      <c r="DA82" s="30"/>
      <c r="DB82" s="67"/>
      <c r="DC82" s="68"/>
      <c r="DD82" s="69"/>
      <c r="DE82" s="30"/>
      <c r="DF82" s="46"/>
      <c r="DG82" s="47"/>
      <c r="DH82" s="48"/>
      <c r="DI82" s="101"/>
      <c r="DJ82" s="67"/>
      <c r="DK82" s="68"/>
      <c r="DL82" s="69"/>
      <c r="DM82" s="30"/>
      <c r="DN82" s="46"/>
      <c r="DO82" s="109">
        <f t="shared" si="46"/>
        <v>0</v>
      </c>
      <c r="DP82" s="114">
        <v>-1.96171707988845</v>
      </c>
      <c r="DQ82" s="30"/>
      <c r="DR82" s="67"/>
      <c r="DS82" s="68"/>
      <c r="DT82" s="69"/>
      <c r="DU82" s="30"/>
      <c r="DV82" s="46"/>
      <c r="DW82" s="47"/>
      <c r="DX82" s="48"/>
      <c r="DZ82" s="67"/>
      <c r="EA82" s="68"/>
      <c r="EB82" s="69"/>
      <c r="EC82" s="30"/>
      <c r="ED82" s="46"/>
      <c r="EE82" s="109">
        <f t="shared" si="48"/>
        <v>0</v>
      </c>
      <c r="EF82" s="114">
        <v>5.5163320554031001</v>
      </c>
      <c r="EG82" s="30"/>
      <c r="EH82" s="67"/>
      <c r="EI82" s="68"/>
      <c r="EJ82" s="69"/>
      <c r="EK82" s="30"/>
      <c r="EL82" s="46"/>
      <c r="EM82" s="47"/>
      <c r="EN82" s="48"/>
    </row>
    <row r="83" spans="1:144">
      <c r="A83" s="52">
        <f t="shared" si="28"/>
        <v>43040</v>
      </c>
      <c r="B83" s="67"/>
      <c r="C83" s="68"/>
      <c r="D83" s="106"/>
      <c r="E83" s="53"/>
      <c r="F83" s="46">
        <f t="array" ref="F83">MAX(F82,SUM(IF(($A$1=Load!$B$2:$B$55)*(F$8=Load!$F$1:$K$1)*($A83&gt;=Load!$C$2:$C$55)*($A83&lt;=Load!$D$2:$D$55),Load!$F$2:$K$55)))</f>
        <v>4316</v>
      </c>
      <c r="G83" s="109">
        <f t="shared" si="39"/>
        <v>5.6744749861622219E-3</v>
      </c>
      <c r="H83" s="112">
        <v>2.7941228620860898</v>
      </c>
      <c r="I83" s="30"/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f t="array" ref="V83">MAX(V82,SUM(IF(($A$1=Load!$B$2:$B$55)*(V$8=Load!$F$1:$K$1)*($A83&gt;=Load!$C$2:$C$55)*($A83&lt;=Load!$D$2:$D$55),Load!$F$2:$K$55)))</f>
        <v>5228</v>
      </c>
      <c r="W83" s="109">
        <f t="shared" si="40"/>
        <v>7.0811706957643007E-3</v>
      </c>
      <c r="X83" s="112">
        <v>2.7941228620860898</v>
      </c>
      <c r="Y83" s="30"/>
      <c r="Z83" s="67"/>
      <c r="AA83" s="68"/>
      <c r="AB83" s="69"/>
      <c r="AC83" s="30"/>
      <c r="AD83" s="46"/>
      <c r="AE83" s="47"/>
      <c r="AF83" s="48"/>
      <c r="AG83" s="50">
        <f t="shared" si="47"/>
        <v>0</v>
      </c>
      <c r="AH83" s="67"/>
      <c r="AI83" s="68"/>
      <c r="AJ83" s="69"/>
      <c r="AK83" s="30"/>
      <c r="AL83" s="46">
        <f t="array" ref="AL83">MAX(AL82,SUM(IF(($A$1=Load!$B$2:$B$55)*(AL$8=Load!$F$1:$K$1)*($A83&gt;=Load!$C$2:$C$55)*($A83&lt;=Load!$D$2:$D$55),Load!$F$2:$K$55)))</f>
        <v>496</v>
      </c>
      <c r="AM83" s="109">
        <f t="shared" si="41"/>
        <v>3.8813678691603411E-3</v>
      </c>
      <c r="AN83" s="112">
        <v>2.7941228620860898</v>
      </c>
      <c r="AO83" s="30"/>
      <c r="AP83" s="67"/>
      <c r="AQ83" s="68"/>
      <c r="AR83" s="69"/>
      <c r="AS83" s="30"/>
      <c r="AT83" s="46"/>
      <c r="AU83" s="47"/>
      <c r="AV83" s="48"/>
      <c r="AW83" s="66">
        <f t="shared" si="42"/>
        <v>0</v>
      </c>
      <c r="AX83" s="67"/>
      <c r="AY83" s="68"/>
      <c r="AZ83" s="69"/>
      <c r="BA83" s="30"/>
      <c r="BB83" s="46"/>
      <c r="BC83" s="109">
        <f t="shared" si="43"/>
        <v>0</v>
      </c>
      <c r="BD83" s="112">
        <v>2.7941228620860898</v>
      </c>
      <c r="BE83" s="30"/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f t="array" ref="BR83">MAX(BR82,SUM(IF(($A$1=Load!$B$2:$B$55)*(BR$8=Load!$F$1:$K$1)*($A83&gt;=Load!$C$2:$C$55)*($A83&lt;=Load!$D$2:$D$55),Load!$F$2:$K$55))+SUM(IF(($A$1=Load!$B$2:$B$55)*(BR$7=Load!$F$1:$K$1)*($A83&gt;=Load!$C$2:$C$55)*($A83&lt;=Load!$D$2:$D$55),Load!$F$2:$K$55)))</f>
        <v>13701</v>
      </c>
      <c r="BS83" s="109">
        <f t="shared" si="44"/>
        <v>3.7751507952449798E-3</v>
      </c>
      <c r="BT83" s="112">
        <v>2.7941228620860898</v>
      </c>
      <c r="BU83" s="30"/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f t="array" ref="CH83">MAX(CH82,SUM(IF(($A$1=Load!$B$2:$B$55)*(CH$8=Load!$F$1:$K$1)*($A83&gt;=Load!$C$2:$C$55)*($A83&lt;=Load!$D$2:$D$55),Load!$F$2:$K$55)))</f>
        <v>880</v>
      </c>
      <c r="CI83" s="109">
        <f t="shared" si="49"/>
        <v>8.8238243256793334E-3</v>
      </c>
      <c r="CJ83" s="112">
        <v>2.7941228620860898</v>
      </c>
      <c r="CK83" s="30"/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f t="array" ref="CX83">MAX(CX82,SUM(IF(($A$1=Load!$B$2:$B$55)*(CX$8=Load!$F$1:$L$1)*($A83&gt;=Load!$C$2:$C$55)*($A83&lt;=Load!$D$2:$D$55),Load!$F$2:$L$55)))</f>
        <v>0</v>
      </c>
      <c r="CY83" s="109">
        <f t="shared" si="45"/>
        <v>0</v>
      </c>
      <c r="CZ83" s="112">
        <v>2.7941228620860898</v>
      </c>
      <c r="DA83" s="30"/>
      <c r="DB83" s="67"/>
      <c r="DC83" s="68"/>
      <c r="DD83" s="69"/>
      <c r="DE83" s="30"/>
      <c r="DF83" s="46"/>
      <c r="DG83" s="47"/>
      <c r="DH83" s="48"/>
      <c r="DI83" s="101"/>
      <c r="DJ83" s="67"/>
      <c r="DK83" s="68"/>
      <c r="DL83" s="69"/>
      <c r="DM83" s="30"/>
      <c r="DN83" s="46"/>
      <c r="DO83" s="109">
        <f t="shared" si="46"/>
        <v>0</v>
      </c>
      <c r="DP83" s="114">
        <v>-2.4322196307148101</v>
      </c>
      <c r="DQ83" s="30"/>
      <c r="DR83" s="67"/>
      <c r="DS83" s="68"/>
      <c r="DT83" s="69"/>
      <c r="DU83" s="30"/>
      <c r="DV83" s="46"/>
      <c r="DW83" s="47"/>
      <c r="DX83" s="48"/>
      <c r="DZ83" s="67"/>
      <c r="EA83" s="68"/>
      <c r="EB83" s="69"/>
      <c r="EC83" s="30"/>
      <c r="ED83" s="46"/>
      <c r="EE83" s="109">
        <f t="shared" si="48"/>
        <v>0</v>
      </c>
      <c r="EF83" s="114">
        <v>5.7936344181058903</v>
      </c>
      <c r="EG83" s="30"/>
      <c r="EH83" s="67"/>
      <c r="EI83" s="68"/>
      <c r="EJ83" s="69"/>
      <c r="EK83" s="30"/>
      <c r="EL83" s="46"/>
      <c r="EM83" s="47"/>
      <c r="EN83" s="48"/>
    </row>
    <row r="84" spans="1:144" ht="13.5" thickBot="1">
      <c r="A84" s="70">
        <f t="shared" si="28"/>
        <v>43070</v>
      </c>
      <c r="B84" s="75"/>
      <c r="C84" s="76"/>
      <c r="D84" s="107"/>
      <c r="E84" s="73"/>
      <c r="F84" s="71">
        <f t="array" ref="F84">MAX(F83,SUM(IF(($A$1=Load!$B$2:$B$55)*(F$8=Load!$F$1:$K$1)*($A84&gt;=Load!$C$2:$C$55)*($A84&lt;=Load!$D$2:$D$55),Load!$F$2:$K$55)))</f>
        <v>4316</v>
      </c>
      <c r="G84" s="111">
        <f t="shared" si="39"/>
        <v>5.6744749861622219E-3</v>
      </c>
      <c r="H84" s="113">
        <v>2.7941228620860898</v>
      </c>
      <c r="I84" s="74"/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f t="array" ref="V84">MAX(V83,SUM(IF(($A$1=Load!$B$2:$B$55)*(V$8=Load!$F$1:$K$1)*($A84&gt;=Load!$C$2:$C$55)*($A84&lt;=Load!$D$2:$D$55),Load!$F$2:$K$55)))</f>
        <v>5228</v>
      </c>
      <c r="W84" s="111">
        <f t="shared" si="40"/>
        <v>7.0811706957643007E-3</v>
      </c>
      <c r="X84" s="113">
        <v>2.7941228620860898</v>
      </c>
      <c r="Y84" s="74"/>
      <c r="Z84" s="75"/>
      <c r="AA84" s="76"/>
      <c r="AB84" s="77"/>
      <c r="AC84" s="74"/>
      <c r="AD84" s="71"/>
      <c r="AE84" s="72"/>
      <c r="AF84" s="78"/>
      <c r="AG84" s="80">
        <f t="shared" si="47"/>
        <v>0</v>
      </c>
      <c r="AH84" s="75"/>
      <c r="AI84" s="76"/>
      <c r="AJ84" s="77"/>
      <c r="AK84" s="74"/>
      <c r="AL84" s="71">
        <f t="array" ref="AL84">MAX(AL83,SUM(IF(($A$1=Load!$B$2:$B$55)*(AL$8=Load!$F$1:$K$1)*($A84&gt;=Load!$C$2:$C$55)*($A84&lt;=Load!$D$2:$D$55),Load!$F$2:$K$55)))</f>
        <v>496</v>
      </c>
      <c r="AM84" s="111">
        <f t="shared" si="41"/>
        <v>3.8813678691603411E-3</v>
      </c>
      <c r="AN84" s="113">
        <v>2.7941228620860898</v>
      </c>
      <c r="AO84" s="74"/>
      <c r="AP84" s="75"/>
      <c r="AQ84" s="76"/>
      <c r="AR84" s="77"/>
      <c r="AS84" s="74"/>
      <c r="AT84" s="71"/>
      <c r="AU84" s="72"/>
      <c r="AV84" s="78"/>
      <c r="AW84" s="81">
        <f t="shared" si="42"/>
        <v>0</v>
      </c>
      <c r="AX84" s="75"/>
      <c r="AY84" s="76"/>
      <c r="AZ84" s="77"/>
      <c r="BA84" s="74"/>
      <c r="BB84" s="71"/>
      <c r="BC84" s="111">
        <f t="shared" si="43"/>
        <v>0</v>
      </c>
      <c r="BD84" s="113">
        <v>2.7941228620860898</v>
      </c>
      <c r="BE84" s="74"/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f t="array" ref="BR84">MAX(BR83,SUM(IF(($A$1=Load!$B$2:$B$55)*(BR$8=Load!$F$1:$K$1)*($A84&gt;=Load!$C$2:$C$55)*($A84&lt;=Load!$D$2:$D$55),Load!$F$2:$K$55))+SUM(IF(($A$1=Load!$B$2:$B$55)*(BR$7=Load!$F$1:$K$1)*($A84&gt;=Load!$C$2:$C$55)*($A84&lt;=Load!$D$2:$D$55),Load!$F$2:$K$55)))</f>
        <v>13701</v>
      </c>
      <c r="BS84" s="111">
        <f t="shared" si="44"/>
        <v>3.7751507952449798E-3</v>
      </c>
      <c r="BT84" s="113">
        <v>2.7941228620860898</v>
      </c>
      <c r="BU84" s="74"/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f t="array" ref="CH84">MAX(CH83,SUM(IF(($A$1=Load!$B$2:$B$55)*(CH$8=Load!$F$1:$K$1)*($A84&gt;=Load!$C$2:$C$55)*($A84&lt;=Load!$D$2:$D$55),Load!$F$2:$K$55)))</f>
        <v>880</v>
      </c>
      <c r="CI84" s="109">
        <f t="shared" si="49"/>
        <v>8.8238243256793334E-3</v>
      </c>
      <c r="CJ84" s="113">
        <v>2.7941228620860898</v>
      </c>
      <c r="CK84" s="74"/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46">
        <f t="array" ref="CX84">MAX(CX83,SUM(IF(($A$1=Load!$B$2:$B$55)*(CX$8=Load!$F$1:$L$1)*($A84&gt;=Load!$C$2:$C$55)*($A84&lt;=Load!$D$2:$D$55),Load!$F$2:$L$55)))</f>
        <v>0</v>
      </c>
      <c r="CY84" s="111">
        <f t="shared" si="45"/>
        <v>0</v>
      </c>
      <c r="CZ84" s="113">
        <v>2.7941228620860898</v>
      </c>
      <c r="DA84" s="74"/>
      <c r="DB84" s="75"/>
      <c r="DC84" s="76"/>
      <c r="DD84" s="77"/>
      <c r="DE84" s="74"/>
      <c r="DF84" s="71"/>
      <c r="DG84" s="72"/>
      <c r="DH84" s="78"/>
      <c r="DI84" s="514"/>
      <c r="DJ84" s="75"/>
      <c r="DK84" s="76"/>
      <c r="DL84" s="77"/>
      <c r="DM84" s="74"/>
      <c r="DN84" s="71"/>
      <c r="DO84" s="111">
        <f t="shared" si="46"/>
        <v>0</v>
      </c>
      <c r="DP84" s="116">
        <v>-2.9027221815411801</v>
      </c>
      <c r="DQ84" s="74"/>
      <c r="DR84" s="75"/>
      <c r="DS84" s="76"/>
      <c r="DT84" s="77"/>
      <c r="DU84" s="74"/>
      <c r="DV84" s="71"/>
      <c r="DW84" s="72"/>
      <c r="DX84" s="78"/>
      <c r="DZ84" s="75"/>
      <c r="EA84" s="76"/>
      <c r="EB84" s="77"/>
      <c r="EC84" s="74"/>
      <c r="ED84" s="71"/>
      <c r="EE84" s="111">
        <f t="shared" si="48"/>
        <v>0</v>
      </c>
      <c r="EF84" s="116">
        <v>6.0709367808086903</v>
      </c>
      <c r="EG84" s="74"/>
      <c r="EH84" s="75"/>
      <c r="EI84" s="76"/>
      <c r="EJ84" s="77"/>
      <c r="EK84" s="74"/>
      <c r="EL84" s="71"/>
      <c r="EM84" s="72"/>
      <c r="EN84" s="78"/>
    </row>
    <row r="85" spans="1:144">
      <c r="A85" s="30"/>
      <c r="B85" s="30"/>
      <c r="C85" s="189"/>
      <c r="D85" s="190"/>
    </row>
    <row r="86" spans="1:144">
      <c r="A86" s="30"/>
      <c r="B86" s="30"/>
      <c r="C86" s="189"/>
      <c r="D86" s="191"/>
    </row>
  </sheetData>
  <sortState ref="A114:D140">
    <sortCondition ref="B114:B140"/>
  </sortState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Loop_1">
                <anchor moveWithCells="1" sizeWithCells="1">
                  <from>
                    <xdr:col>10</xdr:col>
                    <xdr:colOff>133350</xdr:colOff>
                    <xdr:row>0</xdr:row>
                    <xdr:rowOff>180975</xdr:rowOff>
                  </from>
                  <to>
                    <xdr:col>14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ET190"/>
  <sheetViews>
    <sheetView zoomScale="90" zoomScaleNormal="90" workbookViewId="0">
      <pane xSplit="1" topLeftCell="B1" activePane="topRight" state="frozen"/>
      <selection sqref="A1:H1"/>
      <selection pane="topRight" activeCell="I57" sqref="I57"/>
    </sheetView>
  </sheetViews>
  <sheetFormatPr defaultColWidth="9.140625" defaultRowHeight="12.75" outlineLevelRow="1" outlineLevelCol="1"/>
  <cols>
    <col min="1" max="1" width="50.85546875" style="4" customWidth="1"/>
    <col min="2" max="2" width="22.14062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2.2851562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108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14.8554687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10.57031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13.14062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2" style="4" hidden="1" customWidth="1" outlineLevel="1"/>
    <col min="131" max="131" width="9.140625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9.140625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9.140625" style="4" hidden="1" customWidth="1" outlineLevel="1"/>
    <col min="144" max="144" width="16.7109375" style="4" hidden="1" customWidth="1" outlineLevel="1"/>
    <col min="145" max="145" width="9.140625" style="102" collapsed="1"/>
    <col min="146" max="146" width="9.140625" style="102"/>
    <col min="147" max="147" width="10.5703125" style="102" bestFit="1" customWidth="1"/>
    <col min="148" max="16384" width="9.140625" style="102"/>
  </cols>
  <sheetData>
    <row r="1" spans="1:150" ht="21">
      <c r="A1" s="176"/>
      <c r="B1" s="176"/>
      <c r="C1" s="176"/>
      <c r="D1" s="176"/>
      <c r="E1" s="176"/>
      <c r="F1" s="176"/>
      <c r="G1" s="176"/>
      <c r="H1" s="176"/>
      <c r="I1" s="177"/>
      <c r="J1" s="177"/>
    </row>
    <row r="2" spans="1:150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50" ht="15">
      <c r="A3" s="4" t="s">
        <v>28</v>
      </c>
      <c r="B3" s="9">
        <f>Tables!K2</f>
        <v>760599</v>
      </c>
      <c r="C3" s="9">
        <f>Tables!L2</f>
        <v>1626685</v>
      </c>
      <c r="D3" s="9"/>
      <c r="G3" s="9"/>
      <c r="R3" s="10">
        <f>Tables!M2</f>
        <v>738296</v>
      </c>
      <c r="S3" s="11"/>
      <c r="AH3" s="10">
        <f>Tables!N2</f>
        <v>127790</v>
      </c>
      <c r="AX3" s="10">
        <f>Tables!O2</f>
        <v>267678</v>
      </c>
      <c r="BN3" s="8">
        <f>Tables!P2</f>
        <v>3629259</v>
      </c>
      <c r="CD3" s="8">
        <f>Tables!Q2</f>
        <v>99730</v>
      </c>
      <c r="CT3" s="8">
        <f>Tables!R2</f>
        <v>691505</v>
      </c>
      <c r="DJ3" s="386">
        <f>B4+R3+AH3+CD3+CT3</f>
        <v>2022683.5815329845</v>
      </c>
      <c r="DZ3" s="8">
        <f>DJ3+BN3+AX4</f>
        <v>5651942.581532985</v>
      </c>
    </row>
    <row r="4" spans="1:150">
      <c r="A4" s="4" t="s">
        <v>29</v>
      </c>
      <c r="B4" s="9">
        <f>B3*B5</f>
        <v>365362.58153298439</v>
      </c>
      <c r="S4" s="11"/>
      <c r="BN4" s="12"/>
      <c r="DJ4" s="67">
        <f>B4+R3+AH3+CT3</f>
        <v>1922953.5815329845</v>
      </c>
      <c r="DZ4" s="387">
        <f>DJ3+BN3+AX4</f>
        <v>5651942.581532985</v>
      </c>
    </row>
    <row r="5" spans="1:150" ht="15">
      <c r="A5" s="4" t="s">
        <v>30</v>
      </c>
      <c r="B5" s="13">
        <v>0.48036163804183862</v>
      </c>
      <c r="BN5" s="14"/>
      <c r="DJ5" s="67"/>
    </row>
    <row r="6" spans="1:150">
      <c r="BN6" s="14"/>
    </row>
    <row r="7" spans="1:150">
      <c r="A7" s="4" t="s">
        <v>31</v>
      </c>
      <c r="B7" s="15">
        <v>136.6500822324912</v>
      </c>
      <c r="D7" s="15"/>
      <c r="H7" s="15"/>
      <c r="L7" s="15"/>
      <c r="BN7" s="14"/>
    </row>
    <row r="8" spans="1:150" s="374" customFormat="1" ht="13.5" thickBot="1">
      <c r="A8" s="118"/>
      <c r="B8" s="118" t="s">
        <v>5</v>
      </c>
      <c r="C8" s="118" t="s">
        <v>5</v>
      </c>
      <c r="D8" s="118" t="s">
        <v>5</v>
      </c>
      <c r="E8" s="118"/>
      <c r="F8" s="118" t="s">
        <v>5</v>
      </c>
      <c r="G8" s="118" t="s">
        <v>5</v>
      </c>
      <c r="H8" s="118" t="s">
        <v>5</v>
      </c>
      <c r="I8" s="118"/>
      <c r="J8" s="118" t="str">
        <f>F8</f>
        <v>FI Loc NonRef</v>
      </c>
      <c r="K8" s="118" t="str">
        <f>G8</f>
        <v>FI Loc NonRef</v>
      </c>
      <c r="L8" s="118" t="str">
        <f>H8</f>
        <v>FI Loc NonRef</v>
      </c>
      <c r="M8" s="118"/>
      <c r="N8" s="118"/>
      <c r="O8" s="118"/>
      <c r="P8" s="118"/>
      <c r="Q8" s="119"/>
      <c r="R8" s="117" t="s">
        <v>6</v>
      </c>
      <c r="S8" s="117" t="s">
        <v>6</v>
      </c>
      <c r="T8" s="117" t="s">
        <v>6</v>
      </c>
      <c r="U8" s="118"/>
      <c r="V8" s="117" t="s">
        <v>1</v>
      </c>
      <c r="W8" s="117" t="s">
        <v>1</v>
      </c>
      <c r="X8" s="117" t="s">
        <v>1</v>
      </c>
      <c r="Y8" s="118"/>
      <c r="Z8" s="118" t="str">
        <f>V8</f>
        <v>Individual</v>
      </c>
      <c r="AA8" s="118" t="str">
        <f>W8</f>
        <v>Individual</v>
      </c>
      <c r="AB8" s="118" t="str">
        <f>X8</f>
        <v>Individual</v>
      </c>
      <c r="AC8" s="118"/>
      <c r="AD8" s="118"/>
      <c r="AE8" s="118"/>
      <c r="AF8" s="118"/>
      <c r="AG8" s="119"/>
      <c r="AH8" s="117" t="s">
        <v>2</v>
      </c>
      <c r="AI8" s="117" t="s">
        <v>2</v>
      </c>
      <c r="AJ8" s="117" t="s">
        <v>2</v>
      </c>
      <c r="AK8" s="118"/>
      <c r="AL8" s="117" t="s">
        <v>2</v>
      </c>
      <c r="AM8" s="117" t="s">
        <v>2</v>
      </c>
      <c r="AN8" s="117" t="s">
        <v>2</v>
      </c>
      <c r="AO8" s="118"/>
      <c r="AP8" s="118" t="str">
        <f>AL8</f>
        <v>National</v>
      </c>
      <c r="AQ8" s="118" t="str">
        <f>AM8</f>
        <v>National</v>
      </c>
      <c r="AR8" s="118" t="str">
        <f>AN8</f>
        <v>National</v>
      </c>
      <c r="AS8" s="118"/>
      <c r="AT8" s="118"/>
      <c r="AU8" s="118"/>
      <c r="AV8" s="118"/>
      <c r="AW8" s="119"/>
      <c r="AX8" s="120" t="s">
        <v>3</v>
      </c>
      <c r="AY8" s="120" t="s">
        <v>3</v>
      </c>
      <c r="AZ8" s="120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tr">
        <f>BB8</f>
        <v>FEP</v>
      </c>
      <c r="BG8" s="118" t="str">
        <f>BC8</f>
        <v>FEP</v>
      </c>
      <c r="BH8" s="118" t="str">
        <f>BD8</f>
        <v>FEP</v>
      </c>
      <c r="BI8" s="119"/>
      <c r="BJ8" s="119"/>
      <c r="BK8" s="119"/>
      <c r="BL8" s="119"/>
      <c r="BM8" s="119"/>
      <c r="BN8" s="309" t="s">
        <v>4</v>
      </c>
      <c r="BO8" s="309" t="s">
        <v>4</v>
      </c>
      <c r="BP8" s="309" t="s">
        <v>4</v>
      </c>
      <c r="BQ8" s="119"/>
      <c r="BR8" s="120" t="s">
        <v>4</v>
      </c>
      <c r="BS8" s="120" t="s">
        <v>4</v>
      </c>
      <c r="BT8" s="120" t="s">
        <v>4</v>
      </c>
      <c r="BU8" s="119"/>
      <c r="BV8" s="118" t="str">
        <f>BR8</f>
        <v>ASO</v>
      </c>
      <c r="BW8" s="118" t="str">
        <f>BS8</f>
        <v>ASO</v>
      </c>
      <c r="BX8" s="118" t="str">
        <f>BT8</f>
        <v>ASO</v>
      </c>
      <c r="BY8" s="119"/>
      <c r="BZ8" s="119"/>
      <c r="CA8" s="119"/>
      <c r="CB8" s="119"/>
      <c r="CC8" s="119"/>
      <c r="CD8" s="117" t="s">
        <v>23</v>
      </c>
      <c r="CE8" s="117" t="s">
        <v>23</v>
      </c>
      <c r="CF8" s="117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tr">
        <f>CH8</f>
        <v>Refunding</v>
      </c>
      <c r="CM8" s="118" t="str">
        <f>CI8</f>
        <v>Refunding</v>
      </c>
      <c r="CN8" s="118" t="str">
        <f>CJ8</f>
        <v>Refunding</v>
      </c>
      <c r="CO8" s="119"/>
      <c r="CP8" s="119"/>
      <c r="CQ8" s="119"/>
      <c r="CR8" s="119"/>
      <c r="CS8" s="119"/>
      <c r="CT8" s="117" t="s">
        <v>265</v>
      </c>
      <c r="CU8" s="117" t="s">
        <v>265</v>
      </c>
      <c r="CV8" s="117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  <c r="DJ8" s="118"/>
      <c r="DK8" s="118"/>
      <c r="DL8" s="118"/>
      <c r="DM8" s="118"/>
      <c r="DN8" s="118"/>
      <c r="DO8" s="118"/>
      <c r="DP8" s="118"/>
      <c r="DQ8" s="118"/>
      <c r="DR8" s="118"/>
      <c r="DS8" s="118"/>
      <c r="DT8" s="118"/>
      <c r="DU8" s="118"/>
      <c r="DV8" s="118"/>
      <c r="DW8" s="118"/>
      <c r="DX8" s="118"/>
      <c r="DY8" s="118"/>
      <c r="DZ8" s="118"/>
      <c r="EA8" s="118"/>
      <c r="EB8" s="118"/>
      <c r="EC8" s="118"/>
      <c r="ED8" s="118"/>
      <c r="EE8" s="118"/>
      <c r="EF8" s="118"/>
      <c r="EG8" s="118"/>
      <c r="EH8" s="118"/>
      <c r="EI8" s="118"/>
      <c r="EJ8" s="118"/>
      <c r="EK8" s="118"/>
      <c r="EL8" s="118"/>
      <c r="EM8" s="118"/>
      <c r="EN8" s="118"/>
    </row>
    <row r="9" spans="1:150" ht="15.75" thickBot="1">
      <c r="A9" s="16"/>
      <c r="B9" s="585" t="s">
        <v>32</v>
      </c>
      <c r="C9" s="586"/>
      <c r="D9" s="587"/>
      <c r="E9" s="17"/>
      <c r="F9" s="585" t="s">
        <v>32</v>
      </c>
      <c r="G9" s="586"/>
      <c r="H9" s="587"/>
      <c r="I9" s="17"/>
      <c r="J9" s="585" t="s">
        <v>32</v>
      </c>
      <c r="K9" s="586"/>
      <c r="L9" s="587"/>
      <c r="M9" s="17"/>
      <c r="N9" s="585" t="s">
        <v>32</v>
      </c>
      <c r="O9" s="586"/>
      <c r="P9" s="587"/>
      <c r="Q9" s="18"/>
      <c r="R9" s="579" t="s">
        <v>1</v>
      </c>
      <c r="S9" s="580"/>
      <c r="T9" s="581"/>
      <c r="U9" s="19"/>
      <c r="V9" s="579" t="s">
        <v>1</v>
      </c>
      <c r="W9" s="580"/>
      <c r="X9" s="581"/>
      <c r="Y9" s="19"/>
      <c r="Z9" s="579" t="s">
        <v>1</v>
      </c>
      <c r="AA9" s="580"/>
      <c r="AB9" s="581"/>
      <c r="AC9" s="19"/>
      <c r="AD9" s="579" t="s">
        <v>1</v>
      </c>
      <c r="AE9" s="580"/>
      <c r="AF9" s="581"/>
      <c r="AG9" s="18"/>
      <c r="AH9" s="582" t="s">
        <v>33</v>
      </c>
      <c r="AI9" s="583"/>
      <c r="AJ9" s="584"/>
      <c r="AK9" s="20"/>
      <c r="AL9" s="582" t="s">
        <v>33</v>
      </c>
      <c r="AM9" s="583"/>
      <c r="AN9" s="584"/>
      <c r="AO9" s="20"/>
      <c r="AP9" s="582" t="s">
        <v>33</v>
      </c>
      <c r="AQ9" s="583"/>
      <c r="AR9" s="584"/>
      <c r="AS9" s="20"/>
      <c r="AT9" s="582" t="s">
        <v>33</v>
      </c>
      <c r="AU9" s="583"/>
      <c r="AV9" s="584"/>
      <c r="AW9" s="18"/>
      <c r="AX9" s="573" t="s">
        <v>3</v>
      </c>
      <c r="AY9" s="574"/>
      <c r="AZ9" s="575"/>
      <c r="BA9" s="21"/>
      <c r="BB9" s="573" t="s">
        <v>3</v>
      </c>
      <c r="BC9" s="574"/>
      <c r="BD9" s="575"/>
      <c r="BE9" s="21"/>
      <c r="BF9" s="573" t="s">
        <v>3</v>
      </c>
      <c r="BG9" s="574"/>
      <c r="BH9" s="575"/>
      <c r="BI9" s="21"/>
      <c r="BJ9" s="573" t="s">
        <v>3</v>
      </c>
      <c r="BK9" s="574"/>
      <c r="BL9" s="575"/>
      <c r="BM9" s="18"/>
      <c r="BN9" s="576" t="s">
        <v>4</v>
      </c>
      <c r="BO9" s="577"/>
      <c r="BP9" s="578"/>
      <c r="BQ9" s="22"/>
      <c r="BR9" s="576" t="s">
        <v>4</v>
      </c>
      <c r="BS9" s="577"/>
      <c r="BT9" s="578"/>
      <c r="BU9" s="22"/>
      <c r="BV9" s="576" t="s">
        <v>4</v>
      </c>
      <c r="BW9" s="577"/>
      <c r="BX9" s="578"/>
      <c r="BY9" s="22"/>
      <c r="BZ9" s="576" t="s">
        <v>4</v>
      </c>
      <c r="CA9" s="577"/>
      <c r="CB9" s="578"/>
      <c r="CC9" s="18"/>
      <c r="CD9" s="570" t="s">
        <v>23</v>
      </c>
      <c r="CE9" s="571"/>
      <c r="CF9" s="572"/>
      <c r="CG9" s="23"/>
      <c r="CH9" s="570" t="s">
        <v>23</v>
      </c>
      <c r="CI9" s="571"/>
      <c r="CJ9" s="572"/>
      <c r="CK9" s="23"/>
      <c r="CL9" s="570" t="s">
        <v>23</v>
      </c>
      <c r="CM9" s="571"/>
      <c r="CN9" s="572"/>
      <c r="CO9" s="23"/>
      <c r="CP9" s="570" t="s">
        <v>23</v>
      </c>
      <c r="CQ9" s="571"/>
      <c r="CR9" s="572"/>
      <c r="CS9" s="18"/>
      <c r="CT9" s="570" t="s">
        <v>265</v>
      </c>
      <c r="CU9" s="571"/>
      <c r="CV9" s="572"/>
      <c r="CW9" s="23"/>
      <c r="CX9" s="570" t="s">
        <v>265</v>
      </c>
      <c r="CY9" s="571"/>
      <c r="CZ9" s="572"/>
      <c r="DA9" s="23"/>
      <c r="DB9" s="570" t="s">
        <v>265</v>
      </c>
      <c r="DC9" s="571"/>
      <c r="DD9" s="572"/>
      <c r="DE9" s="23"/>
      <c r="DF9" s="570" t="s">
        <v>265</v>
      </c>
      <c r="DG9" s="571"/>
      <c r="DH9" s="572"/>
      <c r="DI9" s="23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50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310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50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50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  <c r="EP12" s="375"/>
      <c r="EQ12" s="375"/>
      <c r="ER12" s="375"/>
      <c r="ES12" s="375"/>
      <c r="ET12" s="376"/>
    </row>
    <row r="13" spans="1:150">
      <c r="A13" s="42">
        <v>40909</v>
      </c>
      <c r="B13" s="103">
        <v>0</v>
      </c>
      <c r="C13" s="104">
        <f>B13/$B$3</f>
        <v>0</v>
      </c>
      <c r="D13" s="105">
        <v>0</v>
      </c>
      <c r="E13" s="45"/>
      <c r="F13" s="46">
        <f>SUM('&gt;&gt;:&lt;&lt;'!F13)</f>
        <v>0</v>
      </c>
      <c r="G13" s="109">
        <f>SUM('&gt;&gt;:&lt;&lt;'!G13)</f>
        <v>0</v>
      </c>
      <c r="H13" s="112">
        <v>5.0068849455739022</v>
      </c>
      <c r="I13" s="30"/>
      <c r="J13" s="46">
        <f>SUM('&gt;&gt;:&lt;&lt;'!J13)</f>
        <v>72101</v>
      </c>
      <c r="K13" s="109">
        <f>SUM('&gt;&gt;:&lt;&lt;'!K13)</f>
        <v>9.479502339603392E-2</v>
      </c>
      <c r="L13" s="112">
        <v>0.92583333333333373</v>
      </c>
      <c r="M13" s="30"/>
      <c r="N13" s="46"/>
      <c r="O13" s="47"/>
      <c r="P13" s="311"/>
      <c r="Q13" s="49"/>
      <c r="R13" s="103">
        <v>0</v>
      </c>
      <c r="S13" s="68">
        <f>R13/$R$3</f>
        <v>0</v>
      </c>
      <c r="T13" s="105">
        <v>0</v>
      </c>
      <c r="U13" s="30"/>
      <c r="V13" s="43">
        <f>SUM('&gt;&gt;:&lt;&lt;'!V13)</f>
        <v>0</v>
      </c>
      <c r="W13" s="109">
        <f>SUM('&gt;&gt;:&lt;&lt;'!W13)</f>
        <v>0</v>
      </c>
      <c r="X13" s="112">
        <v>5.0068849455739022</v>
      </c>
      <c r="Y13" s="30"/>
      <c r="Z13" s="43">
        <f>SUM('&gt;&gt;:&lt;&lt;'!Z13)</f>
        <v>31839.086528999243</v>
      </c>
      <c r="AA13" s="109">
        <f>SUM('&gt;&gt;:&lt;&lt;'!AA13)</f>
        <v>4.3125096883904625E-2</v>
      </c>
      <c r="AB13" s="114">
        <v>0.92583333333333373</v>
      </c>
      <c r="AC13" s="30"/>
      <c r="AD13" s="46"/>
      <c r="AE13" s="47"/>
      <c r="AF13" s="48"/>
      <c r="AG13" s="50">
        <f>0.07*DJ13</f>
        <v>0</v>
      </c>
      <c r="AH13" s="103">
        <v>0</v>
      </c>
      <c r="AI13" s="68">
        <f t="shared" ref="AI13:AI27" si="0">AH13/$AH$3</f>
        <v>0</v>
      </c>
      <c r="AJ13" s="69">
        <v>0</v>
      </c>
      <c r="AK13" s="30"/>
      <c r="AL13" s="43">
        <f>SUM('&gt;&gt;:&lt;&lt;'!AL13)</f>
        <v>0</v>
      </c>
      <c r="AM13" s="109">
        <f>SUM('&gt;&gt;:&lt;&lt;'!AM13)</f>
        <v>0</v>
      </c>
      <c r="AN13" s="112">
        <v>5.0068849455739022</v>
      </c>
      <c r="AO13" s="30"/>
      <c r="AP13" s="43">
        <f>SUM('&gt;&gt;:&lt;&lt;'!AP13)</f>
        <v>6665.693274604917</v>
      </c>
      <c r="AQ13" s="109">
        <f>SUM('&gt;&gt;:&lt;&lt;'!AQ13)</f>
        <v>5.2161305850261505E-2</v>
      </c>
      <c r="AR13" s="114">
        <v>0.92583333333333373</v>
      </c>
      <c r="AS13" s="30"/>
      <c r="AT13" s="46"/>
      <c r="AU13" s="44"/>
      <c r="AV13" s="48"/>
      <c r="AW13" s="31"/>
      <c r="AX13" s="103">
        <v>0</v>
      </c>
      <c r="AY13" s="68">
        <f>AX13/$AX$3</f>
        <v>0</v>
      </c>
      <c r="AZ13" s="69">
        <v>0</v>
      </c>
      <c r="BA13" s="30"/>
      <c r="BB13" s="43">
        <f>SUM('&gt;&gt;:&lt;&lt;'!BB13)</f>
        <v>0</v>
      </c>
      <c r="BC13" s="109">
        <f>SUM('&gt;&gt;:&lt;&lt;'!BC13)</f>
        <v>0</v>
      </c>
      <c r="BD13" s="112">
        <v>5.0068849455739022</v>
      </c>
      <c r="BE13" s="30"/>
      <c r="BF13" s="43">
        <f>SUM('&gt;&gt;:&lt;&lt;'!BF13)</f>
        <v>0</v>
      </c>
      <c r="BG13" s="109">
        <f>SUM('&gt;&gt;:&lt;&lt;'!BG13)</f>
        <v>0</v>
      </c>
      <c r="BH13" s="114">
        <v>0.92583333333333373</v>
      </c>
      <c r="BI13" s="30"/>
      <c r="BJ13" s="46"/>
      <c r="BK13" s="47"/>
      <c r="BL13" s="48"/>
      <c r="BM13" s="31"/>
      <c r="BN13" s="103">
        <v>0</v>
      </c>
      <c r="BO13" s="68">
        <f>BN13/$BN$3</f>
        <v>0</v>
      </c>
      <c r="BP13" s="69">
        <v>0</v>
      </c>
      <c r="BQ13" s="30"/>
      <c r="BR13" s="43">
        <f>SUM('&gt;&gt;:&lt;&lt;'!BR13)</f>
        <v>0</v>
      </c>
      <c r="BS13" s="109">
        <f>SUM('&gt;&gt;:&lt;&lt;'!BS13)</f>
        <v>0</v>
      </c>
      <c r="BT13" s="112">
        <v>5.0068849455739022</v>
      </c>
      <c r="BU13" s="30"/>
      <c r="BV13" s="43">
        <f>SUM('&gt;&gt;:&lt;&lt;'!BV13)</f>
        <v>9617.8937261123083</v>
      </c>
      <c r="BW13" s="109">
        <f>SUM('&gt;&gt;:&lt;&lt;'!BW13)</f>
        <v>2.6500984708207123E-3</v>
      </c>
      <c r="BX13" s="114">
        <v>0.92583333333333373</v>
      </c>
      <c r="BY13" s="30"/>
      <c r="BZ13" s="46"/>
      <c r="CA13" s="47"/>
      <c r="CB13" s="48"/>
      <c r="CC13" s="31"/>
      <c r="CD13" s="103">
        <v>0</v>
      </c>
      <c r="CE13" s="68">
        <f>CD13/$CD$3</f>
        <v>0</v>
      </c>
      <c r="CF13" s="69">
        <v>0</v>
      </c>
      <c r="CG13" s="30"/>
      <c r="CH13" s="43">
        <f>SUM('&gt;&gt;:&lt;&lt;'!CH13)</f>
        <v>0</v>
      </c>
      <c r="CI13" s="109">
        <f>SUM('&gt;&gt;:&lt;&lt;'!CI13)</f>
        <v>0</v>
      </c>
      <c r="CJ13" s="112">
        <v>5.0068849455739022</v>
      </c>
      <c r="CK13" s="30"/>
      <c r="CL13" s="43">
        <f>SUM('&gt;&gt;:&lt;&lt;'!CL13)</f>
        <v>12393.963450979525</v>
      </c>
      <c r="CM13" s="109">
        <f>SUM('&gt;&gt;:&lt;&lt;'!CM13)</f>
        <v>0.12427517748901559</v>
      </c>
      <c r="CN13" s="114">
        <v>0.92583333333333373</v>
      </c>
      <c r="CO13" s="30"/>
      <c r="CP13" s="46"/>
      <c r="CQ13" s="47"/>
      <c r="CR13" s="48"/>
      <c r="CS13" s="31"/>
      <c r="CT13" s="103">
        <v>0</v>
      </c>
      <c r="CU13" s="68">
        <f>CT13/$CT$3</f>
        <v>0</v>
      </c>
      <c r="CV13" s="69">
        <v>0</v>
      </c>
      <c r="CW13" s="30"/>
      <c r="CX13" s="43">
        <f>SUM('&gt;&gt;:&lt;&lt;'!CX13)</f>
        <v>0</v>
      </c>
      <c r="CY13" s="109">
        <f>SUM('&gt;&gt;:&lt;&lt;'!CY13)</f>
        <v>0</v>
      </c>
      <c r="CZ13" s="112">
        <v>5.0068849455739022</v>
      </c>
      <c r="DA13" s="30"/>
      <c r="DB13" s="43">
        <f>SUM('&gt;&gt;:&lt;&lt;'!DB13)</f>
        <v>0</v>
      </c>
      <c r="DC13" s="109">
        <f>SUM('&gt;&gt;:&lt;&lt;'!DC13)</f>
        <v>0</v>
      </c>
      <c r="DD13" s="114">
        <v>0.92583333333333373</v>
      </c>
      <c r="DE13" s="30"/>
      <c r="DF13" s="46"/>
      <c r="DG13" s="47"/>
      <c r="DH13" s="48"/>
      <c r="DI13" s="51"/>
      <c r="DJ13" s="103">
        <f>B13+R13+AH13+CD13+CT13</f>
        <v>0</v>
      </c>
      <c r="DK13" s="68">
        <f>DJ13/$DJ$3</f>
        <v>0</v>
      </c>
      <c r="DL13" s="69"/>
      <c r="DM13" s="30"/>
      <c r="DN13" s="46">
        <f>F13+V13+AL13+CH13+CX13</f>
        <v>0</v>
      </c>
      <c r="DO13" s="109">
        <f t="shared" ref="DO13:DO30" si="1">DN13/$DJ$3</f>
        <v>0</v>
      </c>
      <c r="DP13" s="114">
        <v>5.0068849455739022</v>
      </c>
      <c r="DQ13" s="30"/>
      <c r="DR13" s="46">
        <f>Z13+AP13+CL13</f>
        <v>50898.743254583693</v>
      </c>
      <c r="DS13" s="109">
        <f>DR13/$DJ$3</f>
        <v>2.5163967176718625E-2</v>
      </c>
      <c r="DT13" s="114">
        <v>0.92583333333333373</v>
      </c>
      <c r="DU13" s="30"/>
      <c r="DV13" s="46">
        <f>DJ13+DN13+DR13</f>
        <v>50898.743254583693</v>
      </c>
      <c r="DW13" s="109">
        <f t="shared" ref="DW13:DW30" si="2">DV13/$DJ$3</f>
        <v>2.5163967176718625E-2</v>
      </c>
      <c r="DX13" s="48"/>
      <c r="DZ13" s="103">
        <f>DJ13+AX13+BN13</f>
        <v>0</v>
      </c>
      <c r="EA13" s="68">
        <f>DZ13/$DZ$3</f>
        <v>0</v>
      </c>
      <c r="EB13" s="69"/>
      <c r="EC13" s="30"/>
      <c r="ED13" s="46">
        <f>DN13+BB13+BR13</f>
        <v>0</v>
      </c>
      <c r="EE13" s="109">
        <f t="shared" ref="EE13:EE48" si="3">ED13/$DZ$3</f>
        <v>0</v>
      </c>
      <c r="EF13" s="114">
        <v>2.8703056479984332</v>
      </c>
      <c r="EG13" s="30"/>
      <c r="EH13" s="46">
        <f>DR13+BV13+BF13</f>
        <v>60516.636980695999</v>
      </c>
      <c r="EI13" s="109">
        <f t="shared" ref="EI13:EI39" si="4">EH13/$DZ$3</f>
        <v>1.0707227843826038E-2</v>
      </c>
      <c r="EJ13" s="114">
        <v>0.92583333333333329</v>
      </c>
      <c r="EK13" s="30"/>
      <c r="EL13" s="46">
        <f>DZ13+ED13+EH13</f>
        <v>60516.636980695999</v>
      </c>
      <c r="EM13" s="109">
        <f>EL13/$DZ$3</f>
        <v>1.0707227843826038E-2</v>
      </c>
      <c r="EN13" s="48"/>
      <c r="EO13" s="377"/>
      <c r="EP13" s="184"/>
      <c r="EQ13" s="378"/>
      <c r="ER13" s="378"/>
      <c r="ES13" s="378"/>
      <c r="ET13" s="378"/>
    </row>
    <row r="14" spans="1:150">
      <c r="A14" s="52">
        <v>40940</v>
      </c>
      <c r="B14" s="67">
        <f t="array" ref="B14">SUM(IF(($A14=PC_2!$M$2:$M$93)*(B$8=PC_2!$AB$1:$AH$1),PC_2!$AB$2:$AH$93))+B13</f>
        <v>0</v>
      </c>
      <c r="C14" s="68">
        <f t="shared" ref="C14:C84" si="5">B14/$B$3</f>
        <v>0</v>
      </c>
      <c r="D14" s="106">
        <v>0</v>
      </c>
      <c r="E14" s="53"/>
      <c r="F14" s="46">
        <f>SUM('&gt;&gt;:&lt;&lt;'!F14)</f>
        <v>0</v>
      </c>
      <c r="G14" s="109">
        <f>SUM('&gt;&gt;:&lt;&lt;'!G14)</f>
        <v>0</v>
      </c>
      <c r="H14" s="112">
        <v>5.0068849455739022</v>
      </c>
      <c r="I14" s="30"/>
      <c r="J14" s="46">
        <f>SUM('&gt;&gt;:&lt;&lt;'!J14)</f>
        <v>72101</v>
      </c>
      <c r="K14" s="109">
        <f>SUM('&gt;&gt;:&lt;&lt;'!K14)</f>
        <v>9.479502339603392E-2</v>
      </c>
      <c r="L14" s="112">
        <v>0.92583333333333373</v>
      </c>
      <c r="M14" s="30"/>
      <c r="N14" s="46"/>
      <c r="O14" s="47"/>
      <c r="P14" s="311"/>
      <c r="Q14" s="49"/>
      <c r="R14" s="67">
        <f t="array" ref="R14">SUM(IF(($A14=PC_2!$M$2:$M$93)*(R$8=PC_2!$AB$1:$AH$1),PC_2!$AB$2:$AH$93))+R13</f>
        <v>0</v>
      </c>
      <c r="S14" s="68">
        <f t="shared" ref="S14:S84" si="6">R14/$R$3</f>
        <v>0</v>
      </c>
      <c r="T14" s="106">
        <v>0</v>
      </c>
      <c r="U14" s="30"/>
      <c r="V14" s="46">
        <f>SUM('&gt;&gt;:&lt;&lt;'!V14)</f>
        <v>0</v>
      </c>
      <c r="W14" s="109">
        <f>SUM('&gt;&gt;:&lt;&lt;'!W14)</f>
        <v>0</v>
      </c>
      <c r="X14" s="112">
        <v>5.0068849455739022</v>
      </c>
      <c r="Y14" s="30"/>
      <c r="Z14" s="46">
        <f>SUM('&gt;&gt;:&lt;&lt;'!Z14)</f>
        <v>31839.086528999243</v>
      </c>
      <c r="AA14" s="109">
        <f>SUM('&gt;&gt;:&lt;&lt;'!AA14)</f>
        <v>4.3125096883904625E-2</v>
      </c>
      <c r="AB14" s="114">
        <v>0.92583333333333373</v>
      </c>
      <c r="AC14" s="30"/>
      <c r="AD14" s="46"/>
      <c r="AE14" s="47"/>
      <c r="AF14" s="48"/>
      <c r="AG14" s="50">
        <f t="shared" ref="AG14:AG48" si="7">0.07*DJ14</f>
        <v>0</v>
      </c>
      <c r="AH14" s="67">
        <f t="array" ref="AH14">SUM(IF(($A14=PC_2!$M$2:$M$93)*(AH$8=PC_2!$AB$1:$AH$1),PC_2!$AB$2:$AH$93))+AH13</f>
        <v>0</v>
      </c>
      <c r="AI14" s="68">
        <f t="shared" si="0"/>
        <v>0</v>
      </c>
      <c r="AJ14" s="69">
        <v>0</v>
      </c>
      <c r="AK14" s="30"/>
      <c r="AL14" s="46">
        <f>SUM('&gt;&gt;:&lt;&lt;'!AL14)</f>
        <v>0</v>
      </c>
      <c r="AM14" s="109">
        <f>SUM('&gt;&gt;:&lt;&lt;'!AM14)</f>
        <v>0</v>
      </c>
      <c r="AN14" s="112">
        <v>5.0068849455739022</v>
      </c>
      <c r="AO14" s="30"/>
      <c r="AP14" s="46">
        <f>SUM('&gt;&gt;:&lt;&lt;'!AP14)</f>
        <v>6665.693274604917</v>
      </c>
      <c r="AQ14" s="109">
        <f>SUM('&gt;&gt;:&lt;&lt;'!AQ14)</f>
        <v>5.2161305850261505E-2</v>
      </c>
      <c r="AR14" s="114">
        <v>0.92583333333333373</v>
      </c>
      <c r="AS14" s="30"/>
      <c r="AT14" s="46"/>
      <c r="AU14" s="47"/>
      <c r="AV14" s="48"/>
      <c r="AW14" s="31"/>
      <c r="AX14" s="67">
        <f t="array" ref="AX14">SUM(IF(($A14=PC_2!$M$2:$M$93)*(AX$8=PC_2!$AB$1:$AH$1),PC_2!$AB$2:$AH$93))+AX13</f>
        <v>0</v>
      </c>
      <c r="AY14" s="68">
        <f t="shared" ref="AY14:AY84" si="8">AX14/$AX$3</f>
        <v>0</v>
      </c>
      <c r="AZ14" s="69">
        <v>0</v>
      </c>
      <c r="BA14" s="30"/>
      <c r="BB14" s="46">
        <f>SUM('&gt;&gt;:&lt;&lt;'!BB14)</f>
        <v>0</v>
      </c>
      <c r="BC14" s="109">
        <f>SUM('&gt;&gt;:&lt;&lt;'!BC14)</f>
        <v>0</v>
      </c>
      <c r="BD14" s="112">
        <v>5.0068849455739022</v>
      </c>
      <c r="BE14" s="30"/>
      <c r="BF14" s="46">
        <f>SUM('&gt;&gt;:&lt;&lt;'!BF14)</f>
        <v>0</v>
      </c>
      <c r="BG14" s="109">
        <f>SUM('&gt;&gt;:&lt;&lt;'!BG14)</f>
        <v>0</v>
      </c>
      <c r="BH14" s="114">
        <v>0.92583333333333373</v>
      </c>
      <c r="BI14" s="30"/>
      <c r="BJ14" s="46"/>
      <c r="BK14" s="47"/>
      <c r="BL14" s="48"/>
      <c r="BM14" s="31"/>
      <c r="BN14" s="67">
        <f t="array" ref="BN14">SUM(IF(($A14=PC_2!$M$2:$M$93)*(BN$8=PC_2!$AB$1:$AH$1),PC_2!$AB$2:$AH$93))+BN13</f>
        <v>0</v>
      </c>
      <c r="BO14" s="68">
        <f t="shared" ref="BO14:BO84" si="9">BN14/$BN$3</f>
        <v>0</v>
      </c>
      <c r="BP14" s="69">
        <v>0</v>
      </c>
      <c r="BQ14" s="30"/>
      <c r="BR14" s="46">
        <f>SUM('&gt;&gt;:&lt;&lt;'!BR14)</f>
        <v>0</v>
      </c>
      <c r="BS14" s="109">
        <f>SUM('&gt;&gt;:&lt;&lt;'!BS14)</f>
        <v>0</v>
      </c>
      <c r="BT14" s="112">
        <v>5.0068849455739022</v>
      </c>
      <c r="BU14" s="30"/>
      <c r="BV14" s="46">
        <f>SUM('&gt;&gt;:&lt;&lt;'!BV14)</f>
        <v>9617.8937261123083</v>
      </c>
      <c r="BW14" s="109">
        <f>SUM('&gt;&gt;:&lt;&lt;'!BW14)</f>
        <v>2.6500984708207123E-3</v>
      </c>
      <c r="BX14" s="114">
        <v>0.92583333333333373</v>
      </c>
      <c r="BY14" s="30"/>
      <c r="BZ14" s="46"/>
      <c r="CA14" s="47"/>
      <c r="CB14" s="48"/>
      <c r="CC14" s="31"/>
      <c r="CD14" s="67">
        <f t="array" ref="CD14">SUM(IF(($A14=PC_2!$M$2:$M$93)*(CD$8=PC_2!$AB$1:$AH$1),PC_2!$AB$2:$AH$93))+CD13</f>
        <v>0</v>
      </c>
      <c r="CE14" s="68">
        <f t="shared" ref="CE14:CE77" si="10">CD14/$CD$3</f>
        <v>0</v>
      </c>
      <c r="CF14" s="69">
        <v>0</v>
      </c>
      <c r="CG14" s="30"/>
      <c r="CH14" s="46">
        <f>SUM('&gt;&gt;:&lt;&lt;'!CH14)</f>
        <v>0</v>
      </c>
      <c r="CI14" s="109">
        <f>SUM('&gt;&gt;:&lt;&lt;'!CI14)</f>
        <v>0</v>
      </c>
      <c r="CJ14" s="112">
        <v>5.0068849455739022</v>
      </c>
      <c r="CK14" s="30"/>
      <c r="CL14" s="46">
        <f>SUM('&gt;&gt;:&lt;&lt;'!CL14)</f>
        <v>12393.963450979525</v>
      </c>
      <c r="CM14" s="109">
        <f>SUM('&gt;&gt;:&lt;&lt;'!CM14)</f>
        <v>0.12427517748901559</v>
      </c>
      <c r="CN14" s="114">
        <v>0.92583333333333373</v>
      </c>
      <c r="CO14" s="30"/>
      <c r="CP14" s="46"/>
      <c r="CQ14" s="47"/>
      <c r="CR14" s="48"/>
      <c r="CS14" s="31"/>
      <c r="CT14" s="67">
        <f t="array" ref="CT14">SUM(IF(($A14=PC_2!$N$2:$N$93)*(CT$8=PC_2!$AB$1:$AH$1),PC_2!$AB$2:$AH$93))+CT13</f>
        <v>0</v>
      </c>
      <c r="CU14" s="68">
        <f t="shared" ref="CU14:CU84" si="11">CT14/$CT$3</f>
        <v>0</v>
      </c>
      <c r="CV14" s="69">
        <v>0</v>
      </c>
      <c r="CW14" s="30"/>
      <c r="CX14" s="46">
        <f>SUM('&gt;&gt;:&lt;&lt;'!CX14)</f>
        <v>0</v>
      </c>
      <c r="CY14" s="109">
        <f>SUM('&gt;&gt;:&lt;&lt;'!CY14)</f>
        <v>0</v>
      </c>
      <c r="CZ14" s="112">
        <v>5.0068849455739022</v>
      </c>
      <c r="DA14" s="30"/>
      <c r="DB14" s="46">
        <f>SUM('&gt;&gt;:&lt;&lt;'!DB14)</f>
        <v>0</v>
      </c>
      <c r="DC14" s="109">
        <f>SUM('&gt;&gt;:&lt;&lt;'!DC14)</f>
        <v>0</v>
      </c>
      <c r="DD14" s="114">
        <v>0.92583333333333373</v>
      </c>
      <c r="DE14" s="30"/>
      <c r="DF14" s="46"/>
      <c r="DG14" s="47"/>
      <c r="DH14" s="48"/>
      <c r="DI14" s="51"/>
      <c r="DJ14" s="67">
        <f t="shared" ref="DJ14:DJ77" si="12">B14+R14+AH14+CD14+CT14</f>
        <v>0</v>
      </c>
      <c r="DK14" s="68">
        <f t="shared" ref="DK14:DK84" si="13">DJ14/$DJ$3</f>
        <v>0</v>
      </c>
      <c r="DL14" s="69"/>
      <c r="DM14" s="30"/>
      <c r="DN14" s="46">
        <f t="shared" ref="DN14:DN77" si="14">F14+V14+AL14+CH14+CX14</f>
        <v>0</v>
      </c>
      <c r="DO14" s="109">
        <f t="shared" si="1"/>
        <v>0</v>
      </c>
      <c r="DP14" s="114">
        <v>5.0068849455739022</v>
      </c>
      <c r="DQ14" s="30"/>
      <c r="DR14" s="46">
        <f t="shared" ref="DR14:DR39" si="15">Z14+AP14+CL14</f>
        <v>50898.743254583693</v>
      </c>
      <c r="DS14" s="109">
        <f t="shared" ref="DS14:DS39" si="16">DR14/$DJ$3</f>
        <v>2.5163967176718625E-2</v>
      </c>
      <c r="DT14" s="114">
        <v>0.92583333333333373</v>
      </c>
      <c r="DU14" s="30"/>
      <c r="DV14" s="46">
        <f t="shared" ref="DV14:DV84" si="17">DJ14+DN14+DR14</f>
        <v>50898.743254583693</v>
      </c>
      <c r="DW14" s="109">
        <f t="shared" si="2"/>
        <v>2.5163967176718625E-2</v>
      </c>
      <c r="DX14" s="48"/>
      <c r="DZ14" s="67">
        <f t="shared" ref="DZ14:DZ77" si="18">DJ14+AX14+BN14</f>
        <v>0</v>
      </c>
      <c r="EA14" s="68">
        <f t="shared" ref="EA14:EA84" si="19">DZ14/$DZ$3</f>
        <v>0</v>
      </c>
      <c r="EB14" s="69"/>
      <c r="EC14" s="30"/>
      <c r="ED14" s="46">
        <f t="shared" ref="ED14:ED77" si="20">DN14+BB14+BR14</f>
        <v>0</v>
      </c>
      <c r="EE14" s="109">
        <f t="shared" si="3"/>
        <v>0</v>
      </c>
      <c r="EF14" s="114">
        <v>2.8703056479984332</v>
      </c>
      <c r="EG14" s="30"/>
      <c r="EH14" s="46">
        <f t="shared" ref="EH14:EH39" si="21">DR14+BV14+BF14</f>
        <v>60516.636980695999</v>
      </c>
      <c r="EI14" s="109">
        <f t="shared" si="4"/>
        <v>1.0707227843826038E-2</v>
      </c>
      <c r="EJ14" s="114">
        <v>0.92583333333333329</v>
      </c>
      <c r="EK14" s="30"/>
      <c r="EL14" s="46">
        <f t="shared" ref="EL14:EL84" si="22">DZ14+ED14+EH14</f>
        <v>60516.636980695999</v>
      </c>
      <c r="EM14" s="109">
        <f t="shared" ref="EM14:EM84" si="23">EL14/$DZ$3</f>
        <v>1.0707227843826038E-2</v>
      </c>
      <c r="EN14" s="48"/>
      <c r="EO14" s="377"/>
      <c r="EP14" s="184"/>
      <c r="EQ14" s="378"/>
      <c r="ER14" s="378"/>
      <c r="ES14" s="378"/>
      <c r="ET14" s="378"/>
    </row>
    <row r="15" spans="1:150">
      <c r="A15" s="52">
        <v>40969</v>
      </c>
      <c r="B15" s="67">
        <f t="array" ref="B15">SUM(IF(($A15=PC_2!$M$2:$M$93)*(B$8=PC_2!$AB$1:$AH$1),PC_2!$AB$2:$AH$93))+B14</f>
        <v>0</v>
      </c>
      <c r="C15" s="68">
        <f t="shared" si="5"/>
        <v>0</v>
      </c>
      <c r="D15" s="106">
        <v>0</v>
      </c>
      <c r="E15" s="53"/>
      <c r="F15" s="46">
        <f>SUM('&gt;&gt;:&lt;&lt;'!F15)</f>
        <v>0</v>
      </c>
      <c r="G15" s="109">
        <f>SUM('&gt;&gt;:&lt;&lt;'!G15)</f>
        <v>0</v>
      </c>
      <c r="H15" s="112">
        <v>5.0068849455739022</v>
      </c>
      <c r="I15" s="30"/>
      <c r="J15" s="46">
        <f>SUM('&gt;&gt;:&lt;&lt;'!J15)</f>
        <v>72101</v>
      </c>
      <c r="K15" s="109">
        <f>SUM('&gt;&gt;:&lt;&lt;'!K15)</f>
        <v>9.479502339603392E-2</v>
      </c>
      <c r="L15" s="112">
        <v>0.92583333333333373</v>
      </c>
      <c r="M15" s="30"/>
      <c r="N15" s="46"/>
      <c r="O15" s="47"/>
      <c r="P15" s="311"/>
      <c r="Q15" s="49"/>
      <c r="R15" s="67">
        <f t="array" ref="R15">SUM(IF(($A15=PC_2!$M$2:$M$93)*(R$8=PC_2!$AB$1:$AH$1),PC_2!$AB$2:$AH$93))+R14</f>
        <v>0</v>
      </c>
      <c r="S15" s="68">
        <f t="shared" si="6"/>
        <v>0</v>
      </c>
      <c r="T15" s="106">
        <v>0</v>
      </c>
      <c r="U15" s="30"/>
      <c r="V15" s="46">
        <f>SUM('&gt;&gt;:&lt;&lt;'!V15)</f>
        <v>0</v>
      </c>
      <c r="W15" s="109">
        <f>SUM('&gt;&gt;:&lt;&lt;'!W15)</f>
        <v>0</v>
      </c>
      <c r="X15" s="112">
        <v>5.0068849455739022</v>
      </c>
      <c r="Y15" s="30"/>
      <c r="Z15" s="46">
        <f>SUM('&gt;&gt;:&lt;&lt;'!Z15)</f>
        <v>31839.086528999243</v>
      </c>
      <c r="AA15" s="109">
        <f>SUM('&gt;&gt;:&lt;&lt;'!AA15)</f>
        <v>4.3125096883904625E-2</v>
      </c>
      <c r="AB15" s="114">
        <v>0.92583333333333373</v>
      </c>
      <c r="AC15" s="30"/>
      <c r="AD15" s="46"/>
      <c r="AE15" s="47"/>
      <c r="AF15" s="48"/>
      <c r="AG15" s="50">
        <f t="shared" si="7"/>
        <v>0</v>
      </c>
      <c r="AH15" s="67">
        <f t="array" ref="AH15">SUM(IF(($A15=PC_2!$M$2:$M$93)*(AH$8=PC_2!$AB$1:$AH$1),PC_2!$AB$2:$AH$93))+AH14</f>
        <v>0</v>
      </c>
      <c r="AI15" s="68">
        <f t="shared" si="0"/>
        <v>0</v>
      </c>
      <c r="AJ15" s="69">
        <v>0</v>
      </c>
      <c r="AK15" s="30"/>
      <c r="AL15" s="46">
        <f>SUM('&gt;&gt;:&lt;&lt;'!AL15)</f>
        <v>0</v>
      </c>
      <c r="AM15" s="109">
        <f>SUM('&gt;&gt;:&lt;&lt;'!AM15)</f>
        <v>0</v>
      </c>
      <c r="AN15" s="112">
        <v>5.0068849455739022</v>
      </c>
      <c r="AO15" s="30"/>
      <c r="AP15" s="46">
        <f>SUM('&gt;&gt;:&lt;&lt;'!AP15)</f>
        <v>6665.693274604917</v>
      </c>
      <c r="AQ15" s="109">
        <f>SUM('&gt;&gt;:&lt;&lt;'!AQ15)</f>
        <v>5.2161305850261505E-2</v>
      </c>
      <c r="AR15" s="114">
        <v>0.92583333333333373</v>
      </c>
      <c r="AS15" s="30"/>
      <c r="AT15" s="46"/>
      <c r="AU15" s="47"/>
      <c r="AV15" s="48"/>
      <c r="AW15" s="31"/>
      <c r="AX15" s="67">
        <f t="array" ref="AX15">SUM(IF(($A15=PC_2!$M$2:$M$93)*(AX$8=PC_2!$AB$1:$AH$1),PC_2!$AB$2:$AH$93))+AX14</f>
        <v>0</v>
      </c>
      <c r="AY15" s="68">
        <f t="shared" si="8"/>
        <v>0</v>
      </c>
      <c r="AZ15" s="69">
        <v>0</v>
      </c>
      <c r="BA15" s="30"/>
      <c r="BB15" s="46">
        <f>SUM('&gt;&gt;:&lt;&lt;'!BB15)</f>
        <v>0</v>
      </c>
      <c r="BC15" s="109">
        <f>SUM('&gt;&gt;:&lt;&lt;'!BC15)</f>
        <v>0</v>
      </c>
      <c r="BD15" s="112">
        <v>5.0068849455739022</v>
      </c>
      <c r="BE15" s="30"/>
      <c r="BF15" s="46">
        <f>SUM('&gt;&gt;:&lt;&lt;'!BF15)</f>
        <v>0</v>
      </c>
      <c r="BG15" s="109">
        <f>SUM('&gt;&gt;:&lt;&lt;'!BG15)</f>
        <v>0</v>
      </c>
      <c r="BH15" s="114">
        <v>0.92583333333333373</v>
      </c>
      <c r="BI15" s="30"/>
      <c r="BJ15" s="46"/>
      <c r="BK15" s="47"/>
      <c r="BL15" s="48"/>
      <c r="BM15" s="31"/>
      <c r="BN15" s="67">
        <f t="array" ref="BN15">SUM(IF(($A15=PC_2!$M$2:$M$93)*(BN$8=PC_2!$AB$1:$AH$1),PC_2!$AB$2:$AH$93))+BN14</f>
        <v>0</v>
      </c>
      <c r="BO15" s="68">
        <f t="shared" si="9"/>
        <v>0</v>
      </c>
      <c r="BP15" s="69">
        <v>0</v>
      </c>
      <c r="BQ15" s="30"/>
      <c r="BR15" s="46">
        <f>SUM('&gt;&gt;:&lt;&lt;'!BR15)</f>
        <v>0</v>
      </c>
      <c r="BS15" s="109">
        <f>SUM('&gt;&gt;:&lt;&lt;'!BS15)</f>
        <v>0</v>
      </c>
      <c r="BT15" s="112">
        <v>5.0068849455739022</v>
      </c>
      <c r="BU15" s="30"/>
      <c r="BV15" s="46">
        <f>SUM('&gt;&gt;:&lt;&lt;'!BV15)</f>
        <v>9617.8937261123083</v>
      </c>
      <c r="BW15" s="109">
        <f>SUM('&gt;&gt;:&lt;&lt;'!BW15)</f>
        <v>2.6500984708207123E-3</v>
      </c>
      <c r="BX15" s="114">
        <v>0.92583333333333373</v>
      </c>
      <c r="BY15" s="30"/>
      <c r="BZ15" s="46"/>
      <c r="CA15" s="47"/>
      <c r="CB15" s="48"/>
      <c r="CC15" s="31"/>
      <c r="CD15" s="67">
        <f t="array" ref="CD15">SUM(IF(($A15=PC_2!$M$2:$M$93)*(CD$8=PC_2!$AB$1:$AH$1),PC_2!$AB$2:$AH$93))+CD14</f>
        <v>0</v>
      </c>
      <c r="CE15" s="68">
        <f t="shared" si="10"/>
        <v>0</v>
      </c>
      <c r="CF15" s="69">
        <v>0</v>
      </c>
      <c r="CG15" s="30"/>
      <c r="CH15" s="46">
        <f>SUM('&gt;&gt;:&lt;&lt;'!CH15)</f>
        <v>0</v>
      </c>
      <c r="CI15" s="109">
        <f>SUM('&gt;&gt;:&lt;&lt;'!CI15)</f>
        <v>0</v>
      </c>
      <c r="CJ15" s="112">
        <v>5.0068849455739022</v>
      </c>
      <c r="CK15" s="30"/>
      <c r="CL15" s="46">
        <f>SUM('&gt;&gt;:&lt;&lt;'!CL15)</f>
        <v>12393.963450979525</v>
      </c>
      <c r="CM15" s="109">
        <f>SUM('&gt;&gt;:&lt;&lt;'!CM15)</f>
        <v>0.12427517748901559</v>
      </c>
      <c r="CN15" s="114">
        <v>0.92583333333333373</v>
      </c>
      <c r="CO15" s="30"/>
      <c r="CP15" s="46"/>
      <c r="CQ15" s="47"/>
      <c r="CR15" s="48"/>
      <c r="CS15" s="31"/>
      <c r="CT15" s="67">
        <f t="array" ref="CT15">SUM(IF(($A15=PC_2!$N$2:$N$93)*(CT$8=PC_2!$AB$1:$AH$1),PC_2!$AB$2:$AH$93))+CT14</f>
        <v>0</v>
      </c>
      <c r="CU15" s="68">
        <f t="shared" si="11"/>
        <v>0</v>
      </c>
      <c r="CV15" s="69">
        <v>0</v>
      </c>
      <c r="CW15" s="30"/>
      <c r="CX15" s="46">
        <f>SUM('&gt;&gt;:&lt;&lt;'!CX15)</f>
        <v>0</v>
      </c>
      <c r="CY15" s="109">
        <f>SUM('&gt;&gt;:&lt;&lt;'!CY15)</f>
        <v>0</v>
      </c>
      <c r="CZ15" s="112">
        <v>5.0068849455739022</v>
      </c>
      <c r="DA15" s="30"/>
      <c r="DB15" s="46">
        <f>SUM('&gt;&gt;:&lt;&lt;'!DB15)</f>
        <v>0</v>
      </c>
      <c r="DC15" s="109">
        <f>SUM('&gt;&gt;:&lt;&lt;'!DC15)</f>
        <v>0</v>
      </c>
      <c r="DD15" s="114">
        <v>0.92583333333333373</v>
      </c>
      <c r="DE15" s="30"/>
      <c r="DF15" s="46"/>
      <c r="DG15" s="47"/>
      <c r="DH15" s="48"/>
      <c r="DI15" s="51"/>
      <c r="DJ15" s="67">
        <f t="shared" si="12"/>
        <v>0</v>
      </c>
      <c r="DK15" s="68">
        <f t="shared" si="13"/>
        <v>0</v>
      </c>
      <c r="DL15" s="69"/>
      <c r="DM15" s="30"/>
      <c r="DN15" s="46">
        <f t="shared" si="14"/>
        <v>0</v>
      </c>
      <c r="DO15" s="109">
        <f t="shared" si="1"/>
        <v>0</v>
      </c>
      <c r="DP15" s="114">
        <v>5.0068849455739022</v>
      </c>
      <c r="DQ15" s="30"/>
      <c r="DR15" s="46">
        <f t="shared" si="15"/>
        <v>50898.743254583693</v>
      </c>
      <c r="DS15" s="109">
        <f t="shared" si="16"/>
        <v>2.5163967176718625E-2</v>
      </c>
      <c r="DT15" s="114">
        <v>0.92583333333333373</v>
      </c>
      <c r="DU15" s="30"/>
      <c r="DV15" s="46">
        <f t="shared" si="17"/>
        <v>50898.743254583693</v>
      </c>
      <c r="DW15" s="109">
        <f t="shared" si="2"/>
        <v>2.5163967176718625E-2</v>
      </c>
      <c r="DX15" s="48"/>
      <c r="DZ15" s="67">
        <f t="shared" si="18"/>
        <v>0</v>
      </c>
      <c r="EA15" s="68">
        <f t="shared" si="19"/>
        <v>0</v>
      </c>
      <c r="EB15" s="69"/>
      <c r="EC15" s="30"/>
      <c r="ED15" s="46">
        <f t="shared" si="20"/>
        <v>0</v>
      </c>
      <c r="EE15" s="109">
        <f t="shared" si="3"/>
        <v>0</v>
      </c>
      <c r="EF15" s="114">
        <v>2.8703056479984332</v>
      </c>
      <c r="EG15" s="30"/>
      <c r="EH15" s="46">
        <f t="shared" si="21"/>
        <v>60516.636980695999</v>
      </c>
      <c r="EI15" s="109">
        <f t="shared" si="4"/>
        <v>1.0707227843826038E-2</v>
      </c>
      <c r="EJ15" s="114">
        <v>0.92583333333333329</v>
      </c>
      <c r="EK15" s="30"/>
      <c r="EL15" s="46">
        <f t="shared" si="22"/>
        <v>60516.636980695999</v>
      </c>
      <c r="EM15" s="109">
        <f t="shared" si="23"/>
        <v>1.0707227843826038E-2</v>
      </c>
      <c r="EN15" s="48"/>
      <c r="EO15" s="377"/>
      <c r="EP15" s="184"/>
      <c r="EQ15" s="378"/>
      <c r="ER15" s="378"/>
      <c r="ES15" s="378"/>
      <c r="ET15" s="378"/>
    </row>
    <row r="16" spans="1:150">
      <c r="A16" s="52">
        <v>41000</v>
      </c>
      <c r="B16" s="67">
        <f t="array" ref="B16">SUM(IF(($A16=PC_2!$M$2:$M$93)*(B$8=PC_2!$AB$1:$AH$1),PC_2!$AB$2:$AH$93))+B15</f>
        <v>0</v>
      </c>
      <c r="C16" s="68">
        <f t="shared" si="5"/>
        <v>0</v>
      </c>
      <c r="D16" s="106">
        <v>0</v>
      </c>
      <c r="E16" s="53"/>
      <c r="F16" s="46">
        <f>SUM('&gt;&gt;:&lt;&lt;'!F16)</f>
        <v>0</v>
      </c>
      <c r="G16" s="109">
        <f>SUM('&gt;&gt;:&lt;&lt;'!G16)</f>
        <v>0</v>
      </c>
      <c r="H16" s="112">
        <v>5.0068849455739022</v>
      </c>
      <c r="I16" s="30"/>
      <c r="J16" s="46">
        <f>SUM('&gt;&gt;:&lt;&lt;'!J16)</f>
        <v>72101</v>
      </c>
      <c r="K16" s="109">
        <f>SUM('&gt;&gt;:&lt;&lt;'!K16)</f>
        <v>9.479502339603392E-2</v>
      </c>
      <c r="L16" s="112">
        <v>0.92583333333333373</v>
      </c>
      <c r="M16" s="30"/>
      <c r="N16" s="46"/>
      <c r="O16" s="47"/>
      <c r="P16" s="311"/>
      <c r="Q16" s="49"/>
      <c r="R16" s="67">
        <f t="array" ref="R16">SUM(IF(($A16=PC_2!$M$2:$M$93)*(R$8=PC_2!$AB$1:$AH$1),PC_2!$AB$2:$AH$93))+R15</f>
        <v>0</v>
      </c>
      <c r="S16" s="68">
        <f t="shared" si="6"/>
        <v>0</v>
      </c>
      <c r="T16" s="106">
        <v>0</v>
      </c>
      <c r="U16" s="30"/>
      <c r="V16" s="46">
        <f>SUM('&gt;&gt;:&lt;&lt;'!V16)</f>
        <v>0</v>
      </c>
      <c r="W16" s="109">
        <f>SUM('&gt;&gt;:&lt;&lt;'!W16)</f>
        <v>0</v>
      </c>
      <c r="X16" s="112">
        <v>5.0068849455739022</v>
      </c>
      <c r="Y16" s="30"/>
      <c r="Z16" s="46">
        <f>SUM('&gt;&gt;:&lt;&lt;'!Z16)</f>
        <v>31839.086528999243</v>
      </c>
      <c r="AA16" s="109">
        <f>SUM('&gt;&gt;:&lt;&lt;'!AA16)</f>
        <v>4.3125096883904625E-2</v>
      </c>
      <c r="AB16" s="114">
        <v>0.92583333333333373</v>
      </c>
      <c r="AC16" s="30"/>
      <c r="AD16" s="46"/>
      <c r="AE16" s="47"/>
      <c r="AF16" s="48"/>
      <c r="AG16" s="50">
        <f t="shared" si="7"/>
        <v>0</v>
      </c>
      <c r="AH16" s="67">
        <f t="array" ref="AH16">SUM(IF(($A16=PC_2!$M$2:$M$93)*(AH$8=PC_2!$AB$1:$AH$1),PC_2!$AB$2:$AH$93))+AH15</f>
        <v>0</v>
      </c>
      <c r="AI16" s="68">
        <f t="shared" si="0"/>
        <v>0</v>
      </c>
      <c r="AJ16" s="69">
        <v>0</v>
      </c>
      <c r="AK16" s="30"/>
      <c r="AL16" s="46">
        <f>SUM('&gt;&gt;:&lt;&lt;'!AL16)</f>
        <v>0</v>
      </c>
      <c r="AM16" s="109">
        <f>SUM('&gt;&gt;:&lt;&lt;'!AM16)</f>
        <v>0</v>
      </c>
      <c r="AN16" s="112">
        <v>5.0068849455739022</v>
      </c>
      <c r="AO16" s="30"/>
      <c r="AP16" s="46">
        <f>SUM('&gt;&gt;:&lt;&lt;'!AP16)</f>
        <v>6665.693274604917</v>
      </c>
      <c r="AQ16" s="109">
        <f>SUM('&gt;&gt;:&lt;&lt;'!AQ16)</f>
        <v>5.2161305850261505E-2</v>
      </c>
      <c r="AR16" s="114">
        <v>0.92583333333333373</v>
      </c>
      <c r="AS16" s="30"/>
      <c r="AT16" s="46"/>
      <c r="AU16" s="47"/>
      <c r="AV16" s="48"/>
      <c r="AW16" s="31"/>
      <c r="AX16" s="67">
        <f t="array" ref="AX16">SUM(IF(($A16=PC_2!$M$2:$M$93)*(AX$8=PC_2!$AB$1:$AH$1),PC_2!$AB$2:$AH$93))+AX15</f>
        <v>0</v>
      </c>
      <c r="AY16" s="68">
        <f t="shared" si="8"/>
        <v>0</v>
      </c>
      <c r="AZ16" s="69">
        <v>0</v>
      </c>
      <c r="BA16" s="30"/>
      <c r="BB16" s="46">
        <f>SUM('&gt;&gt;:&lt;&lt;'!BB16)</f>
        <v>0</v>
      </c>
      <c r="BC16" s="109">
        <f>SUM('&gt;&gt;:&lt;&lt;'!BC16)</f>
        <v>0</v>
      </c>
      <c r="BD16" s="112">
        <v>5.0068849455739022</v>
      </c>
      <c r="BE16" s="30"/>
      <c r="BF16" s="46">
        <f>SUM('&gt;&gt;:&lt;&lt;'!BF16)</f>
        <v>0</v>
      </c>
      <c r="BG16" s="109">
        <f>SUM('&gt;&gt;:&lt;&lt;'!BG16)</f>
        <v>0</v>
      </c>
      <c r="BH16" s="114">
        <v>0.92583333333333373</v>
      </c>
      <c r="BI16" s="30"/>
      <c r="BJ16" s="46"/>
      <c r="BK16" s="47"/>
      <c r="BL16" s="48"/>
      <c r="BM16" s="31"/>
      <c r="BN16" s="67">
        <f t="array" ref="BN16">SUM(IF(($A16=PC_2!$M$2:$M$93)*(BN$8=PC_2!$AB$1:$AH$1),PC_2!$AB$2:$AH$93))+BN15</f>
        <v>0</v>
      </c>
      <c r="BO16" s="68">
        <f t="shared" si="9"/>
        <v>0</v>
      </c>
      <c r="BP16" s="69">
        <v>0</v>
      </c>
      <c r="BQ16" s="30"/>
      <c r="BR16" s="46">
        <f>SUM('&gt;&gt;:&lt;&lt;'!BR16)</f>
        <v>0</v>
      </c>
      <c r="BS16" s="109">
        <f>SUM('&gt;&gt;:&lt;&lt;'!BS16)</f>
        <v>0</v>
      </c>
      <c r="BT16" s="112">
        <v>5.0068849455739022</v>
      </c>
      <c r="BU16" s="30"/>
      <c r="BV16" s="46">
        <f>SUM('&gt;&gt;:&lt;&lt;'!BV16)</f>
        <v>9617.8937261123083</v>
      </c>
      <c r="BW16" s="109">
        <f>SUM('&gt;&gt;:&lt;&lt;'!BW16)</f>
        <v>2.6500984708207123E-3</v>
      </c>
      <c r="BX16" s="114">
        <v>0.92583333333333373</v>
      </c>
      <c r="BY16" s="30"/>
      <c r="BZ16" s="46"/>
      <c r="CA16" s="47"/>
      <c r="CB16" s="48"/>
      <c r="CC16" s="31"/>
      <c r="CD16" s="67">
        <f t="array" ref="CD16">SUM(IF(($A16=PC_2!$M$2:$M$93)*(CD$8=PC_2!$AB$1:$AH$1),PC_2!$AB$2:$AH$93))+CD15</f>
        <v>0</v>
      </c>
      <c r="CE16" s="68">
        <f t="shared" si="10"/>
        <v>0</v>
      </c>
      <c r="CF16" s="69">
        <v>0</v>
      </c>
      <c r="CG16" s="30"/>
      <c r="CH16" s="46">
        <f>SUM('&gt;&gt;:&lt;&lt;'!CH16)</f>
        <v>0</v>
      </c>
      <c r="CI16" s="109">
        <f>SUM('&gt;&gt;:&lt;&lt;'!CI16)</f>
        <v>0</v>
      </c>
      <c r="CJ16" s="112">
        <v>5.0068849455739022</v>
      </c>
      <c r="CK16" s="30"/>
      <c r="CL16" s="46">
        <f>SUM('&gt;&gt;:&lt;&lt;'!CL16)</f>
        <v>12393.963450979525</v>
      </c>
      <c r="CM16" s="109">
        <f>SUM('&gt;&gt;:&lt;&lt;'!CM16)</f>
        <v>0.12427517748901559</v>
      </c>
      <c r="CN16" s="114">
        <v>0.92583333333333373</v>
      </c>
      <c r="CO16" s="30"/>
      <c r="CP16" s="46"/>
      <c r="CQ16" s="47"/>
      <c r="CR16" s="48"/>
      <c r="CS16" s="31"/>
      <c r="CT16" s="67">
        <f t="array" ref="CT16">SUM(IF(($A16=PC_2!$N$2:$N$93)*(CT$8=PC_2!$AB$1:$AH$1),PC_2!$AB$2:$AH$93))+CT15</f>
        <v>0</v>
      </c>
      <c r="CU16" s="68">
        <f t="shared" si="11"/>
        <v>0</v>
      </c>
      <c r="CV16" s="69">
        <v>0</v>
      </c>
      <c r="CW16" s="30"/>
      <c r="CX16" s="46">
        <f>SUM('&gt;&gt;:&lt;&lt;'!CX16)</f>
        <v>0</v>
      </c>
      <c r="CY16" s="109">
        <f>SUM('&gt;&gt;:&lt;&lt;'!CY16)</f>
        <v>0</v>
      </c>
      <c r="CZ16" s="112">
        <v>5.0068849455739022</v>
      </c>
      <c r="DA16" s="30"/>
      <c r="DB16" s="46">
        <f>SUM('&gt;&gt;:&lt;&lt;'!DB16)</f>
        <v>0</v>
      </c>
      <c r="DC16" s="109">
        <f>SUM('&gt;&gt;:&lt;&lt;'!DC16)</f>
        <v>0</v>
      </c>
      <c r="DD16" s="114">
        <v>0.92583333333333373</v>
      </c>
      <c r="DE16" s="30"/>
      <c r="DF16" s="46"/>
      <c r="DG16" s="47"/>
      <c r="DH16" s="48"/>
      <c r="DI16" s="51"/>
      <c r="DJ16" s="67">
        <f t="shared" si="12"/>
        <v>0</v>
      </c>
      <c r="DK16" s="68">
        <f t="shared" si="13"/>
        <v>0</v>
      </c>
      <c r="DL16" s="69"/>
      <c r="DM16" s="30"/>
      <c r="DN16" s="46">
        <f t="shared" si="14"/>
        <v>0</v>
      </c>
      <c r="DO16" s="109">
        <f t="shared" si="1"/>
        <v>0</v>
      </c>
      <c r="DP16" s="114">
        <v>5.0068849455739022</v>
      </c>
      <c r="DQ16" s="30"/>
      <c r="DR16" s="46">
        <f t="shared" si="15"/>
        <v>50898.743254583693</v>
      </c>
      <c r="DS16" s="109">
        <f t="shared" si="16"/>
        <v>2.5163967176718625E-2</v>
      </c>
      <c r="DT16" s="114">
        <v>0.92583333333333373</v>
      </c>
      <c r="DU16" s="30"/>
      <c r="DV16" s="46">
        <f t="shared" si="17"/>
        <v>50898.743254583693</v>
      </c>
      <c r="DW16" s="109">
        <f t="shared" si="2"/>
        <v>2.5163967176718625E-2</v>
      </c>
      <c r="DX16" s="48"/>
      <c r="DZ16" s="67">
        <f t="shared" si="18"/>
        <v>0</v>
      </c>
      <c r="EA16" s="68">
        <f t="shared" si="19"/>
        <v>0</v>
      </c>
      <c r="EB16" s="69"/>
      <c r="EC16" s="30"/>
      <c r="ED16" s="46">
        <f t="shared" si="20"/>
        <v>0</v>
      </c>
      <c r="EE16" s="109">
        <f t="shared" si="3"/>
        <v>0</v>
      </c>
      <c r="EF16" s="114">
        <v>2.8703056479984332</v>
      </c>
      <c r="EG16" s="30"/>
      <c r="EH16" s="46">
        <f t="shared" si="21"/>
        <v>60516.636980695999</v>
      </c>
      <c r="EI16" s="109">
        <f t="shared" si="4"/>
        <v>1.0707227843826038E-2</v>
      </c>
      <c r="EJ16" s="114">
        <v>0.92583333333333329</v>
      </c>
      <c r="EK16" s="30"/>
      <c r="EL16" s="46">
        <f t="shared" si="22"/>
        <v>60516.636980695999</v>
      </c>
      <c r="EM16" s="109">
        <f t="shared" si="23"/>
        <v>1.0707227843826038E-2</v>
      </c>
      <c r="EN16" s="48"/>
      <c r="EO16" s="377"/>
      <c r="EP16" s="184"/>
      <c r="EQ16" s="378"/>
      <c r="ER16" s="378"/>
      <c r="ES16" s="378"/>
      <c r="ET16" s="378"/>
    </row>
    <row r="17" spans="1:150">
      <c r="A17" s="52">
        <v>41030</v>
      </c>
      <c r="B17" s="67">
        <f t="array" ref="B17">SUM(IF(($A17=PC_2!$M$2:$M$93)*(B$8=PC_2!$AB$1:$AH$1),PC_2!$AB$2:$AH$93))+B16</f>
        <v>0</v>
      </c>
      <c r="C17" s="68">
        <f t="shared" si="5"/>
        <v>0</v>
      </c>
      <c r="D17" s="106">
        <v>0</v>
      </c>
      <c r="E17" s="53"/>
      <c r="F17" s="46">
        <f>SUM('&gt;&gt;:&lt;&lt;'!F17)</f>
        <v>0</v>
      </c>
      <c r="G17" s="109">
        <f>SUM('&gt;&gt;:&lt;&lt;'!G17)</f>
        <v>0</v>
      </c>
      <c r="H17" s="112">
        <v>5.0068849455739022</v>
      </c>
      <c r="I17" s="30"/>
      <c r="J17" s="46">
        <f>SUM('&gt;&gt;:&lt;&lt;'!J17)</f>
        <v>72101</v>
      </c>
      <c r="K17" s="109">
        <f>SUM('&gt;&gt;:&lt;&lt;'!K17)</f>
        <v>9.479502339603392E-2</v>
      </c>
      <c r="L17" s="112">
        <v>0.92583333333333373</v>
      </c>
      <c r="M17" s="30"/>
      <c r="N17" s="46"/>
      <c r="O17" s="47"/>
      <c r="P17" s="311"/>
      <c r="Q17" s="49"/>
      <c r="R17" s="67">
        <f t="array" ref="R17">SUM(IF(($A17=PC_2!$M$2:$M$93)*(R$8=PC_2!$AB$1:$AH$1),PC_2!$AB$2:$AH$93))+R16</f>
        <v>0</v>
      </c>
      <c r="S17" s="68">
        <f t="shared" si="6"/>
        <v>0</v>
      </c>
      <c r="T17" s="106">
        <v>0</v>
      </c>
      <c r="U17" s="30"/>
      <c r="V17" s="46">
        <f>SUM('&gt;&gt;:&lt;&lt;'!V17)</f>
        <v>0</v>
      </c>
      <c r="W17" s="109">
        <f>SUM('&gt;&gt;:&lt;&lt;'!W17)</f>
        <v>0</v>
      </c>
      <c r="X17" s="112">
        <v>5.0068849455739022</v>
      </c>
      <c r="Y17" s="30"/>
      <c r="Z17" s="46">
        <f>SUM('&gt;&gt;:&lt;&lt;'!Z17)</f>
        <v>31839.086528999243</v>
      </c>
      <c r="AA17" s="109">
        <f>SUM('&gt;&gt;:&lt;&lt;'!AA17)</f>
        <v>4.3125096883904625E-2</v>
      </c>
      <c r="AB17" s="114">
        <v>0.92583333333333373</v>
      </c>
      <c r="AC17" s="30"/>
      <c r="AD17" s="46"/>
      <c r="AE17" s="47"/>
      <c r="AF17" s="48"/>
      <c r="AG17" s="50">
        <f t="shared" si="7"/>
        <v>0</v>
      </c>
      <c r="AH17" s="67">
        <f t="array" ref="AH17">SUM(IF(($A17=PC_2!$M$2:$M$93)*(AH$8=PC_2!$AB$1:$AH$1),PC_2!$AB$2:$AH$93))+AH16</f>
        <v>0</v>
      </c>
      <c r="AI17" s="68">
        <f t="shared" si="0"/>
        <v>0</v>
      </c>
      <c r="AJ17" s="69">
        <v>0</v>
      </c>
      <c r="AK17" s="30"/>
      <c r="AL17" s="46">
        <f>SUM('&gt;&gt;:&lt;&lt;'!AL17)</f>
        <v>0</v>
      </c>
      <c r="AM17" s="109">
        <f>SUM('&gt;&gt;:&lt;&lt;'!AM17)</f>
        <v>0</v>
      </c>
      <c r="AN17" s="112">
        <v>5.0068849455739022</v>
      </c>
      <c r="AO17" s="30"/>
      <c r="AP17" s="46">
        <f>SUM('&gt;&gt;:&lt;&lt;'!AP17)</f>
        <v>6665.693274604917</v>
      </c>
      <c r="AQ17" s="109">
        <f>SUM('&gt;&gt;:&lt;&lt;'!AQ17)</f>
        <v>5.2161305850261505E-2</v>
      </c>
      <c r="AR17" s="114">
        <v>0.92583333333333373</v>
      </c>
      <c r="AS17" s="30"/>
      <c r="AT17" s="46"/>
      <c r="AU17" s="47"/>
      <c r="AV17" s="48"/>
      <c r="AW17" s="31"/>
      <c r="AX17" s="67">
        <f t="array" ref="AX17">SUM(IF(($A17=PC_2!$M$2:$M$93)*(AX$8=PC_2!$AB$1:$AH$1),PC_2!$AB$2:$AH$93))+AX16</f>
        <v>0</v>
      </c>
      <c r="AY17" s="68">
        <f t="shared" si="8"/>
        <v>0</v>
      </c>
      <c r="AZ17" s="69">
        <v>0</v>
      </c>
      <c r="BA17" s="30"/>
      <c r="BB17" s="46">
        <f>SUM('&gt;&gt;:&lt;&lt;'!BB17)</f>
        <v>0</v>
      </c>
      <c r="BC17" s="109">
        <f>SUM('&gt;&gt;:&lt;&lt;'!BC17)</f>
        <v>0</v>
      </c>
      <c r="BD17" s="112">
        <v>5.0068849455739022</v>
      </c>
      <c r="BE17" s="30"/>
      <c r="BF17" s="46">
        <f>SUM('&gt;&gt;:&lt;&lt;'!BF17)</f>
        <v>0</v>
      </c>
      <c r="BG17" s="109">
        <f>SUM('&gt;&gt;:&lt;&lt;'!BG17)</f>
        <v>0</v>
      </c>
      <c r="BH17" s="114">
        <v>0.92583333333333373</v>
      </c>
      <c r="BI17" s="30"/>
      <c r="BJ17" s="46"/>
      <c r="BK17" s="47"/>
      <c r="BL17" s="48"/>
      <c r="BM17" s="31"/>
      <c r="BN17" s="67">
        <f t="array" ref="BN17">SUM(IF(($A17=PC_2!$M$2:$M$93)*(BN$8=PC_2!$AB$1:$AH$1),PC_2!$AB$2:$AH$93))+BN16</f>
        <v>0</v>
      </c>
      <c r="BO17" s="68">
        <f t="shared" si="9"/>
        <v>0</v>
      </c>
      <c r="BP17" s="69">
        <v>0</v>
      </c>
      <c r="BQ17" s="30"/>
      <c r="BR17" s="46">
        <f>SUM('&gt;&gt;:&lt;&lt;'!BR17)</f>
        <v>0</v>
      </c>
      <c r="BS17" s="109">
        <f>SUM('&gt;&gt;:&lt;&lt;'!BS17)</f>
        <v>0</v>
      </c>
      <c r="BT17" s="112">
        <v>5.0068849455739022</v>
      </c>
      <c r="BU17" s="30"/>
      <c r="BV17" s="46">
        <f>SUM('&gt;&gt;:&lt;&lt;'!BV17)</f>
        <v>9617.8937261123083</v>
      </c>
      <c r="BW17" s="109">
        <f>SUM('&gt;&gt;:&lt;&lt;'!BW17)</f>
        <v>2.6500984708207123E-3</v>
      </c>
      <c r="BX17" s="114">
        <v>0.92583333333333373</v>
      </c>
      <c r="BY17" s="30"/>
      <c r="BZ17" s="46"/>
      <c r="CA17" s="47"/>
      <c r="CB17" s="48"/>
      <c r="CC17" s="31"/>
      <c r="CD17" s="67">
        <f t="array" ref="CD17">SUM(IF(($A17=PC_2!$M$2:$M$93)*(CD$8=PC_2!$AB$1:$AH$1),PC_2!$AB$2:$AH$93))+CD16</f>
        <v>0</v>
      </c>
      <c r="CE17" s="68">
        <f t="shared" si="10"/>
        <v>0</v>
      </c>
      <c r="CF17" s="69">
        <v>0</v>
      </c>
      <c r="CG17" s="30"/>
      <c r="CH17" s="46">
        <f>SUM('&gt;&gt;:&lt;&lt;'!CH17)</f>
        <v>0</v>
      </c>
      <c r="CI17" s="109">
        <f>SUM('&gt;&gt;:&lt;&lt;'!CI17)</f>
        <v>0</v>
      </c>
      <c r="CJ17" s="112">
        <v>5.0068849455739022</v>
      </c>
      <c r="CK17" s="30"/>
      <c r="CL17" s="46">
        <f>SUM('&gt;&gt;:&lt;&lt;'!CL17)</f>
        <v>12393.963450979525</v>
      </c>
      <c r="CM17" s="109">
        <f>SUM('&gt;&gt;:&lt;&lt;'!CM17)</f>
        <v>0.12427517748901559</v>
      </c>
      <c r="CN17" s="114">
        <v>0.92583333333333373</v>
      </c>
      <c r="CO17" s="30"/>
      <c r="CP17" s="46"/>
      <c r="CQ17" s="47"/>
      <c r="CR17" s="48"/>
      <c r="CS17" s="31"/>
      <c r="CT17" s="67">
        <f t="array" ref="CT17">SUM(IF(($A17=PC_2!$N$2:$N$93)*(CT$8=PC_2!$AB$1:$AH$1),PC_2!$AB$2:$AH$93))+CT16</f>
        <v>0</v>
      </c>
      <c r="CU17" s="68">
        <f t="shared" si="11"/>
        <v>0</v>
      </c>
      <c r="CV17" s="69">
        <v>0</v>
      </c>
      <c r="CW17" s="30"/>
      <c r="CX17" s="46">
        <f>SUM('&gt;&gt;:&lt;&lt;'!CX17)</f>
        <v>0</v>
      </c>
      <c r="CY17" s="109">
        <f>SUM('&gt;&gt;:&lt;&lt;'!CY17)</f>
        <v>0</v>
      </c>
      <c r="CZ17" s="112">
        <v>5.0068849455739022</v>
      </c>
      <c r="DA17" s="30"/>
      <c r="DB17" s="46">
        <f>SUM('&gt;&gt;:&lt;&lt;'!DB17)</f>
        <v>0</v>
      </c>
      <c r="DC17" s="109">
        <f>SUM('&gt;&gt;:&lt;&lt;'!DC17)</f>
        <v>0</v>
      </c>
      <c r="DD17" s="114">
        <v>0.92583333333333373</v>
      </c>
      <c r="DE17" s="30"/>
      <c r="DF17" s="46"/>
      <c r="DG17" s="47"/>
      <c r="DH17" s="48"/>
      <c r="DI17" s="51"/>
      <c r="DJ17" s="67">
        <f t="shared" si="12"/>
        <v>0</v>
      </c>
      <c r="DK17" s="68">
        <f t="shared" si="13"/>
        <v>0</v>
      </c>
      <c r="DL17" s="69"/>
      <c r="DM17" s="30"/>
      <c r="DN17" s="46">
        <f t="shared" si="14"/>
        <v>0</v>
      </c>
      <c r="DO17" s="109">
        <f t="shared" si="1"/>
        <v>0</v>
      </c>
      <c r="DP17" s="114">
        <v>5.0068849455739022</v>
      </c>
      <c r="DQ17" s="30"/>
      <c r="DR17" s="46">
        <f t="shared" si="15"/>
        <v>50898.743254583693</v>
      </c>
      <c r="DS17" s="109">
        <f t="shared" si="16"/>
        <v>2.5163967176718625E-2</v>
      </c>
      <c r="DT17" s="114">
        <v>0.92583333333333373</v>
      </c>
      <c r="DU17" s="30"/>
      <c r="DV17" s="46">
        <f t="shared" si="17"/>
        <v>50898.743254583693</v>
      </c>
      <c r="DW17" s="109">
        <f t="shared" si="2"/>
        <v>2.5163967176718625E-2</v>
      </c>
      <c r="DX17" s="48"/>
      <c r="DZ17" s="67">
        <f t="shared" si="18"/>
        <v>0</v>
      </c>
      <c r="EA17" s="68">
        <f t="shared" si="19"/>
        <v>0</v>
      </c>
      <c r="EB17" s="69"/>
      <c r="EC17" s="30"/>
      <c r="ED17" s="46">
        <f t="shared" si="20"/>
        <v>0</v>
      </c>
      <c r="EE17" s="109">
        <f t="shared" si="3"/>
        <v>0</v>
      </c>
      <c r="EF17" s="114">
        <v>2.8703056479984332</v>
      </c>
      <c r="EG17" s="30"/>
      <c r="EH17" s="46">
        <f t="shared" si="21"/>
        <v>60516.636980695999</v>
      </c>
      <c r="EI17" s="109">
        <f t="shared" si="4"/>
        <v>1.0707227843826038E-2</v>
      </c>
      <c r="EJ17" s="114">
        <v>0.92583333333333329</v>
      </c>
      <c r="EK17" s="30"/>
      <c r="EL17" s="46">
        <f t="shared" si="22"/>
        <v>60516.636980695999</v>
      </c>
      <c r="EM17" s="109">
        <f t="shared" si="23"/>
        <v>1.0707227843826038E-2</v>
      </c>
      <c r="EN17" s="48"/>
      <c r="EO17" s="377"/>
      <c r="EP17" s="184"/>
      <c r="EQ17" s="378"/>
      <c r="ER17" s="378"/>
      <c r="ES17" s="378"/>
      <c r="ET17" s="378"/>
    </row>
    <row r="18" spans="1:150">
      <c r="A18" s="52">
        <v>41061</v>
      </c>
      <c r="B18" s="67">
        <f t="array" ref="B18">SUM(IF(($A18=PC_2!$M$2:$M$93)*(B$8=PC_2!$AB$1:$AH$1),PC_2!$AB$2:$AH$93))+B17</f>
        <v>0</v>
      </c>
      <c r="C18" s="68">
        <f t="shared" si="5"/>
        <v>0</v>
      </c>
      <c r="D18" s="106">
        <v>0</v>
      </c>
      <c r="E18" s="53"/>
      <c r="F18" s="46">
        <f>SUM('&gt;&gt;:&lt;&lt;'!F18)</f>
        <v>0</v>
      </c>
      <c r="G18" s="109">
        <f>SUM('&gt;&gt;:&lt;&lt;'!G18)</f>
        <v>0</v>
      </c>
      <c r="H18" s="112">
        <v>5.0068849455739022</v>
      </c>
      <c r="I18" s="30"/>
      <c r="J18" s="46">
        <f>SUM('&gt;&gt;:&lt;&lt;'!J18)</f>
        <v>72101</v>
      </c>
      <c r="K18" s="109">
        <f>SUM('&gt;&gt;:&lt;&lt;'!K18)</f>
        <v>9.479502339603392E-2</v>
      </c>
      <c r="L18" s="112">
        <v>0.92583333333333373</v>
      </c>
      <c r="M18" s="30"/>
      <c r="N18" s="46"/>
      <c r="O18" s="47"/>
      <c r="P18" s="311"/>
      <c r="Q18" s="49"/>
      <c r="R18" s="67">
        <f t="array" ref="R18">SUM(IF(($A18=PC_2!$M$2:$M$93)*(R$8=PC_2!$AB$1:$AH$1),PC_2!$AB$2:$AH$93))+R17</f>
        <v>0</v>
      </c>
      <c r="S18" s="68">
        <f t="shared" si="6"/>
        <v>0</v>
      </c>
      <c r="T18" s="106">
        <v>0</v>
      </c>
      <c r="U18" s="30"/>
      <c r="V18" s="46">
        <f>SUM('&gt;&gt;:&lt;&lt;'!V18)</f>
        <v>0</v>
      </c>
      <c r="W18" s="109">
        <f>SUM('&gt;&gt;:&lt;&lt;'!W18)</f>
        <v>0</v>
      </c>
      <c r="X18" s="112">
        <v>5.0068849455739022</v>
      </c>
      <c r="Y18" s="30"/>
      <c r="Z18" s="46">
        <f>SUM('&gt;&gt;:&lt;&lt;'!Z18)</f>
        <v>31839.086528999243</v>
      </c>
      <c r="AA18" s="109">
        <f>SUM('&gt;&gt;:&lt;&lt;'!AA18)</f>
        <v>4.3125096883904625E-2</v>
      </c>
      <c r="AB18" s="114">
        <v>0.92583333333333373</v>
      </c>
      <c r="AC18" s="30"/>
      <c r="AD18" s="46"/>
      <c r="AE18" s="47"/>
      <c r="AF18" s="48"/>
      <c r="AG18" s="50">
        <f t="shared" si="7"/>
        <v>0</v>
      </c>
      <c r="AH18" s="67">
        <f t="array" ref="AH18">SUM(IF(($A18=PC_2!$M$2:$M$93)*(AH$8=PC_2!$AB$1:$AH$1),PC_2!$AB$2:$AH$93))+AH17</f>
        <v>0</v>
      </c>
      <c r="AI18" s="68">
        <f t="shared" si="0"/>
        <v>0</v>
      </c>
      <c r="AJ18" s="69">
        <v>0</v>
      </c>
      <c r="AK18" s="30"/>
      <c r="AL18" s="46">
        <f>SUM('&gt;&gt;:&lt;&lt;'!AL18)</f>
        <v>0</v>
      </c>
      <c r="AM18" s="109">
        <f>SUM('&gt;&gt;:&lt;&lt;'!AM18)</f>
        <v>0</v>
      </c>
      <c r="AN18" s="112">
        <v>5.0068849455739022</v>
      </c>
      <c r="AO18" s="30"/>
      <c r="AP18" s="46">
        <f>SUM('&gt;&gt;:&lt;&lt;'!AP18)</f>
        <v>6665.693274604917</v>
      </c>
      <c r="AQ18" s="109">
        <f>SUM('&gt;&gt;:&lt;&lt;'!AQ18)</f>
        <v>5.2161305850261505E-2</v>
      </c>
      <c r="AR18" s="114">
        <v>0.92583333333333373</v>
      </c>
      <c r="AS18" s="30"/>
      <c r="AT18" s="46"/>
      <c r="AU18" s="47"/>
      <c r="AV18" s="48"/>
      <c r="AW18" s="31"/>
      <c r="AX18" s="67">
        <f t="array" ref="AX18">SUM(IF(($A18=PC_2!$M$2:$M$93)*(AX$8=PC_2!$AB$1:$AH$1),PC_2!$AB$2:$AH$93))+AX17</f>
        <v>0</v>
      </c>
      <c r="AY18" s="68">
        <f t="shared" si="8"/>
        <v>0</v>
      </c>
      <c r="AZ18" s="69">
        <v>0</v>
      </c>
      <c r="BA18" s="30"/>
      <c r="BB18" s="46">
        <f>SUM('&gt;&gt;:&lt;&lt;'!BB18)</f>
        <v>0</v>
      </c>
      <c r="BC18" s="109">
        <f>SUM('&gt;&gt;:&lt;&lt;'!BC18)</f>
        <v>0</v>
      </c>
      <c r="BD18" s="112">
        <v>5.0068849455739022</v>
      </c>
      <c r="BE18" s="30"/>
      <c r="BF18" s="46">
        <f>SUM('&gt;&gt;:&lt;&lt;'!BF18)</f>
        <v>0</v>
      </c>
      <c r="BG18" s="109">
        <f>SUM('&gt;&gt;:&lt;&lt;'!BG18)</f>
        <v>0</v>
      </c>
      <c r="BH18" s="114">
        <v>0.92583333333333373</v>
      </c>
      <c r="BI18" s="30"/>
      <c r="BJ18" s="46"/>
      <c r="BK18" s="47"/>
      <c r="BL18" s="48"/>
      <c r="BM18" s="31"/>
      <c r="BN18" s="67">
        <f t="array" ref="BN18">SUM(IF(($A18=PC_2!$M$2:$M$93)*(BN$8=PC_2!$AB$1:$AH$1),PC_2!$AB$2:$AH$93))+BN17</f>
        <v>0</v>
      </c>
      <c r="BO18" s="68">
        <f t="shared" si="9"/>
        <v>0</v>
      </c>
      <c r="BP18" s="69">
        <v>0</v>
      </c>
      <c r="BQ18" s="30"/>
      <c r="BR18" s="46">
        <f>SUM('&gt;&gt;:&lt;&lt;'!BR18)</f>
        <v>0</v>
      </c>
      <c r="BS18" s="109">
        <f>SUM('&gt;&gt;:&lt;&lt;'!BS18)</f>
        <v>0</v>
      </c>
      <c r="BT18" s="112">
        <v>5.0068849455739022</v>
      </c>
      <c r="BU18" s="30"/>
      <c r="BV18" s="46">
        <f>SUM('&gt;&gt;:&lt;&lt;'!BV18)</f>
        <v>9617.8937261123083</v>
      </c>
      <c r="BW18" s="109">
        <f>SUM('&gt;&gt;:&lt;&lt;'!BW18)</f>
        <v>2.6500984708207123E-3</v>
      </c>
      <c r="BX18" s="114">
        <v>0.92583333333333373</v>
      </c>
      <c r="BY18" s="30"/>
      <c r="BZ18" s="46"/>
      <c r="CA18" s="47"/>
      <c r="CB18" s="48"/>
      <c r="CC18" s="31"/>
      <c r="CD18" s="67">
        <f t="array" ref="CD18">SUM(IF(($A18=PC_2!$M$2:$M$93)*(CD$8=PC_2!$AB$1:$AH$1),PC_2!$AB$2:$AH$93))+CD17</f>
        <v>0</v>
      </c>
      <c r="CE18" s="68">
        <f t="shared" si="10"/>
        <v>0</v>
      </c>
      <c r="CF18" s="69">
        <v>0</v>
      </c>
      <c r="CG18" s="30"/>
      <c r="CH18" s="46">
        <f>SUM('&gt;&gt;:&lt;&lt;'!CH18)</f>
        <v>0</v>
      </c>
      <c r="CI18" s="109">
        <f>SUM('&gt;&gt;:&lt;&lt;'!CI18)</f>
        <v>0</v>
      </c>
      <c r="CJ18" s="112">
        <v>5.0068849455739022</v>
      </c>
      <c r="CK18" s="30"/>
      <c r="CL18" s="46">
        <f>SUM('&gt;&gt;:&lt;&lt;'!CL18)</f>
        <v>12393.963450979525</v>
      </c>
      <c r="CM18" s="109">
        <f>SUM('&gt;&gt;:&lt;&lt;'!CM18)</f>
        <v>0.12427517748901559</v>
      </c>
      <c r="CN18" s="114">
        <v>0.92583333333333373</v>
      </c>
      <c r="CO18" s="30"/>
      <c r="CP18" s="46"/>
      <c r="CQ18" s="47"/>
      <c r="CR18" s="48"/>
      <c r="CS18" s="31"/>
      <c r="CT18" s="67">
        <f t="array" ref="CT18">SUM(IF(($A18=PC_2!$N$2:$N$93)*(CT$8=PC_2!$AB$1:$AH$1),PC_2!$AB$2:$AH$93))+CT17</f>
        <v>0</v>
      </c>
      <c r="CU18" s="68">
        <f t="shared" si="11"/>
        <v>0</v>
      </c>
      <c r="CV18" s="69">
        <v>0</v>
      </c>
      <c r="CW18" s="30"/>
      <c r="CX18" s="46">
        <f>SUM('&gt;&gt;:&lt;&lt;'!CX18)</f>
        <v>0</v>
      </c>
      <c r="CY18" s="109">
        <f>SUM('&gt;&gt;:&lt;&lt;'!CY18)</f>
        <v>0</v>
      </c>
      <c r="CZ18" s="112">
        <v>5.0068849455739022</v>
      </c>
      <c r="DA18" s="30"/>
      <c r="DB18" s="46">
        <f>SUM('&gt;&gt;:&lt;&lt;'!DB18)</f>
        <v>0</v>
      </c>
      <c r="DC18" s="109">
        <f>SUM('&gt;&gt;:&lt;&lt;'!DC18)</f>
        <v>0</v>
      </c>
      <c r="DD18" s="114">
        <v>0.92583333333333373</v>
      </c>
      <c r="DE18" s="30"/>
      <c r="DF18" s="46"/>
      <c r="DG18" s="47"/>
      <c r="DH18" s="48"/>
      <c r="DI18" s="51"/>
      <c r="DJ18" s="67">
        <f t="shared" si="12"/>
        <v>0</v>
      </c>
      <c r="DK18" s="68">
        <f t="shared" si="13"/>
        <v>0</v>
      </c>
      <c r="DL18" s="69"/>
      <c r="DM18" s="30"/>
      <c r="DN18" s="46">
        <f t="shared" si="14"/>
        <v>0</v>
      </c>
      <c r="DO18" s="109">
        <f t="shared" si="1"/>
        <v>0</v>
      </c>
      <c r="DP18" s="114">
        <v>5.0068849455739022</v>
      </c>
      <c r="DQ18" s="30"/>
      <c r="DR18" s="46">
        <f t="shared" si="15"/>
        <v>50898.743254583693</v>
      </c>
      <c r="DS18" s="109">
        <f t="shared" si="16"/>
        <v>2.5163967176718625E-2</v>
      </c>
      <c r="DT18" s="114">
        <v>0.92583333333333373</v>
      </c>
      <c r="DU18" s="30"/>
      <c r="DV18" s="46">
        <f t="shared" si="17"/>
        <v>50898.743254583693</v>
      </c>
      <c r="DW18" s="109">
        <f t="shared" si="2"/>
        <v>2.5163967176718625E-2</v>
      </c>
      <c r="DX18" s="48"/>
      <c r="DZ18" s="67">
        <f t="shared" si="18"/>
        <v>0</v>
      </c>
      <c r="EA18" s="68">
        <f t="shared" si="19"/>
        <v>0</v>
      </c>
      <c r="EB18" s="69"/>
      <c r="EC18" s="30"/>
      <c r="ED18" s="46">
        <f t="shared" si="20"/>
        <v>0</v>
      </c>
      <c r="EE18" s="109">
        <f t="shared" si="3"/>
        <v>0</v>
      </c>
      <c r="EF18" s="114">
        <v>2.8703056479984332</v>
      </c>
      <c r="EG18" s="30"/>
      <c r="EH18" s="46">
        <f t="shared" si="21"/>
        <v>60516.636980695999</v>
      </c>
      <c r="EI18" s="109">
        <f t="shared" si="4"/>
        <v>1.0707227843826038E-2</v>
      </c>
      <c r="EJ18" s="114">
        <v>0.92583333333333329</v>
      </c>
      <c r="EK18" s="30"/>
      <c r="EL18" s="46">
        <f t="shared" si="22"/>
        <v>60516.636980695999</v>
      </c>
      <c r="EM18" s="109">
        <f t="shared" si="23"/>
        <v>1.0707227843826038E-2</v>
      </c>
      <c r="EN18" s="48"/>
      <c r="EO18" s="377"/>
      <c r="EP18" s="184"/>
      <c r="EQ18" s="378"/>
      <c r="ER18" s="378"/>
      <c r="ES18" s="378"/>
      <c r="ET18" s="378"/>
    </row>
    <row r="19" spans="1:150">
      <c r="A19" s="52">
        <v>41091</v>
      </c>
      <c r="B19" s="67">
        <f t="array" ref="B19">SUM(IF(($A19=PC_2!$M$2:$M$93)*(B$8=PC_2!$AB$1:$AH$1),PC_2!$AB$2:$AH$93))+B18</f>
        <v>0</v>
      </c>
      <c r="C19" s="68">
        <f t="shared" si="5"/>
        <v>0</v>
      </c>
      <c r="D19" s="106">
        <v>0</v>
      </c>
      <c r="E19" s="53"/>
      <c r="F19" s="46">
        <f>SUM('&gt;&gt;:&lt;&lt;'!F19)</f>
        <v>0</v>
      </c>
      <c r="G19" s="109">
        <f>SUM('&gt;&gt;:&lt;&lt;'!G19)</f>
        <v>0</v>
      </c>
      <c r="H19" s="112">
        <v>5.0068849455739022</v>
      </c>
      <c r="I19" s="30"/>
      <c r="J19" s="46">
        <f>SUM('&gt;&gt;:&lt;&lt;'!J19)</f>
        <v>72101</v>
      </c>
      <c r="K19" s="109">
        <f>SUM('&gt;&gt;:&lt;&lt;'!K19)</f>
        <v>9.479502339603392E-2</v>
      </c>
      <c r="L19" s="112">
        <v>0.92583333333333373</v>
      </c>
      <c r="M19" s="30"/>
      <c r="N19" s="46"/>
      <c r="O19" s="47"/>
      <c r="P19" s="311"/>
      <c r="Q19" s="49"/>
      <c r="R19" s="67">
        <f t="array" ref="R19">SUM(IF(($A19=PC_2!$M$2:$M$93)*(R$8=PC_2!$AB$1:$AH$1),PC_2!$AB$2:$AH$93))+R18</f>
        <v>0</v>
      </c>
      <c r="S19" s="68">
        <f t="shared" si="6"/>
        <v>0</v>
      </c>
      <c r="T19" s="106">
        <v>0</v>
      </c>
      <c r="U19" s="30"/>
      <c r="V19" s="46">
        <f>SUM('&gt;&gt;:&lt;&lt;'!V19)</f>
        <v>0</v>
      </c>
      <c r="W19" s="109">
        <f>SUM('&gt;&gt;:&lt;&lt;'!W19)</f>
        <v>0</v>
      </c>
      <c r="X19" s="112">
        <v>5.0068849455739022</v>
      </c>
      <c r="Y19" s="30"/>
      <c r="Z19" s="46">
        <f>SUM('&gt;&gt;:&lt;&lt;'!Z19)</f>
        <v>31839.086528999243</v>
      </c>
      <c r="AA19" s="109">
        <f>SUM('&gt;&gt;:&lt;&lt;'!AA19)</f>
        <v>4.3125096883904625E-2</v>
      </c>
      <c r="AB19" s="114">
        <v>0.92583333333333373</v>
      </c>
      <c r="AC19" s="30"/>
      <c r="AD19" s="46"/>
      <c r="AE19" s="47"/>
      <c r="AF19" s="48"/>
      <c r="AG19" s="50">
        <f t="shared" si="7"/>
        <v>0</v>
      </c>
      <c r="AH19" s="67">
        <f t="array" ref="AH19">SUM(IF(($A19=PC_2!$M$2:$M$93)*(AH$8=PC_2!$AB$1:$AH$1),PC_2!$AB$2:$AH$93))+AH18</f>
        <v>0</v>
      </c>
      <c r="AI19" s="68">
        <f t="shared" si="0"/>
        <v>0</v>
      </c>
      <c r="AJ19" s="69">
        <v>0</v>
      </c>
      <c r="AK19" s="30"/>
      <c r="AL19" s="46">
        <f>SUM('&gt;&gt;:&lt;&lt;'!AL19)</f>
        <v>0</v>
      </c>
      <c r="AM19" s="109">
        <f>SUM('&gt;&gt;:&lt;&lt;'!AM19)</f>
        <v>0</v>
      </c>
      <c r="AN19" s="112">
        <v>5.0068849455739022</v>
      </c>
      <c r="AO19" s="30"/>
      <c r="AP19" s="46">
        <f>SUM('&gt;&gt;:&lt;&lt;'!AP19)</f>
        <v>6665.693274604917</v>
      </c>
      <c r="AQ19" s="109">
        <f>SUM('&gt;&gt;:&lt;&lt;'!AQ19)</f>
        <v>5.2161305850261505E-2</v>
      </c>
      <c r="AR19" s="114">
        <v>0.92583333333333373</v>
      </c>
      <c r="AS19" s="30"/>
      <c r="AT19" s="46"/>
      <c r="AU19" s="47"/>
      <c r="AV19" s="48"/>
      <c r="AW19" s="31"/>
      <c r="AX19" s="67">
        <f t="array" ref="AX19">SUM(IF(($A19=PC_2!$M$2:$M$93)*(AX$8=PC_2!$AB$1:$AH$1),PC_2!$AB$2:$AH$93))+AX18</f>
        <v>0</v>
      </c>
      <c r="AY19" s="68">
        <f t="shared" si="8"/>
        <v>0</v>
      </c>
      <c r="AZ19" s="69">
        <v>0</v>
      </c>
      <c r="BA19" s="30"/>
      <c r="BB19" s="46">
        <f>SUM('&gt;&gt;:&lt;&lt;'!BB19)</f>
        <v>0</v>
      </c>
      <c r="BC19" s="109">
        <f>SUM('&gt;&gt;:&lt;&lt;'!BC19)</f>
        <v>0</v>
      </c>
      <c r="BD19" s="112">
        <v>5.0068849455739022</v>
      </c>
      <c r="BE19" s="30"/>
      <c r="BF19" s="46">
        <f>SUM('&gt;&gt;:&lt;&lt;'!BF19)</f>
        <v>0</v>
      </c>
      <c r="BG19" s="109">
        <f>SUM('&gt;&gt;:&lt;&lt;'!BG19)</f>
        <v>0</v>
      </c>
      <c r="BH19" s="114">
        <v>0.92583333333333373</v>
      </c>
      <c r="BI19" s="30"/>
      <c r="BJ19" s="46"/>
      <c r="BK19" s="47"/>
      <c r="BL19" s="48"/>
      <c r="BM19" s="31"/>
      <c r="BN19" s="67">
        <f t="array" ref="BN19">SUM(IF(($A19=PC_2!$M$2:$M$93)*(BN$8=PC_2!$AB$1:$AH$1),PC_2!$AB$2:$AH$93))+BN18</f>
        <v>0</v>
      </c>
      <c r="BO19" s="68">
        <f t="shared" si="9"/>
        <v>0</v>
      </c>
      <c r="BP19" s="69">
        <v>0</v>
      </c>
      <c r="BQ19" s="30"/>
      <c r="BR19" s="46">
        <f>SUM('&gt;&gt;:&lt;&lt;'!BR19)</f>
        <v>0</v>
      </c>
      <c r="BS19" s="109">
        <f>SUM('&gt;&gt;:&lt;&lt;'!BS19)</f>
        <v>0</v>
      </c>
      <c r="BT19" s="112">
        <v>5.0068849455739022</v>
      </c>
      <c r="BU19" s="30"/>
      <c r="BV19" s="46">
        <f>SUM('&gt;&gt;:&lt;&lt;'!BV19)</f>
        <v>9617.8937261123083</v>
      </c>
      <c r="BW19" s="109">
        <f>SUM('&gt;&gt;:&lt;&lt;'!BW19)</f>
        <v>2.6500984708207123E-3</v>
      </c>
      <c r="BX19" s="114">
        <v>0.92583333333333373</v>
      </c>
      <c r="BY19" s="30"/>
      <c r="BZ19" s="46"/>
      <c r="CA19" s="47"/>
      <c r="CB19" s="48"/>
      <c r="CC19" s="31"/>
      <c r="CD19" s="67">
        <f t="array" ref="CD19">SUM(IF(($A19=PC_2!$M$2:$M$93)*(CD$8=PC_2!$AB$1:$AH$1),PC_2!$AB$2:$AH$93))+CD18</f>
        <v>0</v>
      </c>
      <c r="CE19" s="68">
        <f t="shared" si="10"/>
        <v>0</v>
      </c>
      <c r="CF19" s="69">
        <v>0</v>
      </c>
      <c r="CG19" s="30"/>
      <c r="CH19" s="46">
        <f>SUM('&gt;&gt;:&lt;&lt;'!CH19)</f>
        <v>0</v>
      </c>
      <c r="CI19" s="109">
        <f>SUM('&gt;&gt;:&lt;&lt;'!CI19)</f>
        <v>0</v>
      </c>
      <c r="CJ19" s="112">
        <v>5.0068849455739022</v>
      </c>
      <c r="CK19" s="30"/>
      <c r="CL19" s="46">
        <f>SUM('&gt;&gt;:&lt;&lt;'!CL19)</f>
        <v>12393.963450979525</v>
      </c>
      <c r="CM19" s="109">
        <f>SUM('&gt;&gt;:&lt;&lt;'!CM19)</f>
        <v>0.12427517748901559</v>
      </c>
      <c r="CN19" s="114">
        <v>0.92583333333333373</v>
      </c>
      <c r="CO19" s="30"/>
      <c r="CP19" s="46"/>
      <c r="CQ19" s="47"/>
      <c r="CR19" s="48"/>
      <c r="CS19" s="31"/>
      <c r="CT19" s="67">
        <f t="array" ref="CT19">SUM(IF(($A19=PC_2!$N$2:$N$93)*(CT$8=PC_2!$AB$1:$AH$1),PC_2!$AB$2:$AH$93))+CT18</f>
        <v>0</v>
      </c>
      <c r="CU19" s="68">
        <f t="shared" si="11"/>
        <v>0</v>
      </c>
      <c r="CV19" s="69">
        <v>0</v>
      </c>
      <c r="CW19" s="30"/>
      <c r="CX19" s="46">
        <f>SUM('&gt;&gt;:&lt;&lt;'!CX19)</f>
        <v>0</v>
      </c>
      <c r="CY19" s="109">
        <f>SUM('&gt;&gt;:&lt;&lt;'!CY19)</f>
        <v>0</v>
      </c>
      <c r="CZ19" s="112">
        <v>5.0068849455739022</v>
      </c>
      <c r="DA19" s="30"/>
      <c r="DB19" s="46">
        <f>SUM('&gt;&gt;:&lt;&lt;'!DB19)</f>
        <v>0</v>
      </c>
      <c r="DC19" s="109">
        <f>SUM('&gt;&gt;:&lt;&lt;'!DC19)</f>
        <v>0</v>
      </c>
      <c r="DD19" s="114">
        <v>0.92583333333333373</v>
      </c>
      <c r="DE19" s="30"/>
      <c r="DF19" s="46"/>
      <c r="DG19" s="47"/>
      <c r="DH19" s="48"/>
      <c r="DI19" s="51"/>
      <c r="DJ19" s="67">
        <f t="shared" si="12"/>
        <v>0</v>
      </c>
      <c r="DK19" s="68">
        <f t="shared" si="13"/>
        <v>0</v>
      </c>
      <c r="DL19" s="69"/>
      <c r="DM19" s="30"/>
      <c r="DN19" s="46">
        <f t="shared" si="14"/>
        <v>0</v>
      </c>
      <c r="DO19" s="109">
        <f t="shared" si="1"/>
        <v>0</v>
      </c>
      <c r="DP19" s="114">
        <v>5.0068849455739022</v>
      </c>
      <c r="DQ19" s="30"/>
      <c r="DR19" s="46">
        <f t="shared" si="15"/>
        <v>50898.743254583693</v>
      </c>
      <c r="DS19" s="109">
        <f t="shared" si="16"/>
        <v>2.5163967176718625E-2</v>
      </c>
      <c r="DT19" s="114">
        <v>0.92583333333333373</v>
      </c>
      <c r="DU19" s="30"/>
      <c r="DV19" s="46">
        <f t="shared" si="17"/>
        <v>50898.743254583693</v>
      </c>
      <c r="DW19" s="109">
        <f t="shared" si="2"/>
        <v>2.5163967176718625E-2</v>
      </c>
      <c r="DX19" s="48"/>
      <c r="DZ19" s="67">
        <f t="shared" si="18"/>
        <v>0</v>
      </c>
      <c r="EA19" s="68">
        <f t="shared" si="19"/>
        <v>0</v>
      </c>
      <c r="EB19" s="69"/>
      <c r="EC19" s="30"/>
      <c r="ED19" s="46">
        <f t="shared" si="20"/>
        <v>0</v>
      </c>
      <c r="EE19" s="109">
        <f t="shared" si="3"/>
        <v>0</v>
      </c>
      <c r="EF19" s="114">
        <v>2.8703056479984332</v>
      </c>
      <c r="EG19" s="30"/>
      <c r="EH19" s="46">
        <f t="shared" si="21"/>
        <v>60516.636980695999</v>
      </c>
      <c r="EI19" s="109">
        <f t="shared" si="4"/>
        <v>1.0707227843826038E-2</v>
      </c>
      <c r="EJ19" s="114">
        <v>0.92583333333333329</v>
      </c>
      <c r="EK19" s="30"/>
      <c r="EL19" s="46">
        <f t="shared" si="22"/>
        <v>60516.636980695999</v>
      </c>
      <c r="EM19" s="109">
        <f t="shared" si="23"/>
        <v>1.0707227843826038E-2</v>
      </c>
      <c r="EN19" s="48"/>
      <c r="EO19" s="377"/>
      <c r="EP19" s="184"/>
      <c r="EQ19" s="378"/>
      <c r="ER19" s="378"/>
      <c r="ES19" s="378"/>
      <c r="ET19" s="378"/>
    </row>
    <row r="20" spans="1:150">
      <c r="A20" s="52">
        <v>41122</v>
      </c>
      <c r="B20" s="67">
        <f t="array" ref="B20">SUM(IF(($A20=PC_2!$M$2:$M$93)*(B$8=PC_2!$AB$1:$AH$1),PC_2!$AB$2:$AH$93))+B19</f>
        <v>0</v>
      </c>
      <c r="C20" s="68">
        <f t="shared" si="5"/>
        <v>0</v>
      </c>
      <c r="D20" s="106">
        <v>0</v>
      </c>
      <c r="E20" s="53"/>
      <c r="F20" s="46">
        <f>SUM('&gt;&gt;:&lt;&lt;'!F20)</f>
        <v>0</v>
      </c>
      <c r="G20" s="109">
        <f>SUM('&gt;&gt;:&lt;&lt;'!G20)</f>
        <v>0</v>
      </c>
      <c r="H20" s="112">
        <v>5.0068849455739022</v>
      </c>
      <c r="I20" s="30"/>
      <c r="J20" s="46">
        <f>SUM('&gt;&gt;:&lt;&lt;'!J20)</f>
        <v>72101</v>
      </c>
      <c r="K20" s="109">
        <f>SUM('&gt;&gt;:&lt;&lt;'!K20)</f>
        <v>9.479502339603392E-2</v>
      </c>
      <c r="L20" s="112">
        <v>0.92583333333333373</v>
      </c>
      <c r="M20" s="30"/>
      <c r="N20" s="46"/>
      <c r="O20" s="47"/>
      <c r="P20" s="311"/>
      <c r="Q20" s="49"/>
      <c r="R20" s="67">
        <f t="array" ref="R20">SUM(IF(($A20=PC_2!$M$2:$M$93)*(R$8=PC_2!$AB$1:$AH$1),PC_2!$AB$2:$AH$93))+R19</f>
        <v>0</v>
      </c>
      <c r="S20" s="68">
        <f t="shared" si="6"/>
        <v>0</v>
      </c>
      <c r="T20" s="106">
        <v>0</v>
      </c>
      <c r="U20" s="30"/>
      <c r="V20" s="46">
        <f>SUM('&gt;&gt;:&lt;&lt;'!V20)</f>
        <v>0</v>
      </c>
      <c r="W20" s="109">
        <f>SUM('&gt;&gt;:&lt;&lt;'!W20)</f>
        <v>0</v>
      </c>
      <c r="X20" s="112">
        <v>5.0068849455739022</v>
      </c>
      <c r="Y20" s="30"/>
      <c r="Z20" s="46">
        <f>SUM('&gt;&gt;:&lt;&lt;'!Z20)</f>
        <v>31839.086528999243</v>
      </c>
      <c r="AA20" s="109">
        <f>SUM('&gt;&gt;:&lt;&lt;'!AA20)</f>
        <v>4.3125096883904625E-2</v>
      </c>
      <c r="AB20" s="114">
        <v>0.92583333333333373</v>
      </c>
      <c r="AC20" s="30"/>
      <c r="AD20" s="46"/>
      <c r="AE20" s="47"/>
      <c r="AF20" s="48"/>
      <c r="AG20" s="50">
        <f t="shared" si="7"/>
        <v>0</v>
      </c>
      <c r="AH20" s="67">
        <f t="array" ref="AH20">SUM(IF(($A20=PC_2!$M$2:$M$93)*(AH$8=PC_2!$AB$1:$AH$1),PC_2!$AB$2:$AH$93))+AH19</f>
        <v>0</v>
      </c>
      <c r="AI20" s="68">
        <f t="shared" si="0"/>
        <v>0</v>
      </c>
      <c r="AJ20" s="69">
        <v>0</v>
      </c>
      <c r="AK20" s="30"/>
      <c r="AL20" s="46">
        <f>SUM('&gt;&gt;:&lt;&lt;'!AL20)</f>
        <v>0</v>
      </c>
      <c r="AM20" s="109">
        <f>SUM('&gt;&gt;:&lt;&lt;'!AM20)</f>
        <v>0</v>
      </c>
      <c r="AN20" s="112">
        <v>5.0068849455739022</v>
      </c>
      <c r="AO20" s="30"/>
      <c r="AP20" s="46">
        <f>SUM('&gt;&gt;:&lt;&lt;'!AP20)</f>
        <v>6665.693274604917</v>
      </c>
      <c r="AQ20" s="109">
        <f>SUM('&gt;&gt;:&lt;&lt;'!AQ20)</f>
        <v>5.2161305850261505E-2</v>
      </c>
      <c r="AR20" s="114">
        <v>0.92583333333333373</v>
      </c>
      <c r="AS20" s="30"/>
      <c r="AT20" s="46"/>
      <c r="AU20" s="47"/>
      <c r="AV20" s="48"/>
      <c r="AW20" s="31"/>
      <c r="AX20" s="67">
        <f t="array" ref="AX20">SUM(IF(($A20=PC_2!$M$2:$M$93)*(AX$8=PC_2!$AB$1:$AH$1),PC_2!$AB$2:$AH$93))+AX19</f>
        <v>0</v>
      </c>
      <c r="AY20" s="68">
        <f t="shared" si="8"/>
        <v>0</v>
      </c>
      <c r="AZ20" s="69">
        <v>0</v>
      </c>
      <c r="BA20" s="30"/>
      <c r="BB20" s="46">
        <f>SUM('&gt;&gt;:&lt;&lt;'!BB20)</f>
        <v>0</v>
      </c>
      <c r="BC20" s="109">
        <f>SUM('&gt;&gt;:&lt;&lt;'!BC20)</f>
        <v>0</v>
      </c>
      <c r="BD20" s="112">
        <v>5.0068849455739022</v>
      </c>
      <c r="BE20" s="30"/>
      <c r="BF20" s="46">
        <f>SUM('&gt;&gt;:&lt;&lt;'!BF20)</f>
        <v>0</v>
      </c>
      <c r="BG20" s="109">
        <f>SUM('&gt;&gt;:&lt;&lt;'!BG20)</f>
        <v>0</v>
      </c>
      <c r="BH20" s="114">
        <v>0.92583333333333373</v>
      </c>
      <c r="BI20" s="30"/>
      <c r="BJ20" s="46"/>
      <c r="BK20" s="47"/>
      <c r="BL20" s="48"/>
      <c r="BM20" s="31"/>
      <c r="BN20" s="67">
        <f t="array" ref="BN20">SUM(IF(($A20=PC_2!$M$2:$M$93)*(BN$8=PC_2!$AB$1:$AH$1),PC_2!$AB$2:$AH$93))+BN19</f>
        <v>0</v>
      </c>
      <c r="BO20" s="68">
        <f t="shared" si="9"/>
        <v>0</v>
      </c>
      <c r="BP20" s="69">
        <v>0</v>
      </c>
      <c r="BQ20" s="30"/>
      <c r="BR20" s="46">
        <f>SUM('&gt;&gt;:&lt;&lt;'!BR20)</f>
        <v>0</v>
      </c>
      <c r="BS20" s="109">
        <f>SUM('&gt;&gt;:&lt;&lt;'!BS20)</f>
        <v>0</v>
      </c>
      <c r="BT20" s="112">
        <v>5.0068849455739022</v>
      </c>
      <c r="BU20" s="30"/>
      <c r="BV20" s="46">
        <f>SUM('&gt;&gt;:&lt;&lt;'!BV20)</f>
        <v>9617.8937261123083</v>
      </c>
      <c r="BW20" s="109">
        <f>SUM('&gt;&gt;:&lt;&lt;'!BW20)</f>
        <v>2.6500984708207123E-3</v>
      </c>
      <c r="BX20" s="114">
        <v>0.92583333333333373</v>
      </c>
      <c r="BY20" s="30"/>
      <c r="BZ20" s="46"/>
      <c r="CA20" s="47"/>
      <c r="CB20" s="48"/>
      <c r="CC20" s="31"/>
      <c r="CD20" s="67">
        <f t="array" ref="CD20">SUM(IF(($A20=PC_2!$M$2:$M$93)*(CD$8=PC_2!$AB$1:$AH$1),PC_2!$AB$2:$AH$93))+CD19</f>
        <v>0</v>
      </c>
      <c r="CE20" s="68">
        <f t="shared" si="10"/>
        <v>0</v>
      </c>
      <c r="CF20" s="69">
        <v>0</v>
      </c>
      <c r="CG20" s="30"/>
      <c r="CH20" s="46">
        <f>SUM('&gt;&gt;:&lt;&lt;'!CH20)</f>
        <v>0</v>
      </c>
      <c r="CI20" s="109">
        <f>SUM('&gt;&gt;:&lt;&lt;'!CI20)</f>
        <v>0</v>
      </c>
      <c r="CJ20" s="112">
        <v>5.0068849455739022</v>
      </c>
      <c r="CK20" s="30"/>
      <c r="CL20" s="46">
        <f>SUM('&gt;&gt;:&lt;&lt;'!CL20)</f>
        <v>12393.963450979525</v>
      </c>
      <c r="CM20" s="109">
        <f>SUM('&gt;&gt;:&lt;&lt;'!CM20)</f>
        <v>0.12427517748901559</v>
      </c>
      <c r="CN20" s="114">
        <v>0.92583333333333373</v>
      </c>
      <c r="CO20" s="30"/>
      <c r="CP20" s="46"/>
      <c r="CQ20" s="47"/>
      <c r="CR20" s="48"/>
      <c r="CS20" s="31"/>
      <c r="CT20" s="67">
        <f t="array" ref="CT20">SUM(IF(($A20=PC_2!$N$2:$N$93)*(CT$8=PC_2!$AB$1:$AH$1),PC_2!$AB$2:$AH$93))+CT19</f>
        <v>0</v>
      </c>
      <c r="CU20" s="68">
        <f t="shared" si="11"/>
        <v>0</v>
      </c>
      <c r="CV20" s="69">
        <v>0</v>
      </c>
      <c r="CW20" s="30"/>
      <c r="CX20" s="46">
        <f>SUM('&gt;&gt;:&lt;&lt;'!CX20)</f>
        <v>0</v>
      </c>
      <c r="CY20" s="109">
        <f>SUM('&gt;&gt;:&lt;&lt;'!CY20)</f>
        <v>0</v>
      </c>
      <c r="CZ20" s="112">
        <v>5.0068849455739022</v>
      </c>
      <c r="DA20" s="30"/>
      <c r="DB20" s="46">
        <f>SUM('&gt;&gt;:&lt;&lt;'!DB20)</f>
        <v>0</v>
      </c>
      <c r="DC20" s="109">
        <f>SUM('&gt;&gt;:&lt;&lt;'!DC20)</f>
        <v>0</v>
      </c>
      <c r="DD20" s="114">
        <v>0.92583333333333373</v>
      </c>
      <c r="DE20" s="30"/>
      <c r="DF20" s="46"/>
      <c r="DG20" s="47"/>
      <c r="DH20" s="48"/>
      <c r="DI20" s="51"/>
      <c r="DJ20" s="67">
        <f t="shared" si="12"/>
        <v>0</v>
      </c>
      <c r="DK20" s="68">
        <f t="shared" si="13"/>
        <v>0</v>
      </c>
      <c r="DL20" s="69"/>
      <c r="DM20" s="30"/>
      <c r="DN20" s="46">
        <f t="shared" si="14"/>
        <v>0</v>
      </c>
      <c r="DO20" s="109">
        <f t="shared" si="1"/>
        <v>0</v>
      </c>
      <c r="DP20" s="114">
        <v>5.0068849455739022</v>
      </c>
      <c r="DQ20" s="30"/>
      <c r="DR20" s="46">
        <f t="shared" si="15"/>
        <v>50898.743254583693</v>
      </c>
      <c r="DS20" s="109">
        <f t="shared" si="16"/>
        <v>2.5163967176718625E-2</v>
      </c>
      <c r="DT20" s="114">
        <v>0.92583333333333373</v>
      </c>
      <c r="DU20" s="30"/>
      <c r="DV20" s="46">
        <f t="shared" si="17"/>
        <v>50898.743254583693</v>
      </c>
      <c r="DW20" s="109">
        <f t="shared" si="2"/>
        <v>2.5163967176718625E-2</v>
      </c>
      <c r="DX20" s="48"/>
      <c r="DZ20" s="67">
        <f t="shared" si="18"/>
        <v>0</v>
      </c>
      <c r="EA20" s="68">
        <f t="shared" si="19"/>
        <v>0</v>
      </c>
      <c r="EB20" s="69"/>
      <c r="EC20" s="30"/>
      <c r="ED20" s="46">
        <f t="shared" si="20"/>
        <v>0</v>
      </c>
      <c r="EE20" s="109">
        <f t="shared" si="3"/>
        <v>0</v>
      </c>
      <c r="EF20" s="114">
        <v>2.8703056479984332</v>
      </c>
      <c r="EG20" s="30"/>
      <c r="EH20" s="46">
        <f t="shared" si="21"/>
        <v>60516.636980695999</v>
      </c>
      <c r="EI20" s="109">
        <f t="shared" si="4"/>
        <v>1.0707227843826038E-2</v>
      </c>
      <c r="EJ20" s="114">
        <v>0.92583333333333329</v>
      </c>
      <c r="EK20" s="30"/>
      <c r="EL20" s="46">
        <f t="shared" si="22"/>
        <v>60516.636980695999</v>
      </c>
      <c r="EM20" s="109">
        <f t="shared" si="23"/>
        <v>1.0707227843826038E-2</v>
      </c>
      <c r="EN20" s="48"/>
      <c r="EO20" s="377"/>
      <c r="EP20" s="184"/>
      <c r="EQ20" s="378"/>
      <c r="ER20" s="378"/>
      <c r="ES20" s="378"/>
      <c r="ET20" s="378"/>
    </row>
    <row r="21" spans="1:150">
      <c r="A21" s="52">
        <v>41153</v>
      </c>
      <c r="B21" s="67">
        <f t="array" ref="B21">SUM(IF(($A21=PC_2!$M$2:$M$93)*(B$8=PC_2!$AB$1:$AH$1),PC_2!$AB$2:$AH$93))+B20</f>
        <v>0</v>
      </c>
      <c r="C21" s="68">
        <f t="shared" si="5"/>
        <v>0</v>
      </c>
      <c r="D21" s="106">
        <v>0</v>
      </c>
      <c r="E21" s="53"/>
      <c r="F21" s="46">
        <f>SUM('&gt;&gt;:&lt;&lt;'!F21)</f>
        <v>0</v>
      </c>
      <c r="G21" s="109">
        <f>SUM('&gt;&gt;:&lt;&lt;'!G21)</f>
        <v>0</v>
      </c>
      <c r="H21" s="112">
        <v>5.0068849455739022</v>
      </c>
      <c r="I21" s="30"/>
      <c r="J21" s="46">
        <f>SUM('&gt;&gt;:&lt;&lt;'!J21)</f>
        <v>72101</v>
      </c>
      <c r="K21" s="109">
        <f>SUM('&gt;&gt;:&lt;&lt;'!K21)</f>
        <v>9.479502339603392E-2</v>
      </c>
      <c r="L21" s="112">
        <v>0.92583333333333373</v>
      </c>
      <c r="M21" s="30"/>
      <c r="N21" s="46"/>
      <c r="O21" s="47"/>
      <c r="P21" s="311"/>
      <c r="Q21" s="49"/>
      <c r="R21" s="67">
        <f t="array" ref="R21">SUM(IF(($A21=PC_2!$M$2:$M$93)*(R$8=PC_2!$AB$1:$AH$1),PC_2!$AB$2:$AH$93))+R20</f>
        <v>0</v>
      </c>
      <c r="S21" s="68">
        <f t="shared" si="6"/>
        <v>0</v>
      </c>
      <c r="T21" s="106">
        <v>0</v>
      </c>
      <c r="U21" s="30"/>
      <c r="V21" s="46">
        <f>SUM('&gt;&gt;:&lt;&lt;'!V21)</f>
        <v>0</v>
      </c>
      <c r="W21" s="109">
        <f>SUM('&gt;&gt;:&lt;&lt;'!W21)</f>
        <v>0</v>
      </c>
      <c r="X21" s="112">
        <v>5.0068849455739022</v>
      </c>
      <c r="Y21" s="30"/>
      <c r="Z21" s="46">
        <f>SUM('&gt;&gt;:&lt;&lt;'!Z21)</f>
        <v>31839.086528999243</v>
      </c>
      <c r="AA21" s="109">
        <f>SUM('&gt;&gt;:&lt;&lt;'!AA21)</f>
        <v>4.3125096883904625E-2</v>
      </c>
      <c r="AB21" s="114">
        <v>0.92583333333333373</v>
      </c>
      <c r="AC21" s="30"/>
      <c r="AD21" s="46"/>
      <c r="AE21" s="47"/>
      <c r="AF21" s="48"/>
      <c r="AG21" s="50">
        <f t="shared" si="7"/>
        <v>0</v>
      </c>
      <c r="AH21" s="67">
        <f t="array" ref="AH21">SUM(IF(($A21=PC_2!$M$2:$M$93)*(AH$8=PC_2!$AB$1:$AH$1),PC_2!$AB$2:$AH$93))+AH20</f>
        <v>0</v>
      </c>
      <c r="AI21" s="68">
        <f t="shared" si="0"/>
        <v>0</v>
      </c>
      <c r="AJ21" s="69">
        <v>0</v>
      </c>
      <c r="AK21" s="30"/>
      <c r="AL21" s="46">
        <f>SUM('&gt;&gt;:&lt;&lt;'!AL21)</f>
        <v>0</v>
      </c>
      <c r="AM21" s="109">
        <f>SUM('&gt;&gt;:&lt;&lt;'!AM21)</f>
        <v>0</v>
      </c>
      <c r="AN21" s="112">
        <v>5.0068849455739022</v>
      </c>
      <c r="AO21" s="30"/>
      <c r="AP21" s="46">
        <f>SUM('&gt;&gt;:&lt;&lt;'!AP21)</f>
        <v>6665.693274604917</v>
      </c>
      <c r="AQ21" s="109">
        <f>SUM('&gt;&gt;:&lt;&lt;'!AQ21)</f>
        <v>5.2161305850261505E-2</v>
      </c>
      <c r="AR21" s="114">
        <v>0.92583333333333373</v>
      </c>
      <c r="AS21" s="30"/>
      <c r="AT21" s="46"/>
      <c r="AU21" s="47"/>
      <c r="AV21" s="48"/>
      <c r="AW21" s="31"/>
      <c r="AX21" s="67">
        <f t="array" ref="AX21">SUM(IF(($A21=PC_2!$M$2:$M$93)*(AX$8=PC_2!$AB$1:$AH$1),PC_2!$AB$2:$AH$93))+AX20</f>
        <v>0</v>
      </c>
      <c r="AY21" s="68">
        <f t="shared" si="8"/>
        <v>0</v>
      </c>
      <c r="AZ21" s="69">
        <v>0</v>
      </c>
      <c r="BA21" s="30"/>
      <c r="BB21" s="46">
        <f>SUM('&gt;&gt;:&lt;&lt;'!BB21)</f>
        <v>0</v>
      </c>
      <c r="BC21" s="109">
        <f>SUM('&gt;&gt;:&lt;&lt;'!BC21)</f>
        <v>0</v>
      </c>
      <c r="BD21" s="112">
        <v>5.0068849455739022</v>
      </c>
      <c r="BE21" s="30"/>
      <c r="BF21" s="46">
        <f>SUM('&gt;&gt;:&lt;&lt;'!BF21)</f>
        <v>0</v>
      </c>
      <c r="BG21" s="109">
        <f>SUM('&gt;&gt;:&lt;&lt;'!BG21)</f>
        <v>0</v>
      </c>
      <c r="BH21" s="114">
        <v>0.92583333333333373</v>
      </c>
      <c r="BI21" s="30"/>
      <c r="BJ21" s="46"/>
      <c r="BK21" s="47"/>
      <c r="BL21" s="48"/>
      <c r="BM21" s="31"/>
      <c r="BN21" s="67">
        <f t="array" ref="BN21">SUM(IF(($A21=PC_2!$M$2:$M$93)*(BN$8=PC_2!$AB$1:$AH$1),PC_2!$AB$2:$AH$93))+BN20</f>
        <v>0</v>
      </c>
      <c r="BO21" s="68">
        <f t="shared" si="9"/>
        <v>0</v>
      </c>
      <c r="BP21" s="69">
        <v>0</v>
      </c>
      <c r="BQ21" s="30"/>
      <c r="BR21" s="46">
        <f>SUM('&gt;&gt;:&lt;&lt;'!BR21)</f>
        <v>0</v>
      </c>
      <c r="BS21" s="109">
        <f>SUM('&gt;&gt;:&lt;&lt;'!BS21)</f>
        <v>0</v>
      </c>
      <c r="BT21" s="112">
        <v>5.0068849455739022</v>
      </c>
      <c r="BU21" s="30"/>
      <c r="BV21" s="46">
        <f>SUM('&gt;&gt;:&lt;&lt;'!BV21)</f>
        <v>9617.8937261123083</v>
      </c>
      <c r="BW21" s="109">
        <f>SUM('&gt;&gt;:&lt;&lt;'!BW21)</f>
        <v>2.6500984708207123E-3</v>
      </c>
      <c r="BX21" s="114">
        <v>0.92583333333333373</v>
      </c>
      <c r="BY21" s="30"/>
      <c r="BZ21" s="46"/>
      <c r="CA21" s="47"/>
      <c r="CB21" s="48"/>
      <c r="CC21" s="31"/>
      <c r="CD21" s="67">
        <f t="array" ref="CD21">SUM(IF(($A21=PC_2!$M$2:$M$93)*(CD$8=PC_2!$AB$1:$AH$1),PC_2!$AB$2:$AH$93))+CD20</f>
        <v>0</v>
      </c>
      <c r="CE21" s="68">
        <f t="shared" si="10"/>
        <v>0</v>
      </c>
      <c r="CF21" s="69">
        <v>0</v>
      </c>
      <c r="CG21" s="30"/>
      <c r="CH21" s="46">
        <f>SUM('&gt;&gt;:&lt;&lt;'!CH21)</f>
        <v>0</v>
      </c>
      <c r="CI21" s="109">
        <f>SUM('&gt;&gt;:&lt;&lt;'!CI21)</f>
        <v>0</v>
      </c>
      <c r="CJ21" s="112">
        <v>5.0068849455739022</v>
      </c>
      <c r="CK21" s="30"/>
      <c r="CL21" s="46">
        <f>SUM('&gt;&gt;:&lt;&lt;'!CL21)</f>
        <v>12393.963450979525</v>
      </c>
      <c r="CM21" s="109">
        <f>SUM('&gt;&gt;:&lt;&lt;'!CM21)</f>
        <v>0.12427517748901559</v>
      </c>
      <c r="CN21" s="114">
        <v>0.92583333333333373</v>
      </c>
      <c r="CO21" s="30"/>
      <c r="CP21" s="46"/>
      <c r="CQ21" s="47"/>
      <c r="CR21" s="48"/>
      <c r="CS21" s="31"/>
      <c r="CT21" s="67">
        <f t="array" ref="CT21">SUM(IF(($A21=PC_2!$N$2:$N$93)*(CT$8=PC_2!$AB$1:$AH$1),PC_2!$AB$2:$AH$93))+CT20</f>
        <v>0</v>
      </c>
      <c r="CU21" s="68">
        <f t="shared" si="11"/>
        <v>0</v>
      </c>
      <c r="CV21" s="69">
        <v>0</v>
      </c>
      <c r="CW21" s="30"/>
      <c r="CX21" s="46">
        <f>SUM('&gt;&gt;:&lt;&lt;'!CX21)</f>
        <v>0</v>
      </c>
      <c r="CY21" s="109">
        <f>SUM('&gt;&gt;:&lt;&lt;'!CY21)</f>
        <v>0</v>
      </c>
      <c r="CZ21" s="112">
        <v>5.0068849455739022</v>
      </c>
      <c r="DA21" s="30"/>
      <c r="DB21" s="46">
        <f>SUM('&gt;&gt;:&lt;&lt;'!DB21)</f>
        <v>0</v>
      </c>
      <c r="DC21" s="109">
        <f>SUM('&gt;&gt;:&lt;&lt;'!DC21)</f>
        <v>0</v>
      </c>
      <c r="DD21" s="114">
        <v>0.92583333333333373</v>
      </c>
      <c r="DE21" s="30"/>
      <c r="DF21" s="46"/>
      <c r="DG21" s="47"/>
      <c r="DH21" s="48"/>
      <c r="DI21" s="51"/>
      <c r="DJ21" s="67">
        <f t="shared" si="12"/>
        <v>0</v>
      </c>
      <c r="DK21" s="68">
        <f t="shared" si="13"/>
        <v>0</v>
      </c>
      <c r="DL21" s="69"/>
      <c r="DM21" s="30"/>
      <c r="DN21" s="46">
        <f t="shared" si="14"/>
        <v>0</v>
      </c>
      <c r="DO21" s="109">
        <f t="shared" si="1"/>
        <v>0</v>
      </c>
      <c r="DP21" s="114">
        <v>5.0068849455739022</v>
      </c>
      <c r="DQ21" s="30"/>
      <c r="DR21" s="46">
        <f t="shared" si="15"/>
        <v>50898.743254583693</v>
      </c>
      <c r="DS21" s="109">
        <f t="shared" si="16"/>
        <v>2.5163967176718625E-2</v>
      </c>
      <c r="DT21" s="114">
        <v>0.92583333333333373</v>
      </c>
      <c r="DU21" s="30"/>
      <c r="DV21" s="46">
        <f t="shared" si="17"/>
        <v>50898.743254583693</v>
      </c>
      <c r="DW21" s="109">
        <f t="shared" si="2"/>
        <v>2.5163967176718625E-2</v>
      </c>
      <c r="DX21" s="48"/>
      <c r="DZ21" s="67">
        <f t="shared" si="18"/>
        <v>0</v>
      </c>
      <c r="EA21" s="68">
        <f t="shared" si="19"/>
        <v>0</v>
      </c>
      <c r="EB21" s="69"/>
      <c r="EC21" s="30"/>
      <c r="ED21" s="46">
        <f t="shared" si="20"/>
        <v>0</v>
      </c>
      <c r="EE21" s="109">
        <f t="shared" si="3"/>
        <v>0</v>
      </c>
      <c r="EF21" s="114">
        <v>2.8703056479984332</v>
      </c>
      <c r="EG21" s="30"/>
      <c r="EH21" s="46">
        <f t="shared" si="21"/>
        <v>60516.636980695999</v>
      </c>
      <c r="EI21" s="109">
        <f t="shared" si="4"/>
        <v>1.0707227843826038E-2</v>
      </c>
      <c r="EJ21" s="114">
        <v>0.92583333333333329</v>
      </c>
      <c r="EK21" s="30"/>
      <c r="EL21" s="46">
        <f t="shared" si="22"/>
        <v>60516.636980695999</v>
      </c>
      <c r="EM21" s="109">
        <f t="shared" si="23"/>
        <v>1.0707227843826038E-2</v>
      </c>
      <c r="EN21" s="48"/>
      <c r="EO21" s="377"/>
      <c r="EP21" s="184"/>
      <c r="EQ21" s="378"/>
      <c r="ER21" s="378"/>
      <c r="ES21" s="378"/>
      <c r="ET21" s="378"/>
    </row>
    <row r="22" spans="1:150">
      <c r="A22" s="52">
        <v>41183</v>
      </c>
      <c r="B22" s="67">
        <f t="array" ref="B22">SUM(IF(($A22=PC_2!$M$2:$M$93)*(B$8=PC_2!$AB$1:$AH$1),PC_2!$AB$2:$AH$93))+B21</f>
        <v>0</v>
      </c>
      <c r="C22" s="68">
        <f t="shared" si="5"/>
        <v>0</v>
      </c>
      <c r="D22" s="106">
        <v>0</v>
      </c>
      <c r="E22" s="53"/>
      <c r="F22" s="46">
        <f>SUM('&gt;&gt;:&lt;&lt;'!F22)</f>
        <v>0</v>
      </c>
      <c r="G22" s="109">
        <f>SUM('&gt;&gt;:&lt;&lt;'!G22)</f>
        <v>0</v>
      </c>
      <c r="H22" s="112">
        <v>5.0068849455739022</v>
      </c>
      <c r="I22" s="30"/>
      <c r="J22" s="46">
        <f>SUM('&gt;&gt;:&lt;&lt;'!J22)</f>
        <v>72101</v>
      </c>
      <c r="K22" s="109">
        <f>SUM('&gt;&gt;:&lt;&lt;'!K22)</f>
        <v>9.479502339603392E-2</v>
      </c>
      <c r="L22" s="112">
        <v>0.92583333333333373</v>
      </c>
      <c r="M22" s="30"/>
      <c r="N22" s="46"/>
      <c r="O22" s="47"/>
      <c r="P22" s="311"/>
      <c r="Q22" s="49"/>
      <c r="R22" s="67">
        <f t="array" ref="R22">SUM(IF(($A22=PC_2!$M$2:$M$93)*(R$8=PC_2!$AB$1:$AH$1),PC_2!$AB$2:$AH$93))+R21</f>
        <v>0</v>
      </c>
      <c r="S22" s="68">
        <f t="shared" si="6"/>
        <v>0</v>
      </c>
      <c r="T22" s="106">
        <v>0</v>
      </c>
      <c r="U22" s="30"/>
      <c r="V22" s="46">
        <f>SUM('&gt;&gt;:&lt;&lt;'!V22)</f>
        <v>0</v>
      </c>
      <c r="W22" s="109">
        <f>SUM('&gt;&gt;:&lt;&lt;'!W22)</f>
        <v>0</v>
      </c>
      <c r="X22" s="112">
        <v>5.0068849455739022</v>
      </c>
      <c r="Y22" s="30"/>
      <c r="Z22" s="46">
        <f>SUM('&gt;&gt;:&lt;&lt;'!Z22)</f>
        <v>31839.086528999243</v>
      </c>
      <c r="AA22" s="109">
        <f>SUM('&gt;&gt;:&lt;&lt;'!AA22)</f>
        <v>4.3125096883904625E-2</v>
      </c>
      <c r="AB22" s="114">
        <v>0.92583333333333373</v>
      </c>
      <c r="AC22" s="30"/>
      <c r="AD22" s="46"/>
      <c r="AE22" s="47"/>
      <c r="AF22" s="48"/>
      <c r="AG22" s="50">
        <f t="shared" si="7"/>
        <v>0</v>
      </c>
      <c r="AH22" s="67">
        <f t="array" ref="AH22">SUM(IF(($A22=PC_2!$M$2:$M$93)*(AH$8=PC_2!$AB$1:$AH$1),PC_2!$AB$2:$AH$93))+AH21</f>
        <v>0</v>
      </c>
      <c r="AI22" s="68">
        <f t="shared" si="0"/>
        <v>0</v>
      </c>
      <c r="AJ22" s="69">
        <v>0</v>
      </c>
      <c r="AK22" s="30"/>
      <c r="AL22" s="46">
        <f>SUM('&gt;&gt;:&lt;&lt;'!AL22)</f>
        <v>0</v>
      </c>
      <c r="AM22" s="109">
        <f>SUM('&gt;&gt;:&lt;&lt;'!AM22)</f>
        <v>0</v>
      </c>
      <c r="AN22" s="112">
        <v>5.0068849455739022</v>
      </c>
      <c r="AO22" s="30"/>
      <c r="AP22" s="46">
        <f>SUM('&gt;&gt;:&lt;&lt;'!AP22)</f>
        <v>6665.693274604917</v>
      </c>
      <c r="AQ22" s="109">
        <f>SUM('&gt;&gt;:&lt;&lt;'!AQ22)</f>
        <v>5.2161305850261505E-2</v>
      </c>
      <c r="AR22" s="114">
        <v>0.92583333333333373</v>
      </c>
      <c r="AS22" s="30"/>
      <c r="AT22" s="46"/>
      <c r="AU22" s="47"/>
      <c r="AV22" s="48"/>
      <c r="AW22" s="31"/>
      <c r="AX22" s="67">
        <f t="array" ref="AX22">SUM(IF(($A22=PC_2!$M$2:$M$93)*(AX$8=PC_2!$AB$1:$AH$1),PC_2!$AB$2:$AH$93))+AX21</f>
        <v>0</v>
      </c>
      <c r="AY22" s="68">
        <f t="shared" si="8"/>
        <v>0</v>
      </c>
      <c r="AZ22" s="69">
        <v>0</v>
      </c>
      <c r="BA22" s="30"/>
      <c r="BB22" s="46">
        <f>SUM('&gt;&gt;:&lt;&lt;'!BB22)</f>
        <v>0</v>
      </c>
      <c r="BC22" s="109">
        <f>SUM('&gt;&gt;:&lt;&lt;'!BC22)</f>
        <v>0</v>
      </c>
      <c r="BD22" s="112">
        <v>5.0068849455739022</v>
      </c>
      <c r="BE22" s="30"/>
      <c r="BF22" s="46">
        <f>SUM('&gt;&gt;:&lt;&lt;'!BF22)</f>
        <v>0</v>
      </c>
      <c r="BG22" s="109">
        <f>SUM('&gt;&gt;:&lt;&lt;'!BG22)</f>
        <v>0</v>
      </c>
      <c r="BH22" s="114">
        <v>0.92583333333333373</v>
      </c>
      <c r="BI22" s="30"/>
      <c r="BJ22" s="46"/>
      <c r="BK22" s="47"/>
      <c r="BL22" s="48"/>
      <c r="BM22" s="31"/>
      <c r="BN22" s="67">
        <f t="array" ref="BN22">SUM(IF(($A22=PC_2!$M$2:$M$93)*(BN$8=PC_2!$AB$1:$AH$1),PC_2!$AB$2:$AH$93))+BN21</f>
        <v>0</v>
      </c>
      <c r="BO22" s="68">
        <f t="shared" si="9"/>
        <v>0</v>
      </c>
      <c r="BP22" s="69">
        <v>0</v>
      </c>
      <c r="BQ22" s="30"/>
      <c r="BR22" s="46">
        <f>SUM('&gt;&gt;:&lt;&lt;'!BR22)</f>
        <v>0</v>
      </c>
      <c r="BS22" s="109">
        <f>SUM('&gt;&gt;:&lt;&lt;'!BS22)</f>
        <v>0</v>
      </c>
      <c r="BT22" s="112">
        <v>5.0068849455739022</v>
      </c>
      <c r="BU22" s="30"/>
      <c r="BV22" s="46">
        <f>SUM('&gt;&gt;:&lt;&lt;'!BV22)</f>
        <v>9617.8937261123083</v>
      </c>
      <c r="BW22" s="109">
        <f>SUM('&gt;&gt;:&lt;&lt;'!BW22)</f>
        <v>2.6500984708207123E-3</v>
      </c>
      <c r="BX22" s="114">
        <v>0.92583333333333373</v>
      </c>
      <c r="BY22" s="30"/>
      <c r="BZ22" s="46"/>
      <c r="CA22" s="47"/>
      <c r="CB22" s="48"/>
      <c r="CC22" s="31"/>
      <c r="CD22" s="67">
        <f t="array" ref="CD22">SUM(IF(($A22=PC_2!$M$2:$M$93)*(CD$8=PC_2!$AB$1:$AH$1),PC_2!$AB$2:$AH$93))+CD21</f>
        <v>0</v>
      </c>
      <c r="CE22" s="68">
        <f t="shared" si="10"/>
        <v>0</v>
      </c>
      <c r="CF22" s="69">
        <v>0</v>
      </c>
      <c r="CG22" s="30"/>
      <c r="CH22" s="46">
        <f>SUM('&gt;&gt;:&lt;&lt;'!CH22)</f>
        <v>0</v>
      </c>
      <c r="CI22" s="109">
        <f>SUM('&gt;&gt;:&lt;&lt;'!CI22)</f>
        <v>0</v>
      </c>
      <c r="CJ22" s="112">
        <v>5.0068849455739022</v>
      </c>
      <c r="CK22" s="30"/>
      <c r="CL22" s="46">
        <f>SUM('&gt;&gt;:&lt;&lt;'!CL22)</f>
        <v>12393.963450979525</v>
      </c>
      <c r="CM22" s="109">
        <f>SUM('&gt;&gt;:&lt;&lt;'!CM22)</f>
        <v>0.12427517748901559</v>
      </c>
      <c r="CN22" s="114">
        <v>0.92583333333333373</v>
      </c>
      <c r="CO22" s="30"/>
      <c r="CP22" s="46"/>
      <c r="CQ22" s="47"/>
      <c r="CR22" s="48"/>
      <c r="CS22" s="31"/>
      <c r="CT22" s="67">
        <f t="array" ref="CT22">SUM(IF(($A22=PC_2!$N$2:$N$93)*(CT$8=PC_2!$AB$1:$AH$1),PC_2!$AB$2:$AH$93))+CT21</f>
        <v>0</v>
      </c>
      <c r="CU22" s="68">
        <f t="shared" si="11"/>
        <v>0</v>
      </c>
      <c r="CV22" s="69">
        <v>0</v>
      </c>
      <c r="CW22" s="30"/>
      <c r="CX22" s="46">
        <f>SUM('&gt;&gt;:&lt;&lt;'!CX22)</f>
        <v>0</v>
      </c>
      <c r="CY22" s="109">
        <f>SUM('&gt;&gt;:&lt;&lt;'!CY22)</f>
        <v>0</v>
      </c>
      <c r="CZ22" s="112">
        <v>5.0068849455739022</v>
      </c>
      <c r="DA22" s="30"/>
      <c r="DB22" s="46">
        <f>SUM('&gt;&gt;:&lt;&lt;'!DB22)</f>
        <v>0</v>
      </c>
      <c r="DC22" s="109">
        <f>SUM('&gt;&gt;:&lt;&lt;'!DC22)</f>
        <v>0</v>
      </c>
      <c r="DD22" s="114">
        <v>0.92583333333333373</v>
      </c>
      <c r="DE22" s="30"/>
      <c r="DF22" s="46"/>
      <c r="DG22" s="47"/>
      <c r="DH22" s="48"/>
      <c r="DI22" s="51"/>
      <c r="DJ22" s="67">
        <f t="shared" si="12"/>
        <v>0</v>
      </c>
      <c r="DK22" s="68">
        <f t="shared" si="13"/>
        <v>0</v>
      </c>
      <c r="DL22" s="69"/>
      <c r="DM22" s="30"/>
      <c r="DN22" s="46">
        <f t="shared" si="14"/>
        <v>0</v>
      </c>
      <c r="DO22" s="109">
        <f t="shared" si="1"/>
        <v>0</v>
      </c>
      <c r="DP22" s="114">
        <v>5.0068849455739022</v>
      </c>
      <c r="DQ22" s="30"/>
      <c r="DR22" s="46">
        <f t="shared" si="15"/>
        <v>50898.743254583693</v>
      </c>
      <c r="DS22" s="109">
        <f t="shared" si="16"/>
        <v>2.5163967176718625E-2</v>
      </c>
      <c r="DT22" s="114">
        <v>0.92583333333333373</v>
      </c>
      <c r="DU22" s="30"/>
      <c r="DV22" s="46">
        <f t="shared" si="17"/>
        <v>50898.743254583693</v>
      </c>
      <c r="DW22" s="109">
        <f t="shared" si="2"/>
        <v>2.5163967176718625E-2</v>
      </c>
      <c r="DX22" s="48"/>
      <c r="DZ22" s="67">
        <f t="shared" si="18"/>
        <v>0</v>
      </c>
      <c r="EA22" s="68">
        <f t="shared" si="19"/>
        <v>0</v>
      </c>
      <c r="EB22" s="69"/>
      <c r="EC22" s="30"/>
      <c r="ED22" s="46">
        <f t="shared" si="20"/>
        <v>0</v>
      </c>
      <c r="EE22" s="109">
        <f t="shared" si="3"/>
        <v>0</v>
      </c>
      <c r="EF22" s="114">
        <v>2.8703056479984332</v>
      </c>
      <c r="EG22" s="30"/>
      <c r="EH22" s="46">
        <f t="shared" si="21"/>
        <v>60516.636980695999</v>
      </c>
      <c r="EI22" s="109">
        <f t="shared" si="4"/>
        <v>1.0707227843826038E-2</v>
      </c>
      <c r="EJ22" s="114">
        <v>0.92583333333333329</v>
      </c>
      <c r="EK22" s="30"/>
      <c r="EL22" s="46">
        <f t="shared" si="22"/>
        <v>60516.636980695999</v>
      </c>
      <c r="EM22" s="109">
        <f t="shared" si="23"/>
        <v>1.0707227843826038E-2</v>
      </c>
      <c r="EN22" s="48"/>
      <c r="EO22" s="377"/>
      <c r="EP22" s="184"/>
      <c r="EQ22" s="378"/>
      <c r="ER22" s="378"/>
      <c r="ES22" s="378"/>
      <c r="ET22" s="378"/>
    </row>
    <row r="23" spans="1:150">
      <c r="A23" s="52">
        <v>41214</v>
      </c>
      <c r="B23" s="67">
        <f t="array" ref="B23">SUM(IF(($A23=PC_2!$M$2:$M$93)*(B$8=PC_2!$AB$1:$AH$1),PC_2!$AB$2:$AH$93))+B22</f>
        <v>0</v>
      </c>
      <c r="C23" s="68">
        <f t="shared" si="5"/>
        <v>0</v>
      </c>
      <c r="D23" s="106">
        <v>0</v>
      </c>
      <c r="E23" s="53"/>
      <c r="F23" s="55">
        <f>SUM('&gt;&gt;:&lt;&lt;'!F23)</f>
        <v>3885</v>
      </c>
      <c r="G23" s="109">
        <f>SUM('&gt;&gt;:&lt;&lt;'!G23)</f>
        <v>5.1078163394903233E-3</v>
      </c>
      <c r="H23" s="112">
        <v>5.0068849455739022</v>
      </c>
      <c r="I23" s="30"/>
      <c r="J23" s="46">
        <f>SUM('&gt;&gt;:&lt;&lt;'!J23)</f>
        <v>72101</v>
      </c>
      <c r="K23" s="109">
        <f>SUM('&gt;&gt;:&lt;&lt;'!K23)</f>
        <v>9.479502339603392E-2</v>
      </c>
      <c r="L23" s="112">
        <v>0.92583333333333373</v>
      </c>
      <c r="M23" s="30"/>
      <c r="N23" s="46"/>
      <c r="O23" s="47"/>
      <c r="P23" s="311"/>
      <c r="Q23" s="49"/>
      <c r="R23" s="67">
        <f t="array" ref="R23">SUM(IF(($A23=PC_2!$M$2:$M$93)*(R$8=PC_2!$AB$1:$AH$1),PC_2!$AB$2:$AH$93))+R22</f>
        <v>0</v>
      </c>
      <c r="S23" s="68">
        <f t="shared" si="6"/>
        <v>0</v>
      </c>
      <c r="T23" s="106">
        <v>0</v>
      </c>
      <c r="U23" s="30"/>
      <c r="V23" s="46">
        <f>SUM('&gt;&gt;:&lt;&lt;'!V23)</f>
        <v>1210</v>
      </c>
      <c r="W23" s="109">
        <f>SUM('&gt;&gt;:&lt;&lt;'!W23)</f>
        <v>1.6389090554465959E-3</v>
      </c>
      <c r="X23" s="112">
        <v>5.0068849455739022</v>
      </c>
      <c r="Y23" s="30"/>
      <c r="Z23" s="46">
        <f>SUM('&gt;&gt;:&lt;&lt;'!Z23)</f>
        <v>31839.086528999243</v>
      </c>
      <c r="AA23" s="109">
        <f>SUM('&gt;&gt;:&lt;&lt;'!AA23)</f>
        <v>4.3125096883904625E-2</v>
      </c>
      <c r="AB23" s="114">
        <v>0.92583333333333373</v>
      </c>
      <c r="AC23" s="30"/>
      <c r="AD23" s="46"/>
      <c r="AE23" s="47"/>
      <c r="AF23" s="48"/>
      <c r="AG23" s="50">
        <f t="shared" si="7"/>
        <v>0</v>
      </c>
      <c r="AH23" s="67">
        <f t="array" ref="AH23">SUM(IF(($A23=PC_2!$M$2:$M$93)*(AH$8=PC_2!$AB$1:$AH$1),PC_2!$AB$2:$AH$93))+AH22</f>
        <v>0</v>
      </c>
      <c r="AI23" s="68">
        <f t="shared" si="0"/>
        <v>0</v>
      </c>
      <c r="AJ23" s="69">
        <v>0</v>
      </c>
      <c r="AK23" s="30"/>
      <c r="AL23" s="46">
        <f>SUM('&gt;&gt;:&lt;&lt;'!AL23)</f>
        <v>109</v>
      </c>
      <c r="AM23" s="109">
        <f>SUM('&gt;&gt;:&lt;&lt;'!AM23)</f>
        <v>8.529618906017685E-4</v>
      </c>
      <c r="AN23" s="112">
        <v>5.0068849455739022</v>
      </c>
      <c r="AO23" s="30"/>
      <c r="AP23" s="46">
        <f>SUM('&gt;&gt;:&lt;&lt;'!AP23)</f>
        <v>6665.693274604917</v>
      </c>
      <c r="AQ23" s="109">
        <f>SUM('&gt;&gt;:&lt;&lt;'!AQ23)</f>
        <v>5.2161305850261505E-2</v>
      </c>
      <c r="AR23" s="114">
        <v>0.92583333333333373</v>
      </c>
      <c r="AS23" s="30"/>
      <c r="AT23" s="46"/>
      <c r="AU23" s="47"/>
      <c r="AV23" s="48"/>
      <c r="AW23" s="31"/>
      <c r="AX23" s="67">
        <f t="array" ref="AX23">SUM(IF(($A23=PC_2!$M$2:$M$93)*(AX$8=PC_2!$AB$1:$AH$1),PC_2!$AB$2:$AH$93))+AX22</f>
        <v>0</v>
      </c>
      <c r="AY23" s="68">
        <f t="shared" si="8"/>
        <v>0</v>
      </c>
      <c r="AZ23" s="69">
        <v>0</v>
      </c>
      <c r="BA23" s="30"/>
      <c r="BB23" s="46">
        <f>SUM('&gt;&gt;:&lt;&lt;'!BB23)</f>
        <v>0</v>
      </c>
      <c r="BC23" s="109">
        <f>SUM('&gt;&gt;:&lt;&lt;'!BC23)</f>
        <v>0</v>
      </c>
      <c r="BD23" s="112">
        <v>5.0068849455739022</v>
      </c>
      <c r="BE23" s="30"/>
      <c r="BF23" s="46">
        <f>SUM('&gt;&gt;:&lt;&lt;'!BF23)</f>
        <v>0</v>
      </c>
      <c r="BG23" s="109">
        <f>SUM('&gt;&gt;:&lt;&lt;'!BG23)</f>
        <v>0</v>
      </c>
      <c r="BH23" s="114">
        <v>0.92583333333333373</v>
      </c>
      <c r="BI23" s="30"/>
      <c r="BJ23" s="46"/>
      <c r="BK23" s="47"/>
      <c r="BL23" s="48"/>
      <c r="BM23" s="31"/>
      <c r="BN23" s="67">
        <f t="array" ref="BN23">SUM(IF(($A23=PC_2!$M$2:$M$93)*(BN$8=PC_2!$AB$1:$AH$1),PC_2!$AB$2:$AH$93))+BN22</f>
        <v>0</v>
      </c>
      <c r="BO23" s="68">
        <f t="shared" si="9"/>
        <v>0</v>
      </c>
      <c r="BP23" s="69">
        <v>0</v>
      </c>
      <c r="BQ23" s="30"/>
      <c r="BR23" s="55">
        <f>SUM('&gt;&gt;:&lt;&lt;'!BR23)</f>
        <v>635</v>
      </c>
      <c r="BS23" s="109">
        <f>SUM('&gt;&gt;:&lt;&lt;'!BS23)</f>
        <v>1.7496684584924913E-4</v>
      </c>
      <c r="BT23" s="112">
        <v>5.0068849455739022</v>
      </c>
      <c r="BU23" s="30"/>
      <c r="BV23" s="46">
        <f>SUM('&gt;&gt;:&lt;&lt;'!BV23)</f>
        <v>9617.8937261123083</v>
      </c>
      <c r="BW23" s="109">
        <f>SUM('&gt;&gt;:&lt;&lt;'!BW23)</f>
        <v>2.6500984708207123E-3</v>
      </c>
      <c r="BX23" s="114">
        <v>0.92583333333333373</v>
      </c>
      <c r="BY23" s="30"/>
      <c r="BZ23" s="46"/>
      <c r="CA23" s="47"/>
      <c r="CB23" s="48"/>
      <c r="CC23" s="31"/>
      <c r="CD23" s="67">
        <f t="array" ref="CD23">SUM(IF(($A23=PC_2!$M$2:$M$93)*(CD$8=PC_2!$AB$1:$AH$1),PC_2!$AB$2:$AH$93))+CD22</f>
        <v>0</v>
      </c>
      <c r="CE23" s="68">
        <f t="shared" si="10"/>
        <v>0</v>
      </c>
      <c r="CF23" s="69">
        <v>0</v>
      </c>
      <c r="CG23" s="30"/>
      <c r="CH23" s="46">
        <f>SUM('&gt;&gt;:&lt;&lt;'!CH23)</f>
        <v>0</v>
      </c>
      <c r="CI23" s="109">
        <f>SUM('&gt;&gt;:&lt;&lt;'!CI23)</f>
        <v>0</v>
      </c>
      <c r="CJ23" s="112">
        <v>5.0068849455739022</v>
      </c>
      <c r="CK23" s="30"/>
      <c r="CL23" s="46">
        <f>SUM('&gt;&gt;:&lt;&lt;'!CL23)</f>
        <v>12393.963450979525</v>
      </c>
      <c r="CM23" s="109">
        <f>SUM('&gt;&gt;:&lt;&lt;'!CM23)</f>
        <v>0.12427517748901559</v>
      </c>
      <c r="CN23" s="114">
        <v>0.92583333333333373</v>
      </c>
      <c r="CO23" s="30"/>
      <c r="CP23" s="46"/>
      <c r="CQ23" s="47"/>
      <c r="CR23" s="48"/>
      <c r="CS23" s="31"/>
      <c r="CT23" s="67">
        <f t="array" ref="CT23">SUM(IF(($A23=PC_2!$N$2:$N$93)*(CT$8=PC_2!$AB$1:$AH$1),PC_2!$AB$2:$AH$93))+CT22</f>
        <v>0</v>
      </c>
      <c r="CU23" s="68">
        <f t="shared" si="11"/>
        <v>0</v>
      </c>
      <c r="CV23" s="69">
        <v>0</v>
      </c>
      <c r="CW23" s="30"/>
      <c r="CX23" s="46">
        <f>SUM('&gt;&gt;:&lt;&lt;'!CX23)</f>
        <v>0</v>
      </c>
      <c r="CY23" s="109">
        <f>SUM('&gt;&gt;:&lt;&lt;'!CY23)</f>
        <v>0</v>
      </c>
      <c r="CZ23" s="112">
        <v>5.0068849455739022</v>
      </c>
      <c r="DA23" s="30"/>
      <c r="DB23" s="46">
        <f>SUM('&gt;&gt;:&lt;&lt;'!DB23)</f>
        <v>0</v>
      </c>
      <c r="DC23" s="109">
        <f>SUM('&gt;&gt;:&lt;&lt;'!DC23)</f>
        <v>0</v>
      </c>
      <c r="DD23" s="114">
        <v>0.92583333333333373</v>
      </c>
      <c r="DE23" s="30"/>
      <c r="DF23" s="46"/>
      <c r="DG23" s="47"/>
      <c r="DH23" s="48"/>
      <c r="DI23" s="51"/>
      <c r="DJ23" s="67">
        <f t="shared" si="12"/>
        <v>0</v>
      </c>
      <c r="DK23" s="68">
        <f t="shared" si="13"/>
        <v>0</v>
      </c>
      <c r="DL23" s="69"/>
      <c r="DM23" s="30"/>
      <c r="DN23" s="46">
        <f t="shared" si="14"/>
        <v>5204</v>
      </c>
      <c r="DO23" s="109">
        <f t="shared" si="1"/>
        <v>2.5728196182103319E-3</v>
      </c>
      <c r="DP23" s="114">
        <v>5.0068849455739022</v>
      </c>
      <c r="DQ23" s="30"/>
      <c r="DR23" s="46">
        <f t="shared" si="15"/>
        <v>50898.743254583693</v>
      </c>
      <c r="DS23" s="109">
        <f t="shared" si="16"/>
        <v>2.5163967176718625E-2</v>
      </c>
      <c r="DT23" s="114">
        <v>0.92583333333333373</v>
      </c>
      <c r="DU23" s="30"/>
      <c r="DV23" s="46">
        <f t="shared" si="17"/>
        <v>56102.743254583693</v>
      </c>
      <c r="DW23" s="109">
        <f t="shared" si="2"/>
        <v>2.7736786794928955E-2</v>
      </c>
      <c r="DX23" s="48"/>
      <c r="DZ23" s="67">
        <f t="shared" si="18"/>
        <v>0</v>
      </c>
      <c r="EA23" s="68">
        <f t="shared" si="19"/>
        <v>0</v>
      </c>
      <c r="EB23" s="69"/>
      <c r="EC23" s="30"/>
      <c r="ED23" s="46">
        <f t="shared" si="20"/>
        <v>5839</v>
      </c>
      <c r="EE23" s="109">
        <f t="shared" si="3"/>
        <v>1.0330961285909383E-3</v>
      </c>
      <c r="EF23" s="114">
        <v>2.8703056479984332</v>
      </c>
      <c r="EG23" s="30"/>
      <c r="EH23" s="46">
        <f t="shared" si="21"/>
        <v>60516.636980695999</v>
      </c>
      <c r="EI23" s="109">
        <f t="shared" si="4"/>
        <v>1.0707227843826038E-2</v>
      </c>
      <c r="EJ23" s="114">
        <v>0.92583333333333329</v>
      </c>
      <c r="EK23" s="30"/>
      <c r="EL23" s="46">
        <f t="shared" si="22"/>
        <v>66355.636980695999</v>
      </c>
      <c r="EM23" s="109">
        <f t="shared" si="23"/>
        <v>1.1740323972416977E-2</v>
      </c>
      <c r="EN23" s="48"/>
      <c r="EO23" s="377"/>
      <c r="EP23" s="184"/>
      <c r="EQ23" s="378"/>
      <c r="ER23" s="378"/>
      <c r="ES23" s="378"/>
      <c r="ET23" s="378"/>
    </row>
    <row r="24" spans="1:150">
      <c r="A24" s="52">
        <v>41244</v>
      </c>
      <c r="B24" s="67">
        <f t="array" ref="B24">SUM(IF(($A24=PC_2!$M$2:$M$93)*(B$8=PC_2!$AB$1:$AH$1),PC_2!$AB$2:$AH$93))+B23</f>
        <v>0</v>
      </c>
      <c r="C24" s="68">
        <f t="shared" si="5"/>
        <v>0</v>
      </c>
      <c r="D24" s="106">
        <v>0</v>
      </c>
      <c r="E24" s="53"/>
      <c r="F24" s="55">
        <f>SUM('&gt;&gt;:&lt;&lt;'!F24)</f>
        <v>3885</v>
      </c>
      <c r="G24" s="109">
        <f>SUM('&gt;&gt;:&lt;&lt;'!G24)</f>
        <v>5.1078163394903233E-3</v>
      </c>
      <c r="H24" s="112">
        <v>5.0068849455739022</v>
      </c>
      <c r="I24" s="30"/>
      <c r="J24" s="46">
        <f>SUM('&gt;&gt;:&lt;&lt;'!J24)</f>
        <v>72101</v>
      </c>
      <c r="K24" s="109">
        <f>SUM('&gt;&gt;:&lt;&lt;'!K24)</f>
        <v>9.479502339603392E-2</v>
      </c>
      <c r="L24" s="112">
        <v>0.92583333333333373</v>
      </c>
      <c r="M24" s="30"/>
      <c r="N24" s="46"/>
      <c r="O24" s="47"/>
      <c r="P24" s="311"/>
      <c r="Q24" s="49"/>
      <c r="R24" s="67">
        <f t="array" ref="R24">SUM(IF(($A24=PC_2!$M$2:$M$93)*(R$8=PC_2!$AB$1:$AH$1),PC_2!$AB$2:$AH$93))+R23</f>
        <v>0</v>
      </c>
      <c r="S24" s="68">
        <f t="shared" si="6"/>
        <v>0</v>
      </c>
      <c r="T24" s="106">
        <v>0</v>
      </c>
      <c r="U24" s="30"/>
      <c r="V24" s="46">
        <f>SUM('&gt;&gt;:&lt;&lt;'!V24)</f>
        <v>1210</v>
      </c>
      <c r="W24" s="109">
        <f>SUM('&gt;&gt;:&lt;&lt;'!W24)</f>
        <v>1.6389090554465959E-3</v>
      </c>
      <c r="X24" s="112">
        <v>5.0068849455739022</v>
      </c>
      <c r="Y24" s="30"/>
      <c r="Z24" s="46">
        <f>SUM('&gt;&gt;:&lt;&lt;'!Z24)</f>
        <v>31839.086528999243</v>
      </c>
      <c r="AA24" s="109">
        <f>SUM('&gt;&gt;:&lt;&lt;'!AA24)</f>
        <v>4.3125096883904625E-2</v>
      </c>
      <c r="AB24" s="114">
        <v>0.92583333333333373</v>
      </c>
      <c r="AC24" s="30"/>
      <c r="AD24" s="46"/>
      <c r="AE24" s="47"/>
      <c r="AF24" s="48"/>
      <c r="AG24" s="50">
        <f t="shared" si="7"/>
        <v>0</v>
      </c>
      <c r="AH24" s="67">
        <f t="array" ref="AH24">SUM(IF(($A24=PC_2!$M$2:$M$93)*(AH$8=PC_2!$AB$1:$AH$1),PC_2!$AB$2:$AH$93))+AH23</f>
        <v>0</v>
      </c>
      <c r="AI24" s="68">
        <f t="shared" si="0"/>
        <v>0</v>
      </c>
      <c r="AJ24" s="69">
        <v>0</v>
      </c>
      <c r="AK24" s="30"/>
      <c r="AL24" s="46">
        <f>SUM('&gt;&gt;:&lt;&lt;'!AL24)</f>
        <v>109</v>
      </c>
      <c r="AM24" s="109">
        <f>SUM('&gt;&gt;:&lt;&lt;'!AM24)</f>
        <v>8.529618906017685E-4</v>
      </c>
      <c r="AN24" s="112">
        <v>5.0068849455739022</v>
      </c>
      <c r="AO24" s="30"/>
      <c r="AP24" s="46">
        <f>SUM('&gt;&gt;:&lt;&lt;'!AP24)</f>
        <v>6665.693274604917</v>
      </c>
      <c r="AQ24" s="109">
        <f>SUM('&gt;&gt;:&lt;&lt;'!AQ24)</f>
        <v>5.2161305850261505E-2</v>
      </c>
      <c r="AR24" s="114">
        <v>0.92583333333333373</v>
      </c>
      <c r="AS24" s="30"/>
      <c r="AT24" s="46"/>
      <c r="AU24" s="47"/>
      <c r="AV24" s="48"/>
      <c r="AW24" s="31"/>
      <c r="AX24" s="67">
        <f t="array" ref="AX24">SUM(IF(($A24=PC_2!$M$2:$M$93)*(AX$8=PC_2!$AB$1:$AH$1),PC_2!$AB$2:$AH$93))+AX23</f>
        <v>0</v>
      </c>
      <c r="AY24" s="68">
        <f t="shared" si="8"/>
        <v>0</v>
      </c>
      <c r="AZ24" s="69">
        <v>0</v>
      </c>
      <c r="BA24" s="30"/>
      <c r="BB24" s="46">
        <f>SUM('&gt;&gt;:&lt;&lt;'!BB24)</f>
        <v>0</v>
      </c>
      <c r="BC24" s="109">
        <f>SUM('&gt;&gt;:&lt;&lt;'!BC24)</f>
        <v>0</v>
      </c>
      <c r="BD24" s="112">
        <v>5.0068849455739022</v>
      </c>
      <c r="BE24" s="30"/>
      <c r="BF24" s="46">
        <f>SUM('&gt;&gt;:&lt;&lt;'!BF24)</f>
        <v>0</v>
      </c>
      <c r="BG24" s="109">
        <f>SUM('&gt;&gt;:&lt;&lt;'!BG24)</f>
        <v>0</v>
      </c>
      <c r="BH24" s="114">
        <v>0.92583333333333373</v>
      </c>
      <c r="BI24" s="30"/>
      <c r="BJ24" s="46"/>
      <c r="BK24" s="47"/>
      <c r="BL24" s="48"/>
      <c r="BM24" s="31"/>
      <c r="BN24" s="67">
        <f t="array" ref="BN24">SUM(IF(($A24=PC_2!$M$2:$M$93)*(BN$8=PC_2!$AB$1:$AH$1),PC_2!$AB$2:$AH$93))+BN23</f>
        <v>0</v>
      </c>
      <c r="BO24" s="68">
        <f t="shared" si="9"/>
        <v>0</v>
      </c>
      <c r="BP24" s="69">
        <v>0</v>
      </c>
      <c r="BQ24" s="30"/>
      <c r="BR24" s="55">
        <f>SUM('&gt;&gt;:&lt;&lt;'!BR24)</f>
        <v>635</v>
      </c>
      <c r="BS24" s="109">
        <f>SUM('&gt;&gt;:&lt;&lt;'!BS24)</f>
        <v>1.7496684584924913E-4</v>
      </c>
      <c r="BT24" s="112">
        <v>5.0068849455739022</v>
      </c>
      <c r="BU24" s="30"/>
      <c r="BV24" s="46">
        <f>SUM('&gt;&gt;:&lt;&lt;'!BV24)</f>
        <v>9617.8937261123083</v>
      </c>
      <c r="BW24" s="109">
        <f>SUM('&gt;&gt;:&lt;&lt;'!BW24)</f>
        <v>2.6500984708207123E-3</v>
      </c>
      <c r="BX24" s="114">
        <v>0.92583333333333373</v>
      </c>
      <c r="BY24" s="30"/>
      <c r="BZ24" s="46"/>
      <c r="CA24" s="47"/>
      <c r="CB24" s="48"/>
      <c r="CC24" s="31"/>
      <c r="CD24" s="67">
        <f t="array" ref="CD24">SUM(IF(($A24=PC_2!$M$2:$M$93)*(CD$8=PC_2!$AB$1:$AH$1),PC_2!$AB$2:$AH$93))+CD23</f>
        <v>0</v>
      </c>
      <c r="CE24" s="68">
        <f t="shared" si="10"/>
        <v>0</v>
      </c>
      <c r="CF24" s="69">
        <v>0</v>
      </c>
      <c r="CG24" s="30"/>
      <c r="CH24" s="46">
        <f>SUM('&gt;&gt;:&lt;&lt;'!CH24)</f>
        <v>0</v>
      </c>
      <c r="CI24" s="109">
        <f>SUM('&gt;&gt;:&lt;&lt;'!CI24)</f>
        <v>0</v>
      </c>
      <c r="CJ24" s="112">
        <v>5.0068849455739022</v>
      </c>
      <c r="CK24" s="30"/>
      <c r="CL24" s="46">
        <f>SUM('&gt;&gt;:&lt;&lt;'!CL24)</f>
        <v>12393.963450979525</v>
      </c>
      <c r="CM24" s="109">
        <f>SUM('&gt;&gt;:&lt;&lt;'!CM24)</f>
        <v>0.12427517748901559</v>
      </c>
      <c r="CN24" s="114">
        <v>0.92583333333333373</v>
      </c>
      <c r="CO24" s="30"/>
      <c r="CP24" s="46"/>
      <c r="CQ24" s="47"/>
      <c r="CR24" s="48"/>
      <c r="CS24" s="31"/>
      <c r="CT24" s="67">
        <f t="array" ref="CT24">SUM(IF(($A24=PC_2!$N$2:$N$93)*(CT$8=PC_2!$AB$1:$AH$1),PC_2!$AB$2:$AH$93))+CT23</f>
        <v>0</v>
      </c>
      <c r="CU24" s="68">
        <f t="shared" si="11"/>
        <v>0</v>
      </c>
      <c r="CV24" s="69">
        <v>0</v>
      </c>
      <c r="CW24" s="30"/>
      <c r="CX24" s="46">
        <f>SUM('&gt;&gt;:&lt;&lt;'!CX24)</f>
        <v>0</v>
      </c>
      <c r="CY24" s="109">
        <f>SUM('&gt;&gt;:&lt;&lt;'!CY24)</f>
        <v>0</v>
      </c>
      <c r="CZ24" s="112">
        <v>5.0068849455739022</v>
      </c>
      <c r="DA24" s="30"/>
      <c r="DB24" s="46">
        <f>SUM('&gt;&gt;:&lt;&lt;'!DB24)</f>
        <v>0</v>
      </c>
      <c r="DC24" s="109">
        <f>SUM('&gt;&gt;:&lt;&lt;'!DC24)</f>
        <v>0</v>
      </c>
      <c r="DD24" s="114">
        <v>0.92583333333333373</v>
      </c>
      <c r="DE24" s="30"/>
      <c r="DF24" s="46"/>
      <c r="DG24" s="47"/>
      <c r="DH24" s="48"/>
      <c r="DI24" s="51"/>
      <c r="DJ24" s="67">
        <f t="shared" si="12"/>
        <v>0</v>
      </c>
      <c r="DK24" s="68">
        <f t="shared" si="13"/>
        <v>0</v>
      </c>
      <c r="DL24" s="69"/>
      <c r="DM24" s="30"/>
      <c r="DN24" s="46">
        <f t="shared" si="14"/>
        <v>5204</v>
      </c>
      <c r="DO24" s="109">
        <f t="shared" si="1"/>
        <v>2.5728196182103319E-3</v>
      </c>
      <c r="DP24" s="114">
        <v>5.0068849455739022</v>
      </c>
      <c r="DQ24" s="30"/>
      <c r="DR24" s="46">
        <f t="shared" si="15"/>
        <v>50898.743254583693</v>
      </c>
      <c r="DS24" s="109">
        <f t="shared" si="16"/>
        <v>2.5163967176718625E-2</v>
      </c>
      <c r="DT24" s="114">
        <v>0.92583333333333373</v>
      </c>
      <c r="DU24" s="30"/>
      <c r="DV24" s="46">
        <f t="shared" si="17"/>
        <v>56102.743254583693</v>
      </c>
      <c r="DW24" s="109">
        <f t="shared" si="2"/>
        <v>2.7736786794928955E-2</v>
      </c>
      <c r="DX24" s="48"/>
      <c r="DZ24" s="67">
        <f t="shared" si="18"/>
        <v>0</v>
      </c>
      <c r="EA24" s="68">
        <f t="shared" si="19"/>
        <v>0</v>
      </c>
      <c r="EB24" s="69"/>
      <c r="EC24" s="30"/>
      <c r="ED24" s="46">
        <f t="shared" si="20"/>
        <v>5839</v>
      </c>
      <c r="EE24" s="109">
        <f t="shared" si="3"/>
        <v>1.0330961285909383E-3</v>
      </c>
      <c r="EF24" s="114">
        <v>2.8703056479984332</v>
      </c>
      <c r="EG24" s="30"/>
      <c r="EH24" s="46">
        <f t="shared" si="21"/>
        <v>60516.636980695999</v>
      </c>
      <c r="EI24" s="109">
        <f t="shared" si="4"/>
        <v>1.0707227843826038E-2</v>
      </c>
      <c r="EJ24" s="114">
        <v>0.92583333333333329</v>
      </c>
      <c r="EK24" s="30"/>
      <c r="EL24" s="46">
        <f t="shared" si="22"/>
        <v>66355.636980695999</v>
      </c>
      <c r="EM24" s="109">
        <f t="shared" si="23"/>
        <v>1.1740323972416977E-2</v>
      </c>
      <c r="EN24" s="48"/>
      <c r="EO24" s="377"/>
      <c r="EP24" s="184"/>
      <c r="EQ24" s="378"/>
      <c r="ER24" s="378"/>
      <c r="ES24" s="378"/>
      <c r="ET24" s="378"/>
    </row>
    <row r="25" spans="1:150">
      <c r="A25" s="52">
        <v>41275</v>
      </c>
      <c r="B25" s="67">
        <f t="array" ref="B25">SUM(IF(($A25=PC_2!$M$2:$M$93)*(B$8=PC_2!$AB$1:$AH$1),PC_2!$AB$2:$AH$93))+B24</f>
        <v>0</v>
      </c>
      <c r="C25" s="68">
        <f t="shared" si="5"/>
        <v>0</v>
      </c>
      <c r="D25" s="106">
        <v>0</v>
      </c>
      <c r="E25" s="53"/>
      <c r="F25" s="55">
        <f>SUM('&gt;&gt;:&lt;&lt;'!F25)</f>
        <v>3885</v>
      </c>
      <c r="G25" s="109">
        <f>SUM('&gt;&gt;:&lt;&lt;'!G25)</f>
        <v>5.1078163394903233E-3</v>
      </c>
      <c r="H25" s="112">
        <v>3.6417821882334116</v>
      </c>
      <c r="I25" s="30"/>
      <c r="J25" s="46">
        <f>SUM('&gt;&gt;:&lt;&lt;'!J25)</f>
        <v>72101</v>
      </c>
      <c r="K25" s="109">
        <f>SUM('&gt;&gt;:&lt;&lt;'!K25)</f>
        <v>9.479502339603392E-2</v>
      </c>
      <c r="L25" s="112">
        <v>1.2900000000000003</v>
      </c>
      <c r="M25" s="30"/>
      <c r="N25" s="46"/>
      <c r="O25" s="47"/>
      <c r="P25" s="311"/>
      <c r="Q25" s="49"/>
      <c r="R25" s="67">
        <f t="array" ref="R25">SUM(IF(($A25=PC_2!$M$2:$M$93)*(R$8=PC_2!$AB$1:$AH$1),PC_2!$AB$2:$AH$93))+R24</f>
        <v>0</v>
      </c>
      <c r="S25" s="68">
        <f t="shared" si="6"/>
        <v>0</v>
      </c>
      <c r="T25" s="106">
        <v>0</v>
      </c>
      <c r="U25" s="30"/>
      <c r="V25" s="46">
        <f>SUM('&gt;&gt;:&lt;&lt;'!V25)</f>
        <v>1210</v>
      </c>
      <c r="W25" s="109">
        <f>SUM('&gt;&gt;:&lt;&lt;'!W25)</f>
        <v>1.6389090554465959E-3</v>
      </c>
      <c r="X25" s="112">
        <v>3.6417821882334116</v>
      </c>
      <c r="Y25" s="30"/>
      <c r="Z25" s="46">
        <f>SUM('&gt;&gt;:&lt;&lt;'!Z25)</f>
        <v>31839.086528999243</v>
      </c>
      <c r="AA25" s="109">
        <f>SUM('&gt;&gt;:&lt;&lt;'!AA25)</f>
        <v>4.3125096883904625E-2</v>
      </c>
      <c r="AB25" s="114">
        <v>1.2900000000000003</v>
      </c>
      <c r="AC25" s="30"/>
      <c r="AD25" s="46"/>
      <c r="AE25" s="47"/>
      <c r="AF25" s="48"/>
      <c r="AG25" s="50">
        <f t="shared" si="7"/>
        <v>0</v>
      </c>
      <c r="AH25" s="67">
        <f t="array" ref="AH25">SUM(IF(($A25=PC_2!$M$2:$M$93)*(AH$8=PC_2!$AB$1:$AH$1),PC_2!$AB$2:$AH$93))+AH24</f>
        <v>0</v>
      </c>
      <c r="AI25" s="68">
        <f t="shared" si="0"/>
        <v>0</v>
      </c>
      <c r="AJ25" s="69">
        <v>0</v>
      </c>
      <c r="AK25" s="30"/>
      <c r="AL25" s="46">
        <f>SUM('&gt;&gt;:&lt;&lt;'!AL25)</f>
        <v>109</v>
      </c>
      <c r="AM25" s="109">
        <f>SUM('&gt;&gt;:&lt;&lt;'!AM25)</f>
        <v>8.529618906017685E-4</v>
      </c>
      <c r="AN25" s="112">
        <v>3.6417821882334116</v>
      </c>
      <c r="AO25" s="30"/>
      <c r="AP25" s="46">
        <f>SUM('&gt;&gt;:&lt;&lt;'!AP25)</f>
        <v>6665.693274604917</v>
      </c>
      <c r="AQ25" s="109">
        <f>SUM('&gt;&gt;:&lt;&lt;'!AQ25)</f>
        <v>5.2161305850261505E-2</v>
      </c>
      <c r="AR25" s="114">
        <v>1.2900000000000003</v>
      </c>
      <c r="AS25" s="30"/>
      <c r="AT25" s="46"/>
      <c r="AU25" s="47"/>
      <c r="AV25" s="48"/>
      <c r="AW25" s="31"/>
      <c r="AX25" s="67">
        <f t="array" ref="AX25">SUM(IF(($A25=PC_2!$M$2:$M$93)*(AX$8=PC_2!$AB$1:$AH$1),PC_2!$AB$2:$AH$93))+AX24</f>
        <v>0</v>
      </c>
      <c r="AY25" s="68">
        <f t="shared" si="8"/>
        <v>0</v>
      </c>
      <c r="AZ25" s="69">
        <v>0</v>
      </c>
      <c r="BA25" s="30"/>
      <c r="BB25" s="46">
        <f>SUM('&gt;&gt;:&lt;&lt;'!BB25)</f>
        <v>0</v>
      </c>
      <c r="BC25" s="109">
        <f>SUM('&gt;&gt;:&lt;&lt;'!BC25)</f>
        <v>0</v>
      </c>
      <c r="BD25" s="112">
        <v>3.6417821882334116</v>
      </c>
      <c r="BE25" s="30"/>
      <c r="BF25" s="46">
        <f>SUM('&gt;&gt;:&lt;&lt;'!BF25)</f>
        <v>0</v>
      </c>
      <c r="BG25" s="109">
        <f>SUM('&gt;&gt;:&lt;&lt;'!BG25)</f>
        <v>0</v>
      </c>
      <c r="BH25" s="114">
        <v>1.2900000000000003</v>
      </c>
      <c r="BI25" s="30"/>
      <c r="BJ25" s="46"/>
      <c r="BK25" s="47"/>
      <c r="BL25" s="48"/>
      <c r="BM25" s="31"/>
      <c r="BN25" s="67">
        <f t="array" ref="BN25">SUM(IF(($A25=PC_2!$M$2:$M$93)*(BN$8=PC_2!$AB$1:$AH$1),PC_2!$AB$2:$AH$93))+BN24</f>
        <v>0</v>
      </c>
      <c r="BO25" s="68">
        <f t="shared" si="9"/>
        <v>0</v>
      </c>
      <c r="BP25" s="69">
        <v>3.3371207137014882</v>
      </c>
      <c r="BQ25" s="30"/>
      <c r="BR25" s="55">
        <f>SUM('&gt;&gt;:&lt;&lt;'!BR25)</f>
        <v>635</v>
      </c>
      <c r="BS25" s="109">
        <f>SUM('&gt;&gt;:&lt;&lt;'!BS25)</f>
        <v>1.7496684584924913E-4</v>
      </c>
      <c r="BT25" s="112">
        <v>3.6417821882334116</v>
      </c>
      <c r="BU25" s="30"/>
      <c r="BV25" s="46">
        <f>SUM('&gt;&gt;:&lt;&lt;'!BV25)</f>
        <v>9617.8937261123083</v>
      </c>
      <c r="BW25" s="109">
        <f>SUM('&gt;&gt;:&lt;&lt;'!BW25)</f>
        <v>2.6500984708207123E-3</v>
      </c>
      <c r="BX25" s="114">
        <v>1.2900000000000003</v>
      </c>
      <c r="BY25" s="30"/>
      <c r="BZ25" s="46"/>
      <c r="CA25" s="47"/>
      <c r="CB25" s="48"/>
      <c r="CC25" s="31"/>
      <c r="CD25" s="67">
        <f t="array" ref="CD25">SUM(IF(($A25=PC_2!$M$2:$M$93)*(CD$8=PC_2!$AB$1:$AH$1),PC_2!$AB$2:$AH$93))+CD24</f>
        <v>0</v>
      </c>
      <c r="CE25" s="68">
        <f t="shared" si="10"/>
        <v>0</v>
      </c>
      <c r="CF25" s="69">
        <v>0</v>
      </c>
      <c r="CG25" s="30"/>
      <c r="CH25" s="46">
        <f>SUM('&gt;&gt;:&lt;&lt;'!CH25)</f>
        <v>0</v>
      </c>
      <c r="CI25" s="109">
        <f>SUM('&gt;&gt;:&lt;&lt;'!CI25)</f>
        <v>0</v>
      </c>
      <c r="CJ25" s="112">
        <v>3.6417821882334116</v>
      </c>
      <c r="CK25" s="30"/>
      <c r="CL25" s="46">
        <f>SUM('&gt;&gt;:&lt;&lt;'!CL25)</f>
        <v>12393.963450979525</v>
      </c>
      <c r="CM25" s="109">
        <f>SUM('&gt;&gt;:&lt;&lt;'!CM25)</f>
        <v>0.12427517748901559</v>
      </c>
      <c r="CN25" s="114">
        <v>1.2900000000000003</v>
      </c>
      <c r="CO25" s="30"/>
      <c r="CP25" s="46"/>
      <c r="CQ25" s="47"/>
      <c r="CR25" s="48"/>
      <c r="CS25" s="31"/>
      <c r="CT25" s="67">
        <f t="array" ref="CT25">SUM(IF(($A25=PC_2!$N$2:$N$93)*(CT$8=PC_2!$AB$1:$AH$1),PC_2!$AB$2:$AH$93))+CT24</f>
        <v>0</v>
      </c>
      <c r="CU25" s="68">
        <f t="shared" si="11"/>
        <v>0</v>
      </c>
      <c r="CV25" s="69">
        <v>0</v>
      </c>
      <c r="CW25" s="30"/>
      <c r="CX25" s="46">
        <f>SUM('&gt;&gt;:&lt;&lt;'!CX25)</f>
        <v>0</v>
      </c>
      <c r="CY25" s="109">
        <f>SUM('&gt;&gt;:&lt;&lt;'!CY25)</f>
        <v>0</v>
      </c>
      <c r="CZ25" s="112">
        <v>3.6417821882334116</v>
      </c>
      <c r="DA25" s="30"/>
      <c r="DB25" s="46">
        <f>SUM('&gt;&gt;:&lt;&lt;'!DB25)</f>
        <v>0</v>
      </c>
      <c r="DC25" s="109">
        <f>SUM('&gt;&gt;:&lt;&lt;'!DC25)</f>
        <v>0</v>
      </c>
      <c r="DD25" s="114">
        <v>1.2900000000000003</v>
      </c>
      <c r="DE25" s="30"/>
      <c r="DF25" s="46"/>
      <c r="DG25" s="47"/>
      <c r="DH25" s="48"/>
      <c r="DI25" s="51"/>
      <c r="DJ25" s="67">
        <f t="shared" si="12"/>
        <v>0</v>
      </c>
      <c r="DK25" s="68">
        <f t="shared" si="13"/>
        <v>0</v>
      </c>
      <c r="DL25" s="69"/>
      <c r="DM25" s="30"/>
      <c r="DN25" s="46">
        <f t="shared" si="14"/>
        <v>5204</v>
      </c>
      <c r="DO25" s="109">
        <f t="shared" si="1"/>
        <v>2.5728196182103319E-3</v>
      </c>
      <c r="DP25" s="114">
        <v>3.6417821882334116</v>
      </c>
      <c r="DQ25" s="30"/>
      <c r="DR25" s="46">
        <f t="shared" si="15"/>
        <v>50898.743254583693</v>
      </c>
      <c r="DS25" s="109">
        <f t="shared" si="16"/>
        <v>2.5163967176718625E-2</v>
      </c>
      <c r="DT25" s="114">
        <v>1.2900000000000003</v>
      </c>
      <c r="DU25" s="30"/>
      <c r="DV25" s="46">
        <f t="shared" si="17"/>
        <v>56102.743254583693</v>
      </c>
      <c r="DW25" s="109">
        <f t="shared" si="2"/>
        <v>2.7736786794928955E-2</v>
      </c>
      <c r="DX25" s="48"/>
      <c r="DZ25" s="67">
        <f t="shared" si="18"/>
        <v>0</v>
      </c>
      <c r="EA25" s="68">
        <f t="shared" si="19"/>
        <v>0</v>
      </c>
      <c r="EB25" s="69"/>
      <c r="EC25" s="30"/>
      <c r="ED25" s="46">
        <f t="shared" si="20"/>
        <v>5839</v>
      </c>
      <c r="EE25" s="109">
        <f t="shared" si="3"/>
        <v>1.0330961285909383E-3</v>
      </c>
      <c r="EF25" s="114">
        <v>1.6793166172810785</v>
      </c>
      <c r="EG25" s="30"/>
      <c r="EH25" s="46">
        <f t="shared" si="21"/>
        <v>60516.636980695999</v>
      </c>
      <c r="EI25" s="109">
        <f t="shared" si="4"/>
        <v>1.0707227843826038E-2</v>
      </c>
      <c r="EJ25" s="114">
        <v>0.92446219976475463</v>
      </c>
      <c r="EK25" s="30"/>
      <c r="EL25" s="46">
        <f t="shared" si="22"/>
        <v>66355.636980695999</v>
      </c>
      <c r="EM25" s="109">
        <f t="shared" si="23"/>
        <v>1.1740323972416977E-2</v>
      </c>
      <c r="EN25" s="48"/>
      <c r="EO25" s="377"/>
      <c r="EP25" s="184"/>
      <c r="EQ25" s="378"/>
      <c r="ER25" s="378"/>
      <c r="ES25" s="378"/>
      <c r="ET25" s="378"/>
    </row>
    <row r="26" spans="1:150">
      <c r="A26" s="52">
        <v>41306</v>
      </c>
      <c r="B26" s="67">
        <f t="array" ref="B26">SUM(IF(($A26=PC_2!$M$2:$M$93)*(B$8=PC_2!$AB$1:$AH$1),PC_2!$AB$2:$AH$93))+B25</f>
        <v>0</v>
      </c>
      <c r="C26" s="68">
        <f t="shared" si="5"/>
        <v>0</v>
      </c>
      <c r="D26" s="106">
        <v>0</v>
      </c>
      <c r="E26" s="53"/>
      <c r="F26" s="55">
        <f>SUM('&gt;&gt;:&lt;&lt;'!F26)</f>
        <v>3885</v>
      </c>
      <c r="G26" s="109">
        <f>SUM('&gt;&gt;:&lt;&lt;'!G26)</f>
        <v>5.1078163394903233E-3</v>
      </c>
      <c r="H26" s="112">
        <v>3.6417821882334116</v>
      </c>
      <c r="I26" s="30"/>
      <c r="J26" s="46">
        <f>SUM('&gt;&gt;:&lt;&lt;'!J26)</f>
        <v>72101</v>
      </c>
      <c r="K26" s="109">
        <f>SUM('&gt;&gt;:&lt;&lt;'!K26)</f>
        <v>9.479502339603392E-2</v>
      </c>
      <c r="L26" s="112">
        <v>1.2900000000000003</v>
      </c>
      <c r="M26" s="30"/>
      <c r="N26" s="46"/>
      <c r="O26" s="47"/>
      <c r="P26" s="311"/>
      <c r="Q26" s="49"/>
      <c r="R26" s="67">
        <f t="array" ref="R26">SUM(IF(($A26=PC_2!$M$2:$M$93)*(R$8=PC_2!$AB$1:$AH$1),PC_2!$AB$2:$AH$93))+R25</f>
        <v>0</v>
      </c>
      <c r="S26" s="68">
        <f t="shared" si="6"/>
        <v>0</v>
      </c>
      <c r="T26" s="106">
        <v>0</v>
      </c>
      <c r="U26" s="30"/>
      <c r="V26" s="46">
        <f>SUM('&gt;&gt;:&lt;&lt;'!V26)</f>
        <v>1210</v>
      </c>
      <c r="W26" s="109">
        <f>SUM('&gt;&gt;:&lt;&lt;'!W26)</f>
        <v>1.6389090554465959E-3</v>
      </c>
      <c r="X26" s="112">
        <v>3.6417821882334116</v>
      </c>
      <c r="Y26" s="30"/>
      <c r="Z26" s="46">
        <f>SUM('&gt;&gt;:&lt;&lt;'!Z26)</f>
        <v>31839.086528999243</v>
      </c>
      <c r="AA26" s="109">
        <f>SUM('&gt;&gt;:&lt;&lt;'!AA26)</f>
        <v>4.3125096883904625E-2</v>
      </c>
      <c r="AB26" s="114">
        <v>1.2900000000000003</v>
      </c>
      <c r="AC26" s="30"/>
      <c r="AD26" s="46"/>
      <c r="AE26" s="47"/>
      <c r="AF26" s="48"/>
      <c r="AG26" s="50">
        <f t="shared" si="7"/>
        <v>0</v>
      </c>
      <c r="AH26" s="67">
        <f t="array" ref="AH26">SUM(IF(($A26=PC_2!$M$2:$M$93)*(AH$8=PC_2!$AB$1:$AH$1),PC_2!$AB$2:$AH$93))+AH25</f>
        <v>0</v>
      </c>
      <c r="AI26" s="68">
        <f t="shared" si="0"/>
        <v>0</v>
      </c>
      <c r="AJ26" s="69">
        <v>0</v>
      </c>
      <c r="AK26" s="30"/>
      <c r="AL26" s="46">
        <f>SUM('&gt;&gt;:&lt;&lt;'!AL26)</f>
        <v>109</v>
      </c>
      <c r="AM26" s="109">
        <f>SUM('&gt;&gt;:&lt;&lt;'!AM26)</f>
        <v>8.529618906017685E-4</v>
      </c>
      <c r="AN26" s="112">
        <v>3.6417821882334116</v>
      </c>
      <c r="AO26" s="30"/>
      <c r="AP26" s="46">
        <f>SUM('&gt;&gt;:&lt;&lt;'!AP26)</f>
        <v>6665.693274604917</v>
      </c>
      <c r="AQ26" s="109">
        <f>SUM('&gt;&gt;:&lt;&lt;'!AQ26)</f>
        <v>5.2161305850261505E-2</v>
      </c>
      <c r="AR26" s="114">
        <v>1.2900000000000003</v>
      </c>
      <c r="AS26" s="30"/>
      <c r="AT26" s="46"/>
      <c r="AU26" s="47"/>
      <c r="AV26" s="48"/>
      <c r="AW26" s="31"/>
      <c r="AX26" s="67">
        <f t="array" ref="AX26">SUM(IF(($A26=PC_2!$M$2:$M$93)*(AX$8=PC_2!$AB$1:$AH$1),PC_2!$AB$2:$AH$93))+AX25</f>
        <v>0</v>
      </c>
      <c r="AY26" s="68">
        <f t="shared" si="8"/>
        <v>0</v>
      </c>
      <c r="AZ26" s="69">
        <v>0</v>
      </c>
      <c r="BA26" s="30"/>
      <c r="BB26" s="46">
        <f>SUM('&gt;&gt;:&lt;&lt;'!BB26)</f>
        <v>0</v>
      </c>
      <c r="BC26" s="109">
        <f>SUM('&gt;&gt;:&lt;&lt;'!BC26)</f>
        <v>0</v>
      </c>
      <c r="BD26" s="112">
        <v>3.6417821882334116</v>
      </c>
      <c r="BE26" s="30"/>
      <c r="BF26" s="46">
        <f>SUM('&gt;&gt;:&lt;&lt;'!BF26)</f>
        <v>0</v>
      </c>
      <c r="BG26" s="109">
        <f>SUM('&gt;&gt;:&lt;&lt;'!BG26)</f>
        <v>0</v>
      </c>
      <c r="BH26" s="114">
        <v>1.2900000000000003</v>
      </c>
      <c r="BI26" s="30"/>
      <c r="BJ26" s="46"/>
      <c r="BK26" s="47"/>
      <c r="BL26" s="48"/>
      <c r="BM26" s="31"/>
      <c r="BN26" s="67">
        <f t="array" ref="BN26">SUM(IF(($A26=PC_2!$M$2:$M$93)*(BN$8=PC_2!$AB$1:$AH$1),PC_2!$AB$2:$AH$93))+BN25</f>
        <v>0</v>
      </c>
      <c r="BO26" s="68">
        <f t="shared" si="9"/>
        <v>0</v>
      </c>
      <c r="BP26" s="69">
        <v>3.3371207137014882</v>
      </c>
      <c r="BQ26" s="30"/>
      <c r="BR26" s="55">
        <f>SUM('&gt;&gt;:&lt;&lt;'!BR26)</f>
        <v>635</v>
      </c>
      <c r="BS26" s="109">
        <f>SUM('&gt;&gt;:&lt;&lt;'!BS26)</f>
        <v>1.7496684584924913E-4</v>
      </c>
      <c r="BT26" s="112">
        <v>3.6417821882334116</v>
      </c>
      <c r="BU26" s="30"/>
      <c r="BV26" s="46">
        <f>SUM('&gt;&gt;:&lt;&lt;'!BV26)</f>
        <v>9617.8937261123083</v>
      </c>
      <c r="BW26" s="109">
        <f>SUM('&gt;&gt;:&lt;&lt;'!BW26)</f>
        <v>2.6500984708207123E-3</v>
      </c>
      <c r="BX26" s="114">
        <v>1.2900000000000003</v>
      </c>
      <c r="BY26" s="30"/>
      <c r="BZ26" s="46"/>
      <c r="CA26" s="47"/>
      <c r="CB26" s="48"/>
      <c r="CC26" s="31"/>
      <c r="CD26" s="67">
        <f t="array" ref="CD26">SUM(IF(($A26=PC_2!$M$2:$M$93)*(CD$8=PC_2!$AB$1:$AH$1),PC_2!$AB$2:$AH$93))+CD25</f>
        <v>0</v>
      </c>
      <c r="CE26" s="68">
        <f t="shared" si="10"/>
        <v>0</v>
      </c>
      <c r="CF26" s="69">
        <v>0</v>
      </c>
      <c r="CG26" s="30"/>
      <c r="CH26" s="46">
        <f>SUM('&gt;&gt;:&lt;&lt;'!CH26)</f>
        <v>0</v>
      </c>
      <c r="CI26" s="109">
        <f>SUM('&gt;&gt;:&lt;&lt;'!CI26)</f>
        <v>0</v>
      </c>
      <c r="CJ26" s="112">
        <v>3.6417821882334116</v>
      </c>
      <c r="CK26" s="30"/>
      <c r="CL26" s="46">
        <f>SUM('&gt;&gt;:&lt;&lt;'!CL26)</f>
        <v>12393.963450979525</v>
      </c>
      <c r="CM26" s="109">
        <f>SUM('&gt;&gt;:&lt;&lt;'!CM26)</f>
        <v>0.12427517748901559</v>
      </c>
      <c r="CN26" s="114">
        <v>1.2900000000000003</v>
      </c>
      <c r="CO26" s="30"/>
      <c r="CP26" s="46"/>
      <c r="CQ26" s="47"/>
      <c r="CR26" s="48"/>
      <c r="CS26" s="31"/>
      <c r="CT26" s="67">
        <f t="array" ref="CT26">SUM(IF(($A26=PC_2!$N$2:$N$93)*(CT$8=PC_2!$AB$1:$AH$1),PC_2!$AB$2:$AH$93))+CT25</f>
        <v>0</v>
      </c>
      <c r="CU26" s="68">
        <f t="shared" si="11"/>
        <v>0</v>
      </c>
      <c r="CV26" s="69">
        <v>0</v>
      </c>
      <c r="CW26" s="30"/>
      <c r="CX26" s="46">
        <f>SUM('&gt;&gt;:&lt;&lt;'!CX26)</f>
        <v>0</v>
      </c>
      <c r="CY26" s="109">
        <f>SUM('&gt;&gt;:&lt;&lt;'!CY26)</f>
        <v>0</v>
      </c>
      <c r="CZ26" s="112">
        <v>3.6417821882334116</v>
      </c>
      <c r="DA26" s="30"/>
      <c r="DB26" s="46">
        <f>SUM('&gt;&gt;:&lt;&lt;'!DB26)</f>
        <v>0</v>
      </c>
      <c r="DC26" s="109">
        <f>SUM('&gt;&gt;:&lt;&lt;'!DC26)</f>
        <v>0</v>
      </c>
      <c r="DD26" s="114">
        <v>1.2900000000000003</v>
      </c>
      <c r="DE26" s="30"/>
      <c r="DF26" s="46"/>
      <c r="DG26" s="47"/>
      <c r="DH26" s="48"/>
      <c r="DI26" s="51"/>
      <c r="DJ26" s="67">
        <f t="shared" si="12"/>
        <v>0</v>
      </c>
      <c r="DK26" s="68">
        <f t="shared" si="13"/>
        <v>0</v>
      </c>
      <c r="DL26" s="69"/>
      <c r="DM26" s="30"/>
      <c r="DN26" s="46">
        <f t="shared" si="14"/>
        <v>5204</v>
      </c>
      <c r="DO26" s="109">
        <f t="shared" si="1"/>
        <v>2.5728196182103319E-3</v>
      </c>
      <c r="DP26" s="114">
        <v>3.6417821882334116</v>
      </c>
      <c r="DQ26" s="30"/>
      <c r="DR26" s="46">
        <f t="shared" si="15"/>
        <v>50898.743254583693</v>
      </c>
      <c r="DS26" s="109">
        <f t="shared" si="16"/>
        <v>2.5163967176718625E-2</v>
      </c>
      <c r="DT26" s="114">
        <v>1.2900000000000003</v>
      </c>
      <c r="DU26" s="30"/>
      <c r="DV26" s="46">
        <f t="shared" si="17"/>
        <v>56102.743254583693</v>
      </c>
      <c r="DW26" s="109">
        <f t="shared" si="2"/>
        <v>2.7736786794928955E-2</v>
      </c>
      <c r="DX26" s="48"/>
      <c r="DZ26" s="67">
        <f t="shared" si="18"/>
        <v>0</v>
      </c>
      <c r="EA26" s="68">
        <f t="shared" si="19"/>
        <v>0</v>
      </c>
      <c r="EB26" s="69"/>
      <c r="EC26" s="30"/>
      <c r="ED26" s="46">
        <f t="shared" si="20"/>
        <v>5839</v>
      </c>
      <c r="EE26" s="109">
        <f t="shared" si="3"/>
        <v>1.0330961285909383E-3</v>
      </c>
      <c r="EF26" s="114">
        <v>1.6793166172810785</v>
      </c>
      <c r="EG26" s="30"/>
      <c r="EH26" s="46">
        <f t="shared" si="21"/>
        <v>60516.636980695999</v>
      </c>
      <c r="EI26" s="109">
        <f t="shared" si="4"/>
        <v>1.0707227843826038E-2</v>
      </c>
      <c r="EJ26" s="114">
        <v>0.92446219976475463</v>
      </c>
      <c r="EK26" s="30"/>
      <c r="EL26" s="46">
        <f t="shared" si="22"/>
        <v>66355.636980695999</v>
      </c>
      <c r="EM26" s="109">
        <f t="shared" si="23"/>
        <v>1.1740323972416977E-2</v>
      </c>
      <c r="EN26" s="48"/>
      <c r="EO26" s="377"/>
      <c r="EP26" s="184"/>
      <c r="EQ26" s="378"/>
      <c r="ER26" s="378"/>
      <c r="ES26" s="378"/>
      <c r="ET26" s="378"/>
    </row>
    <row r="27" spans="1:150">
      <c r="A27" s="52">
        <v>41334</v>
      </c>
      <c r="B27" s="67">
        <f t="array" ref="B27">SUM(IF(($A27=PC_2!$M$2:$M$93)*(B$8=PC_2!$AB$1:$AH$1),PC_2!$AB$2:$AH$93))+B26</f>
        <v>0</v>
      </c>
      <c r="C27" s="68">
        <f t="shared" si="5"/>
        <v>0</v>
      </c>
      <c r="D27" s="106">
        <v>0</v>
      </c>
      <c r="E27" s="53"/>
      <c r="F27" s="55">
        <f>SUM('&gt;&gt;:&lt;&lt;'!F27)</f>
        <v>3885</v>
      </c>
      <c r="G27" s="109">
        <f>SUM('&gt;&gt;:&lt;&lt;'!G27)</f>
        <v>5.1078163394903233E-3</v>
      </c>
      <c r="H27" s="112">
        <v>3.6417821882334116</v>
      </c>
      <c r="I27" s="30"/>
      <c r="J27" s="46">
        <f>SUM('&gt;&gt;:&lt;&lt;'!J27)</f>
        <v>72101</v>
      </c>
      <c r="K27" s="109">
        <f>SUM('&gt;&gt;:&lt;&lt;'!K27)</f>
        <v>9.479502339603392E-2</v>
      </c>
      <c r="L27" s="112">
        <v>1.2900000000000003</v>
      </c>
      <c r="M27" s="30"/>
      <c r="N27" s="46"/>
      <c r="O27" s="47"/>
      <c r="P27" s="311"/>
      <c r="Q27" s="49"/>
      <c r="R27" s="67">
        <f t="array" ref="R27">SUM(IF(($A27=PC_2!$M$2:$M$93)*(R$8=PC_2!$AB$1:$AH$1),PC_2!$AB$2:$AH$93))+R26</f>
        <v>0</v>
      </c>
      <c r="S27" s="68">
        <f t="shared" si="6"/>
        <v>0</v>
      </c>
      <c r="T27" s="106">
        <v>0</v>
      </c>
      <c r="U27" s="30"/>
      <c r="V27" s="46">
        <f>SUM('&gt;&gt;:&lt;&lt;'!V27)</f>
        <v>1210</v>
      </c>
      <c r="W27" s="109">
        <f>SUM('&gt;&gt;:&lt;&lt;'!W27)</f>
        <v>1.6389090554465959E-3</v>
      </c>
      <c r="X27" s="112">
        <v>3.6417821882334116</v>
      </c>
      <c r="Y27" s="30"/>
      <c r="Z27" s="46">
        <f>SUM('&gt;&gt;:&lt;&lt;'!Z27)</f>
        <v>31839.086528999243</v>
      </c>
      <c r="AA27" s="109">
        <f>SUM('&gt;&gt;:&lt;&lt;'!AA27)</f>
        <v>4.3125096883904625E-2</v>
      </c>
      <c r="AB27" s="114">
        <v>1.2900000000000003</v>
      </c>
      <c r="AC27" s="30"/>
      <c r="AD27" s="46"/>
      <c r="AE27" s="47"/>
      <c r="AF27" s="48"/>
      <c r="AG27" s="50">
        <f t="shared" si="7"/>
        <v>0</v>
      </c>
      <c r="AH27" s="67">
        <f t="array" ref="AH27">SUM(IF(($A27=PC_2!$M$2:$M$93)*(AH$8=PC_2!$AB$1:$AH$1),PC_2!$AB$2:$AH$93))+AH26</f>
        <v>0</v>
      </c>
      <c r="AI27" s="68">
        <f t="shared" si="0"/>
        <v>0</v>
      </c>
      <c r="AJ27" s="69">
        <v>0</v>
      </c>
      <c r="AK27" s="30"/>
      <c r="AL27" s="46">
        <f>SUM('&gt;&gt;:&lt;&lt;'!AL27)</f>
        <v>109</v>
      </c>
      <c r="AM27" s="109">
        <f>SUM('&gt;&gt;:&lt;&lt;'!AM27)</f>
        <v>8.529618906017685E-4</v>
      </c>
      <c r="AN27" s="112">
        <v>3.6417821882334116</v>
      </c>
      <c r="AO27" s="30"/>
      <c r="AP27" s="46">
        <f>SUM('&gt;&gt;:&lt;&lt;'!AP27)</f>
        <v>6665.693274604917</v>
      </c>
      <c r="AQ27" s="109">
        <f>SUM('&gt;&gt;:&lt;&lt;'!AQ27)</f>
        <v>5.2161305850261505E-2</v>
      </c>
      <c r="AR27" s="114">
        <v>1.2900000000000003</v>
      </c>
      <c r="AS27" s="30"/>
      <c r="AT27" s="46"/>
      <c r="AU27" s="47"/>
      <c r="AV27" s="48"/>
      <c r="AW27" s="31"/>
      <c r="AX27" s="67">
        <f t="array" ref="AX27">SUM(IF(($A27=PC_2!$M$2:$M$93)*(AX$8=PC_2!$AB$1:$AH$1),PC_2!$AB$2:$AH$93))+AX26</f>
        <v>0</v>
      </c>
      <c r="AY27" s="68">
        <f t="shared" si="8"/>
        <v>0</v>
      </c>
      <c r="AZ27" s="69">
        <v>0</v>
      </c>
      <c r="BA27" s="30"/>
      <c r="BB27" s="46">
        <f>SUM('&gt;&gt;:&lt;&lt;'!BB27)</f>
        <v>0</v>
      </c>
      <c r="BC27" s="109">
        <f>SUM('&gt;&gt;:&lt;&lt;'!BC27)</f>
        <v>0</v>
      </c>
      <c r="BD27" s="112">
        <v>3.6417821882334116</v>
      </c>
      <c r="BE27" s="30"/>
      <c r="BF27" s="46">
        <f>SUM('&gt;&gt;:&lt;&lt;'!BF27)</f>
        <v>0</v>
      </c>
      <c r="BG27" s="109">
        <f>SUM('&gt;&gt;:&lt;&lt;'!BG27)</f>
        <v>0</v>
      </c>
      <c r="BH27" s="114">
        <v>1.2900000000000003</v>
      </c>
      <c r="BI27" s="30"/>
      <c r="BJ27" s="46"/>
      <c r="BK27" s="47"/>
      <c r="BL27" s="48"/>
      <c r="BM27" s="31"/>
      <c r="BN27" s="67">
        <f t="array" ref="BN27">SUM(IF(($A27=PC_2!$M$2:$M$93)*(BN$8=PC_2!$AB$1:$AH$1),PC_2!$AB$2:$AH$93))+BN26</f>
        <v>0</v>
      </c>
      <c r="BO27" s="68">
        <f t="shared" si="9"/>
        <v>0</v>
      </c>
      <c r="BP27" s="69">
        <v>3.3371207137014882</v>
      </c>
      <c r="BQ27" s="30"/>
      <c r="BR27" s="55">
        <f>SUM('&gt;&gt;:&lt;&lt;'!BR27)</f>
        <v>635</v>
      </c>
      <c r="BS27" s="109">
        <f>SUM('&gt;&gt;:&lt;&lt;'!BS27)</f>
        <v>1.7496684584924913E-4</v>
      </c>
      <c r="BT27" s="112">
        <v>3.6417821882334116</v>
      </c>
      <c r="BU27" s="30"/>
      <c r="BV27" s="46">
        <f>SUM('&gt;&gt;:&lt;&lt;'!BV27)</f>
        <v>9617.8937261123083</v>
      </c>
      <c r="BW27" s="109">
        <f>SUM('&gt;&gt;:&lt;&lt;'!BW27)</f>
        <v>2.6500984708207123E-3</v>
      </c>
      <c r="BX27" s="114">
        <v>1.2900000000000003</v>
      </c>
      <c r="BY27" s="30"/>
      <c r="BZ27" s="46"/>
      <c r="CA27" s="47"/>
      <c r="CB27" s="48"/>
      <c r="CC27" s="31"/>
      <c r="CD27" s="67">
        <f t="array" ref="CD27">SUM(IF(($A27=PC_2!$M$2:$M$93)*(CD$8=PC_2!$AB$1:$AH$1),PC_2!$AB$2:$AH$93))+CD26</f>
        <v>0</v>
      </c>
      <c r="CE27" s="68">
        <f t="shared" si="10"/>
        <v>0</v>
      </c>
      <c r="CF27" s="69">
        <v>0</v>
      </c>
      <c r="CG27" s="30"/>
      <c r="CH27" s="46">
        <f>SUM('&gt;&gt;:&lt;&lt;'!CH27)</f>
        <v>0</v>
      </c>
      <c r="CI27" s="109">
        <f>SUM('&gt;&gt;:&lt;&lt;'!CI27)</f>
        <v>0</v>
      </c>
      <c r="CJ27" s="112">
        <v>3.6417821882334116</v>
      </c>
      <c r="CK27" s="30"/>
      <c r="CL27" s="46">
        <f>SUM('&gt;&gt;:&lt;&lt;'!CL27)</f>
        <v>12393.963450979525</v>
      </c>
      <c r="CM27" s="109">
        <f>SUM('&gt;&gt;:&lt;&lt;'!CM27)</f>
        <v>0.12427517748901559</v>
      </c>
      <c r="CN27" s="114">
        <v>1.2900000000000003</v>
      </c>
      <c r="CO27" s="30"/>
      <c r="CP27" s="46"/>
      <c r="CQ27" s="47"/>
      <c r="CR27" s="48"/>
      <c r="CS27" s="31"/>
      <c r="CT27" s="67">
        <f t="array" ref="CT27">SUM(IF(($A27=PC_2!$N$2:$N$93)*(CT$8=PC_2!$AB$1:$AH$1),PC_2!$AB$2:$AH$93))+CT26</f>
        <v>0</v>
      </c>
      <c r="CU27" s="68">
        <f t="shared" si="11"/>
        <v>0</v>
      </c>
      <c r="CV27" s="69">
        <v>0</v>
      </c>
      <c r="CW27" s="30"/>
      <c r="CX27" s="46">
        <f>SUM('&gt;&gt;:&lt;&lt;'!CX27)</f>
        <v>0</v>
      </c>
      <c r="CY27" s="109">
        <f>SUM('&gt;&gt;:&lt;&lt;'!CY27)</f>
        <v>0</v>
      </c>
      <c r="CZ27" s="112">
        <v>3.6417821882334116</v>
      </c>
      <c r="DA27" s="30"/>
      <c r="DB27" s="46">
        <f>SUM('&gt;&gt;:&lt;&lt;'!DB27)</f>
        <v>0</v>
      </c>
      <c r="DC27" s="109">
        <f>SUM('&gt;&gt;:&lt;&lt;'!DC27)</f>
        <v>0</v>
      </c>
      <c r="DD27" s="114">
        <v>1.2900000000000003</v>
      </c>
      <c r="DE27" s="30"/>
      <c r="DF27" s="46"/>
      <c r="DG27" s="47"/>
      <c r="DH27" s="48"/>
      <c r="DI27" s="51"/>
      <c r="DJ27" s="67">
        <f t="shared" si="12"/>
        <v>0</v>
      </c>
      <c r="DK27" s="68">
        <f t="shared" si="13"/>
        <v>0</v>
      </c>
      <c r="DL27" s="69"/>
      <c r="DM27" s="30"/>
      <c r="DN27" s="46">
        <f t="shared" si="14"/>
        <v>5204</v>
      </c>
      <c r="DO27" s="109">
        <f t="shared" si="1"/>
        <v>2.5728196182103319E-3</v>
      </c>
      <c r="DP27" s="114">
        <v>3.6417821882334116</v>
      </c>
      <c r="DQ27" s="30"/>
      <c r="DR27" s="46">
        <f t="shared" si="15"/>
        <v>50898.743254583693</v>
      </c>
      <c r="DS27" s="109">
        <f t="shared" si="16"/>
        <v>2.5163967176718625E-2</v>
      </c>
      <c r="DT27" s="114">
        <v>1.2900000000000003</v>
      </c>
      <c r="DU27" s="30"/>
      <c r="DV27" s="46">
        <f t="shared" si="17"/>
        <v>56102.743254583693</v>
      </c>
      <c r="DW27" s="109">
        <f t="shared" si="2"/>
        <v>2.7736786794928955E-2</v>
      </c>
      <c r="DX27" s="48"/>
      <c r="DZ27" s="67">
        <f t="shared" si="18"/>
        <v>0</v>
      </c>
      <c r="EA27" s="68">
        <f t="shared" si="19"/>
        <v>0</v>
      </c>
      <c r="EB27" s="69"/>
      <c r="EC27" s="30"/>
      <c r="ED27" s="46">
        <f t="shared" si="20"/>
        <v>5839</v>
      </c>
      <c r="EE27" s="109">
        <f t="shared" si="3"/>
        <v>1.0330961285909383E-3</v>
      </c>
      <c r="EF27" s="114">
        <v>1.6793166172810785</v>
      </c>
      <c r="EG27" s="30"/>
      <c r="EH27" s="46">
        <f t="shared" si="21"/>
        <v>60516.636980695999</v>
      </c>
      <c r="EI27" s="109">
        <f t="shared" si="4"/>
        <v>1.0707227843826038E-2</v>
      </c>
      <c r="EJ27" s="114">
        <v>0.92446219976475463</v>
      </c>
      <c r="EK27" s="30"/>
      <c r="EL27" s="46">
        <f t="shared" si="22"/>
        <v>66355.636980695999</v>
      </c>
      <c r="EM27" s="109">
        <f t="shared" si="23"/>
        <v>1.1740323972416977E-2</v>
      </c>
      <c r="EN27" s="48"/>
      <c r="EO27" s="377"/>
      <c r="EP27" s="184"/>
      <c r="EQ27" s="378"/>
      <c r="ER27" s="378"/>
      <c r="ES27" s="378"/>
      <c r="ET27" s="378"/>
    </row>
    <row r="28" spans="1:150">
      <c r="A28" s="52">
        <v>41365</v>
      </c>
      <c r="B28" s="67">
        <f t="array" ref="B28">SUM(IF(($A28=PC_2!$M$2:$M$93)*(B$8=PC_2!$AB$1:$AH$1),PC_2!$AB$2:$AH$93))+B27</f>
        <v>1043</v>
      </c>
      <c r="C28" s="68">
        <f t="shared" si="5"/>
        <v>1.3712876298811857E-3</v>
      </c>
      <c r="D28" s="106">
        <v>3.0920733196130179</v>
      </c>
      <c r="E28" s="53"/>
      <c r="F28" s="55">
        <f>SUM('&gt;&gt;:&lt;&lt;'!F28)</f>
        <v>3885</v>
      </c>
      <c r="G28" s="109">
        <f>SUM('&gt;&gt;:&lt;&lt;'!G28)</f>
        <v>5.1078163394903233E-3</v>
      </c>
      <c r="H28" s="112">
        <v>3.6417821882334116</v>
      </c>
      <c r="I28" s="30"/>
      <c r="J28" s="46">
        <f>SUM('&gt;&gt;:&lt;&lt;'!J28)</f>
        <v>72101</v>
      </c>
      <c r="K28" s="109">
        <f>SUM('&gt;&gt;:&lt;&lt;'!K28)</f>
        <v>9.479502339603392E-2</v>
      </c>
      <c r="L28" s="112">
        <v>1.2900000000000003</v>
      </c>
      <c r="M28" s="30"/>
      <c r="N28" s="46"/>
      <c r="O28" s="47"/>
      <c r="P28" s="311"/>
      <c r="Q28" s="49"/>
      <c r="R28" s="67">
        <f t="array" ref="R28">SUM(IF(($A28=PC_2!$M$2:$M$93)*(R$8=PC_2!$AB$1:$AH$1),PC_2!$AB$2:$AH$93))+R27</f>
        <v>2279</v>
      </c>
      <c r="S28" s="68">
        <f t="shared" si="6"/>
        <v>3.0868377994733819E-3</v>
      </c>
      <c r="T28" s="106">
        <v>3.0920733196130179</v>
      </c>
      <c r="U28" s="30"/>
      <c r="V28" s="46">
        <f>SUM('&gt;&gt;:&lt;&lt;'!V28)</f>
        <v>1210</v>
      </c>
      <c r="W28" s="109">
        <f>SUM('&gt;&gt;:&lt;&lt;'!W28)</f>
        <v>1.6389090554465959E-3</v>
      </c>
      <c r="X28" s="112">
        <v>3.6417821882334116</v>
      </c>
      <c r="Y28" s="30"/>
      <c r="Z28" s="46">
        <f>SUM('&gt;&gt;:&lt;&lt;'!Z28)</f>
        <v>31839.086528999243</v>
      </c>
      <c r="AA28" s="109">
        <f>SUM('&gt;&gt;:&lt;&lt;'!AA28)</f>
        <v>4.3125096883904625E-2</v>
      </c>
      <c r="AB28" s="114">
        <v>1.2900000000000003</v>
      </c>
      <c r="AC28" s="30"/>
      <c r="AD28" s="46"/>
      <c r="AE28" s="47"/>
      <c r="AF28" s="48"/>
      <c r="AG28" s="50">
        <f t="shared" si="7"/>
        <v>250.25000000000003</v>
      </c>
      <c r="AH28" s="67">
        <f t="array" ref="AH28">SUM(IF(($A28=PC_2!$M$2:$M$93)*(AH$8=PC_2!$AB$1:$AH$1),PC_2!$AB$2:$AH$93))+AH27</f>
        <v>36</v>
      </c>
      <c r="AI28" s="68">
        <f>AH28/$AH$3</f>
        <v>2.8171218405196024E-4</v>
      </c>
      <c r="AJ28" s="69">
        <v>3.0920733196130179</v>
      </c>
      <c r="AK28" s="30"/>
      <c r="AL28" s="46">
        <f>SUM('&gt;&gt;:&lt;&lt;'!AL28)</f>
        <v>109</v>
      </c>
      <c r="AM28" s="109">
        <f>SUM('&gt;&gt;:&lt;&lt;'!AM28)</f>
        <v>8.529618906017685E-4</v>
      </c>
      <c r="AN28" s="112">
        <v>3.6417821882334116</v>
      </c>
      <c r="AO28" s="30"/>
      <c r="AP28" s="46">
        <f>SUM('&gt;&gt;:&lt;&lt;'!AP28)</f>
        <v>6665.693274604917</v>
      </c>
      <c r="AQ28" s="109">
        <f>SUM('&gt;&gt;:&lt;&lt;'!AQ28)</f>
        <v>5.2161305850261505E-2</v>
      </c>
      <c r="AR28" s="114">
        <v>1.2900000000000003</v>
      </c>
      <c r="AS28" s="30"/>
      <c r="AT28" s="46"/>
      <c r="AU28" s="47"/>
      <c r="AV28" s="48"/>
      <c r="AW28" s="31"/>
      <c r="AX28" s="67">
        <f t="array" ref="AX28">SUM(IF(($A28=PC_2!$M$2:$M$93)*(AX$8=PC_2!$AB$1:$AH$1),PC_2!$AB$2:$AH$93))+AX27</f>
        <v>0</v>
      </c>
      <c r="AY28" s="68">
        <f t="shared" si="8"/>
        <v>0</v>
      </c>
      <c r="AZ28" s="69">
        <v>3.0920733196130179</v>
      </c>
      <c r="BA28" s="30"/>
      <c r="BB28" s="46">
        <f>SUM('&gt;&gt;:&lt;&lt;'!BB28)</f>
        <v>0</v>
      </c>
      <c r="BC28" s="109">
        <f>SUM('&gt;&gt;:&lt;&lt;'!BC28)</f>
        <v>0</v>
      </c>
      <c r="BD28" s="112">
        <v>3.6417821882334116</v>
      </c>
      <c r="BE28" s="30"/>
      <c r="BF28" s="46">
        <f>SUM('&gt;&gt;:&lt;&lt;'!BF28)</f>
        <v>0</v>
      </c>
      <c r="BG28" s="109">
        <f>SUM('&gt;&gt;:&lt;&lt;'!BG28)</f>
        <v>0</v>
      </c>
      <c r="BH28" s="114">
        <v>1.2900000000000003</v>
      </c>
      <c r="BI28" s="30"/>
      <c r="BJ28" s="46"/>
      <c r="BK28" s="47"/>
      <c r="BL28" s="48"/>
      <c r="BM28" s="31"/>
      <c r="BN28" s="67">
        <f t="array" ref="BN28">SUM(IF(($A28=PC_2!$M$2:$M$93)*(BN$8=PC_2!$AB$1:$AH$1),PC_2!$AB$2:$AH$93))+BN27</f>
        <v>6840</v>
      </c>
      <c r="BO28" s="68">
        <f t="shared" si="9"/>
        <v>1.8846822450533291E-3</v>
      </c>
      <c r="BP28" s="69">
        <v>3.3371207137014882</v>
      </c>
      <c r="BQ28" s="30"/>
      <c r="BR28" s="55">
        <f>SUM('&gt;&gt;:&lt;&lt;'!BR28)</f>
        <v>635</v>
      </c>
      <c r="BS28" s="109">
        <f>SUM('&gt;&gt;:&lt;&lt;'!BS28)</f>
        <v>1.7496684584924913E-4</v>
      </c>
      <c r="BT28" s="112">
        <v>3.6417821882334116</v>
      </c>
      <c r="BU28" s="30"/>
      <c r="BV28" s="46">
        <f>SUM('&gt;&gt;:&lt;&lt;'!BV28)</f>
        <v>9617.8937261123083</v>
      </c>
      <c r="BW28" s="109">
        <f>SUM('&gt;&gt;:&lt;&lt;'!BW28)</f>
        <v>2.6500984708207123E-3</v>
      </c>
      <c r="BX28" s="114">
        <v>1.2900000000000003</v>
      </c>
      <c r="BY28" s="30"/>
      <c r="BZ28" s="46"/>
      <c r="CA28" s="47"/>
      <c r="CB28" s="48"/>
      <c r="CC28" s="31"/>
      <c r="CD28" s="67">
        <f t="array" ref="CD28">SUM(IF(($A28=PC_2!$M$2:$M$93)*(CD$8=PC_2!$AB$1:$AH$1),PC_2!$AB$2:$AH$93))+CD27</f>
        <v>217</v>
      </c>
      <c r="CE28" s="68">
        <f t="shared" si="10"/>
        <v>2.175874862127745E-3</v>
      </c>
      <c r="CF28" s="69">
        <v>3.0920733196130179</v>
      </c>
      <c r="CG28" s="30"/>
      <c r="CH28" s="46">
        <f>SUM('&gt;&gt;:&lt;&lt;'!CH28)</f>
        <v>0</v>
      </c>
      <c r="CI28" s="109">
        <f>SUM('&gt;&gt;:&lt;&lt;'!CI28)</f>
        <v>0</v>
      </c>
      <c r="CJ28" s="112">
        <v>3.6417821882334116</v>
      </c>
      <c r="CK28" s="30"/>
      <c r="CL28" s="46">
        <f>SUM('&gt;&gt;:&lt;&lt;'!CL28)</f>
        <v>12393.963450979525</v>
      </c>
      <c r="CM28" s="109">
        <f>SUM('&gt;&gt;:&lt;&lt;'!CM28)</f>
        <v>0.12427517748901559</v>
      </c>
      <c r="CN28" s="114">
        <v>1.2900000000000003</v>
      </c>
      <c r="CO28" s="30"/>
      <c r="CP28" s="46"/>
      <c r="CQ28" s="47"/>
      <c r="CR28" s="48"/>
      <c r="CS28" s="31"/>
      <c r="CT28" s="67">
        <f t="array" ref="CT28">SUM(IF(($A28=PC_2!$N$2:$N$93)*(CT$8=PC_2!$AB$1:$AH$1),PC_2!$AB$2:$AH$93))+CT27</f>
        <v>0</v>
      </c>
      <c r="CU28" s="68">
        <f t="shared" si="11"/>
        <v>0</v>
      </c>
      <c r="CV28" s="69">
        <v>3.0920733196130179</v>
      </c>
      <c r="CW28" s="30"/>
      <c r="CX28" s="46">
        <f>SUM('&gt;&gt;:&lt;&lt;'!CX28)</f>
        <v>0</v>
      </c>
      <c r="CY28" s="109">
        <f>SUM('&gt;&gt;:&lt;&lt;'!CY28)</f>
        <v>0</v>
      </c>
      <c r="CZ28" s="112">
        <v>3.6417821882334116</v>
      </c>
      <c r="DA28" s="30"/>
      <c r="DB28" s="46">
        <f>SUM('&gt;&gt;:&lt;&lt;'!DB28)</f>
        <v>0</v>
      </c>
      <c r="DC28" s="109">
        <f>SUM('&gt;&gt;:&lt;&lt;'!DC28)</f>
        <v>0</v>
      </c>
      <c r="DD28" s="114">
        <v>1.2900000000000003</v>
      </c>
      <c r="DE28" s="30"/>
      <c r="DF28" s="46"/>
      <c r="DG28" s="47"/>
      <c r="DH28" s="48"/>
      <c r="DI28" s="51"/>
      <c r="DJ28" s="67">
        <f t="shared" si="12"/>
        <v>3575</v>
      </c>
      <c r="DK28" s="68">
        <f t="shared" si="13"/>
        <v>1.7674539075906873E-3</v>
      </c>
      <c r="DL28" s="69"/>
      <c r="DM28" s="30"/>
      <c r="DN28" s="46">
        <f t="shared" si="14"/>
        <v>5204</v>
      </c>
      <c r="DO28" s="109">
        <f t="shared" si="1"/>
        <v>2.5728196182103319E-3</v>
      </c>
      <c r="DP28" s="114">
        <v>3.6417821882334116</v>
      </c>
      <c r="DQ28" s="30"/>
      <c r="DR28" s="46">
        <f t="shared" si="15"/>
        <v>50898.743254583693</v>
      </c>
      <c r="DS28" s="109">
        <f t="shared" si="16"/>
        <v>2.5163967176718625E-2</v>
      </c>
      <c r="DT28" s="114">
        <v>1.2900000000000003</v>
      </c>
      <c r="DU28" s="30"/>
      <c r="DV28" s="46">
        <f t="shared" si="17"/>
        <v>59677.743254583693</v>
      </c>
      <c r="DW28" s="109">
        <f t="shared" si="2"/>
        <v>2.9504240702519644E-2</v>
      </c>
      <c r="DX28" s="48"/>
      <c r="DZ28" s="67">
        <f t="shared" si="18"/>
        <v>10415</v>
      </c>
      <c r="EA28" s="68">
        <f t="shared" si="19"/>
        <v>1.8427292651609216E-3</v>
      </c>
      <c r="EB28" s="69"/>
      <c r="EC28" s="30"/>
      <c r="ED28" s="46">
        <f t="shared" si="20"/>
        <v>5839</v>
      </c>
      <c r="EE28" s="109">
        <f t="shared" si="3"/>
        <v>1.0330961285909383E-3</v>
      </c>
      <c r="EF28" s="114">
        <v>1.6793166172810785</v>
      </c>
      <c r="EG28" s="30"/>
      <c r="EH28" s="46">
        <f t="shared" si="21"/>
        <v>60516.636980695999</v>
      </c>
      <c r="EI28" s="109">
        <f t="shared" si="4"/>
        <v>1.0707227843826038E-2</v>
      </c>
      <c r="EJ28" s="114">
        <v>0.92446219976475463</v>
      </c>
      <c r="EK28" s="30"/>
      <c r="EL28" s="46">
        <f t="shared" si="22"/>
        <v>76770.636980695999</v>
      </c>
      <c r="EM28" s="109">
        <f t="shared" si="23"/>
        <v>1.35830532375779E-2</v>
      </c>
      <c r="EN28" s="48"/>
      <c r="EO28" s="377"/>
      <c r="EP28" s="184"/>
      <c r="EQ28" s="378"/>
      <c r="ER28" s="378"/>
      <c r="ES28" s="378"/>
      <c r="ET28" s="378"/>
    </row>
    <row r="29" spans="1:150">
      <c r="A29" s="52">
        <v>41395</v>
      </c>
      <c r="B29" s="67">
        <f t="array" ref="B29">SUM(IF(($A29=PC_2!$M$2:$M$93)*(B$8=PC_2!$AB$1:$AH$1),PC_2!$AB$2:$AH$93))+B28</f>
        <v>1043</v>
      </c>
      <c r="C29" s="68">
        <f t="shared" si="5"/>
        <v>1.3712876298811857E-3</v>
      </c>
      <c r="D29" s="106">
        <v>3.0920733196130179</v>
      </c>
      <c r="E29" s="53"/>
      <c r="F29" s="55">
        <f>SUM('&gt;&gt;:&lt;&lt;'!F29)</f>
        <v>3885</v>
      </c>
      <c r="G29" s="109">
        <f>SUM('&gt;&gt;:&lt;&lt;'!G29)</f>
        <v>5.1078163394903233E-3</v>
      </c>
      <c r="H29" s="112">
        <v>3.6417821882334116</v>
      </c>
      <c r="I29" s="30"/>
      <c r="J29" s="46">
        <f>SUM('&gt;&gt;:&lt;&lt;'!J29)</f>
        <v>72101</v>
      </c>
      <c r="K29" s="109">
        <f>SUM('&gt;&gt;:&lt;&lt;'!K29)</f>
        <v>9.479502339603392E-2</v>
      </c>
      <c r="L29" s="112">
        <v>1.2900000000000003</v>
      </c>
      <c r="M29" s="30"/>
      <c r="N29" s="46"/>
      <c r="O29" s="47"/>
      <c r="P29" s="311"/>
      <c r="Q29" s="49"/>
      <c r="R29" s="67">
        <f t="array" ref="R29">SUM(IF(($A29=PC_2!$M$2:$M$93)*(R$8=PC_2!$AB$1:$AH$1),PC_2!$AB$2:$AH$93))+R28</f>
        <v>2279</v>
      </c>
      <c r="S29" s="68">
        <f t="shared" si="6"/>
        <v>3.0868377994733819E-3</v>
      </c>
      <c r="T29" s="106">
        <v>3.0920733196130179</v>
      </c>
      <c r="U29" s="30"/>
      <c r="V29" s="46">
        <f>SUM('&gt;&gt;:&lt;&lt;'!V29)</f>
        <v>1210</v>
      </c>
      <c r="W29" s="109">
        <f>SUM('&gt;&gt;:&lt;&lt;'!W29)</f>
        <v>1.6389090554465959E-3</v>
      </c>
      <c r="X29" s="112">
        <v>3.6417821882334116</v>
      </c>
      <c r="Y29" s="30"/>
      <c r="Z29" s="46">
        <f>SUM('&gt;&gt;:&lt;&lt;'!Z29)</f>
        <v>31839.086528999243</v>
      </c>
      <c r="AA29" s="109">
        <f>SUM('&gt;&gt;:&lt;&lt;'!AA29)</f>
        <v>4.3125096883904625E-2</v>
      </c>
      <c r="AB29" s="114">
        <v>1.2900000000000003</v>
      </c>
      <c r="AC29" s="30"/>
      <c r="AD29" s="46"/>
      <c r="AE29" s="47"/>
      <c r="AF29" s="48"/>
      <c r="AG29" s="50">
        <f t="shared" si="7"/>
        <v>250.25000000000003</v>
      </c>
      <c r="AH29" s="67">
        <f t="array" ref="AH29">SUM(IF(($A29=PC_2!$M$2:$M$93)*(AH$8=PC_2!$AB$1:$AH$1),PC_2!$AB$2:$AH$93))+AH28</f>
        <v>36</v>
      </c>
      <c r="AI29" s="68">
        <f t="shared" ref="AI29:AI84" si="24">AH29/$AH$3</f>
        <v>2.8171218405196024E-4</v>
      </c>
      <c r="AJ29" s="69">
        <v>3.0920733196130179</v>
      </c>
      <c r="AK29" s="30"/>
      <c r="AL29" s="46">
        <f>SUM('&gt;&gt;:&lt;&lt;'!AL29)</f>
        <v>109</v>
      </c>
      <c r="AM29" s="109">
        <f>SUM('&gt;&gt;:&lt;&lt;'!AM29)</f>
        <v>8.529618906017685E-4</v>
      </c>
      <c r="AN29" s="112">
        <v>3.6417821882334116</v>
      </c>
      <c r="AO29" s="30"/>
      <c r="AP29" s="46">
        <f>SUM('&gt;&gt;:&lt;&lt;'!AP29)</f>
        <v>6665.693274604917</v>
      </c>
      <c r="AQ29" s="109">
        <f>SUM('&gt;&gt;:&lt;&lt;'!AQ29)</f>
        <v>5.2161305850261505E-2</v>
      </c>
      <c r="AR29" s="114">
        <v>1.2900000000000003</v>
      </c>
      <c r="AS29" s="30"/>
      <c r="AT29" s="46"/>
      <c r="AU29" s="47"/>
      <c r="AV29" s="48"/>
      <c r="AW29" s="31"/>
      <c r="AX29" s="67">
        <f t="array" ref="AX29">SUM(IF(($A29=PC_2!$M$2:$M$93)*(AX$8=PC_2!$AB$1:$AH$1),PC_2!$AB$2:$AH$93))+AX28</f>
        <v>0</v>
      </c>
      <c r="AY29" s="68">
        <f t="shared" si="8"/>
        <v>0</v>
      </c>
      <c r="AZ29" s="69">
        <v>3.0920733196130179</v>
      </c>
      <c r="BA29" s="30"/>
      <c r="BB29" s="46">
        <f>SUM('&gt;&gt;:&lt;&lt;'!BB29)</f>
        <v>0</v>
      </c>
      <c r="BC29" s="109">
        <f>SUM('&gt;&gt;:&lt;&lt;'!BC29)</f>
        <v>0</v>
      </c>
      <c r="BD29" s="112">
        <v>3.6417821882334116</v>
      </c>
      <c r="BE29" s="30"/>
      <c r="BF29" s="46">
        <f>SUM('&gt;&gt;:&lt;&lt;'!BF29)</f>
        <v>0</v>
      </c>
      <c r="BG29" s="109">
        <f>SUM('&gt;&gt;:&lt;&lt;'!BG29)</f>
        <v>0</v>
      </c>
      <c r="BH29" s="114">
        <v>1.2900000000000003</v>
      </c>
      <c r="BI29" s="30"/>
      <c r="BJ29" s="46"/>
      <c r="BK29" s="47"/>
      <c r="BL29" s="48"/>
      <c r="BM29" s="31"/>
      <c r="BN29" s="67">
        <f t="array" ref="BN29">SUM(IF(($A29=PC_2!$M$2:$M$93)*(BN$8=PC_2!$AB$1:$AH$1),PC_2!$AB$2:$AH$93))+BN28</f>
        <v>6840</v>
      </c>
      <c r="BO29" s="68">
        <f t="shared" si="9"/>
        <v>1.8846822450533291E-3</v>
      </c>
      <c r="BP29" s="69">
        <v>3.3371207137014882</v>
      </c>
      <c r="BQ29" s="30"/>
      <c r="BR29" s="55">
        <f>SUM('&gt;&gt;:&lt;&lt;'!BR29)</f>
        <v>635</v>
      </c>
      <c r="BS29" s="109">
        <f>SUM('&gt;&gt;:&lt;&lt;'!BS29)</f>
        <v>1.7496684584924913E-4</v>
      </c>
      <c r="BT29" s="112">
        <v>3.6417821882334116</v>
      </c>
      <c r="BU29" s="30"/>
      <c r="BV29" s="46">
        <f>SUM('&gt;&gt;:&lt;&lt;'!BV29)</f>
        <v>9617.8937261123083</v>
      </c>
      <c r="BW29" s="109">
        <f>SUM('&gt;&gt;:&lt;&lt;'!BW29)</f>
        <v>2.6500984708207123E-3</v>
      </c>
      <c r="BX29" s="114">
        <v>1.2900000000000003</v>
      </c>
      <c r="BY29" s="30"/>
      <c r="BZ29" s="46"/>
      <c r="CA29" s="47"/>
      <c r="CB29" s="48"/>
      <c r="CC29" s="31"/>
      <c r="CD29" s="67">
        <f t="array" ref="CD29">SUM(IF(($A29=PC_2!$M$2:$M$93)*(CD$8=PC_2!$AB$1:$AH$1),PC_2!$AB$2:$AH$93))+CD28</f>
        <v>217</v>
      </c>
      <c r="CE29" s="68">
        <f t="shared" si="10"/>
        <v>2.175874862127745E-3</v>
      </c>
      <c r="CF29" s="69">
        <v>3.0920733196130179</v>
      </c>
      <c r="CG29" s="30"/>
      <c r="CH29" s="46">
        <f>SUM('&gt;&gt;:&lt;&lt;'!CH29)</f>
        <v>0</v>
      </c>
      <c r="CI29" s="109">
        <f>SUM('&gt;&gt;:&lt;&lt;'!CI29)</f>
        <v>0</v>
      </c>
      <c r="CJ29" s="112">
        <v>3.6417821882334116</v>
      </c>
      <c r="CK29" s="30"/>
      <c r="CL29" s="46">
        <f>SUM('&gt;&gt;:&lt;&lt;'!CL29)</f>
        <v>12393.963450979525</v>
      </c>
      <c r="CM29" s="109">
        <f>SUM('&gt;&gt;:&lt;&lt;'!CM29)</f>
        <v>0.12427517748901559</v>
      </c>
      <c r="CN29" s="114">
        <v>1.2900000000000003</v>
      </c>
      <c r="CO29" s="30"/>
      <c r="CP29" s="46"/>
      <c r="CQ29" s="47"/>
      <c r="CR29" s="48"/>
      <c r="CS29" s="31"/>
      <c r="CT29" s="67">
        <f t="array" ref="CT29">SUM(IF(($A29=PC_2!$N$2:$N$93)*(CT$8=PC_2!$AB$1:$AH$1),PC_2!$AB$2:$AH$93))+CT28</f>
        <v>0</v>
      </c>
      <c r="CU29" s="68">
        <f t="shared" si="11"/>
        <v>0</v>
      </c>
      <c r="CV29" s="69">
        <v>3.0920733196130179</v>
      </c>
      <c r="CW29" s="30"/>
      <c r="CX29" s="46">
        <f>SUM('&gt;&gt;:&lt;&lt;'!CX29)</f>
        <v>0</v>
      </c>
      <c r="CY29" s="109">
        <f>SUM('&gt;&gt;:&lt;&lt;'!CY29)</f>
        <v>0</v>
      </c>
      <c r="CZ29" s="112">
        <v>3.6417821882334116</v>
      </c>
      <c r="DA29" s="30"/>
      <c r="DB29" s="46">
        <f>SUM('&gt;&gt;:&lt;&lt;'!DB29)</f>
        <v>0</v>
      </c>
      <c r="DC29" s="109">
        <f>SUM('&gt;&gt;:&lt;&lt;'!DC29)</f>
        <v>0</v>
      </c>
      <c r="DD29" s="114">
        <v>1.2900000000000003</v>
      </c>
      <c r="DE29" s="30"/>
      <c r="DF29" s="46"/>
      <c r="DG29" s="47"/>
      <c r="DH29" s="48"/>
      <c r="DI29" s="51"/>
      <c r="DJ29" s="67">
        <f t="shared" si="12"/>
        <v>3575</v>
      </c>
      <c r="DK29" s="68">
        <f t="shared" si="13"/>
        <v>1.7674539075906873E-3</v>
      </c>
      <c r="DL29" s="69"/>
      <c r="DM29" s="30"/>
      <c r="DN29" s="46">
        <f t="shared" si="14"/>
        <v>5204</v>
      </c>
      <c r="DO29" s="109">
        <f t="shared" si="1"/>
        <v>2.5728196182103319E-3</v>
      </c>
      <c r="DP29" s="114">
        <v>3.6417821882334116</v>
      </c>
      <c r="DQ29" s="30"/>
      <c r="DR29" s="46">
        <f t="shared" si="15"/>
        <v>50898.743254583693</v>
      </c>
      <c r="DS29" s="109">
        <f t="shared" si="16"/>
        <v>2.5163967176718625E-2</v>
      </c>
      <c r="DT29" s="114">
        <v>1.2900000000000003</v>
      </c>
      <c r="DU29" s="30"/>
      <c r="DV29" s="46">
        <f t="shared" si="17"/>
        <v>59677.743254583693</v>
      </c>
      <c r="DW29" s="109">
        <f t="shared" si="2"/>
        <v>2.9504240702519644E-2</v>
      </c>
      <c r="DX29" s="48"/>
      <c r="DZ29" s="67">
        <f t="shared" si="18"/>
        <v>10415</v>
      </c>
      <c r="EA29" s="68">
        <f t="shared" si="19"/>
        <v>1.8427292651609216E-3</v>
      </c>
      <c r="EB29" s="69"/>
      <c r="EC29" s="30"/>
      <c r="ED29" s="46">
        <f t="shared" si="20"/>
        <v>5839</v>
      </c>
      <c r="EE29" s="109">
        <f t="shared" si="3"/>
        <v>1.0330961285909383E-3</v>
      </c>
      <c r="EF29" s="114">
        <v>1.6793166172810785</v>
      </c>
      <c r="EG29" s="30"/>
      <c r="EH29" s="46">
        <f t="shared" si="21"/>
        <v>60516.636980695999</v>
      </c>
      <c r="EI29" s="109">
        <f t="shared" si="4"/>
        <v>1.0707227843826038E-2</v>
      </c>
      <c r="EJ29" s="114">
        <v>0.92446219976475463</v>
      </c>
      <c r="EK29" s="30"/>
      <c r="EL29" s="46">
        <f t="shared" si="22"/>
        <v>76770.636980695999</v>
      </c>
      <c r="EM29" s="109">
        <f t="shared" si="23"/>
        <v>1.35830532375779E-2</v>
      </c>
      <c r="EN29" s="48"/>
      <c r="EO29" s="377"/>
      <c r="EP29" s="184"/>
      <c r="EQ29" s="378"/>
      <c r="ER29" s="378"/>
      <c r="ES29" s="378"/>
      <c r="ET29" s="378"/>
    </row>
    <row r="30" spans="1:150">
      <c r="A30" s="52">
        <v>41426</v>
      </c>
      <c r="B30" s="67">
        <f t="array" ref="B30">SUM(IF(($A30=PC_2!$M$2:$M$93)*(B$8=PC_2!$AB$1:$AH$1),PC_2!$AB$2:$AH$93))+B29</f>
        <v>1043</v>
      </c>
      <c r="C30" s="68">
        <f t="shared" si="5"/>
        <v>1.3712876298811857E-3</v>
      </c>
      <c r="D30" s="106">
        <v>3.0920733196130179</v>
      </c>
      <c r="E30" s="53"/>
      <c r="F30" s="55">
        <f>SUM('&gt;&gt;:&lt;&lt;'!F30)</f>
        <v>3885</v>
      </c>
      <c r="G30" s="109">
        <f>SUM('&gt;&gt;:&lt;&lt;'!G30)</f>
        <v>5.1078163394903233E-3</v>
      </c>
      <c r="H30" s="112">
        <v>3.6417821882334116</v>
      </c>
      <c r="I30" s="30"/>
      <c r="J30" s="46">
        <f>SUM('&gt;&gt;:&lt;&lt;'!J30)</f>
        <v>72101</v>
      </c>
      <c r="K30" s="109">
        <f>SUM('&gt;&gt;:&lt;&lt;'!K30)</f>
        <v>9.479502339603392E-2</v>
      </c>
      <c r="L30" s="112">
        <v>1.2900000000000003</v>
      </c>
      <c r="M30" s="30"/>
      <c r="N30" s="46"/>
      <c r="O30" s="47"/>
      <c r="P30" s="311"/>
      <c r="Q30" s="49"/>
      <c r="R30" s="67">
        <f t="array" ref="R30">SUM(IF(($A30=PC_2!$M$2:$M$93)*(R$8=PC_2!$AB$1:$AH$1),PC_2!$AB$2:$AH$93))+R29</f>
        <v>2279</v>
      </c>
      <c r="S30" s="68">
        <f t="shared" si="6"/>
        <v>3.0868377994733819E-3</v>
      </c>
      <c r="T30" s="106">
        <v>3.0920733196130179</v>
      </c>
      <c r="U30" s="30"/>
      <c r="V30" s="46">
        <f>SUM('&gt;&gt;:&lt;&lt;'!V30)</f>
        <v>1210</v>
      </c>
      <c r="W30" s="109">
        <f>SUM('&gt;&gt;:&lt;&lt;'!W30)</f>
        <v>1.6389090554465959E-3</v>
      </c>
      <c r="X30" s="112">
        <v>3.6417821882334116</v>
      </c>
      <c r="Y30" s="30"/>
      <c r="Z30" s="46">
        <f>SUM('&gt;&gt;:&lt;&lt;'!Z30)</f>
        <v>31839.086528999243</v>
      </c>
      <c r="AA30" s="109">
        <f>SUM('&gt;&gt;:&lt;&lt;'!AA30)</f>
        <v>4.3125096883904625E-2</v>
      </c>
      <c r="AB30" s="114">
        <v>1.2900000000000003</v>
      </c>
      <c r="AC30" s="30"/>
      <c r="AD30" s="46"/>
      <c r="AE30" s="47"/>
      <c r="AF30" s="48"/>
      <c r="AG30" s="50">
        <f t="shared" si="7"/>
        <v>250.25000000000003</v>
      </c>
      <c r="AH30" s="67">
        <f t="array" ref="AH30">SUM(IF(($A30=PC_2!$M$2:$M$93)*(AH$8=PC_2!$AB$1:$AH$1),PC_2!$AB$2:$AH$93))+AH29</f>
        <v>36</v>
      </c>
      <c r="AI30" s="68">
        <f t="shared" si="24"/>
        <v>2.8171218405196024E-4</v>
      </c>
      <c r="AJ30" s="69">
        <v>3.0920733196130179</v>
      </c>
      <c r="AK30" s="30"/>
      <c r="AL30" s="46">
        <f>SUM('&gt;&gt;:&lt;&lt;'!AL30)</f>
        <v>109</v>
      </c>
      <c r="AM30" s="109">
        <f>SUM('&gt;&gt;:&lt;&lt;'!AM30)</f>
        <v>8.529618906017685E-4</v>
      </c>
      <c r="AN30" s="112">
        <v>3.6417821882334116</v>
      </c>
      <c r="AO30" s="30"/>
      <c r="AP30" s="46">
        <f>SUM('&gt;&gt;:&lt;&lt;'!AP30)</f>
        <v>6665.693274604917</v>
      </c>
      <c r="AQ30" s="109">
        <f>SUM('&gt;&gt;:&lt;&lt;'!AQ30)</f>
        <v>5.2161305850261505E-2</v>
      </c>
      <c r="AR30" s="114">
        <v>1.2900000000000003</v>
      </c>
      <c r="AS30" s="30"/>
      <c r="AT30" s="46"/>
      <c r="AU30" s="47"/>
      <c r="AV30" s="48"/>
      <c r="AW30" s="31"/>
      <c r="AX30" s="67">
        <f t="array" ref="AX30">SUM(IF(($A30=PC_2!$M$2:$M$93)*(AX$8=PC_2!$AB$1:$AH$1),PC_2!$AB$2:$AH$93))+AX29</f>
        <v>0</v>
      </c>
      <c r="AY30" s="68">
        <f t="shared" si="8"/>
        <v>0</v>
      </c>
      <c r="AZ30" s="69">
        <v>3.0920733196130179</v>
      </c>
      <c r="BA30" s="30"/>
      <c r="BB30" s="46">
        <f>SUM('&gt;&gt;:&lt;&lt;'!BB30)</f>
        <v>0</v>
      </c>
      <c r="BC30" s="109">
        <f>SUM('&gt;&gt;:&lt;&lt;'!BC30)</f>
        <v>0</v>
      </c>
      <c r="BD30" s="112">
        <v>3.6417821882334116</v>
      </c>
      <c r="BE30" s="30"/>
      <c r="BF30" s="46">
        <f>SUM('&gt;&gt;:&lt;&lt;'!BF30)</f>
        <v>0</v>
      </c>
      <c r="BG30" s="109">
        <f>SUM('&gt;&gt;:&lt;&lt;'!BG30)</f>
        <v>0</v>
      </c>
      <c r="BH30" s="114">
        <v>1.2900000000000003</v>
      </c>
      <c r="BI30" s="30"/>
      <c r="BJ30" s="46"/>
      <c r="BK30" s="47"/>
      <c r="BL30" s="48"/>
      <c r="BM30" s="31"/>
      <c r="BN30" s="67">
        <f t="array" ref="BN30">SUM(IF(($A30=PC_2!$M$2:$M$93)*(BN$8=PC_2!$AB$1:$AH$1),PC_2!$AB$2:$AH$93))+BN29</f>
        <v>6840</v>
      </c>
      <c r="BO30" s="68">
        <f t="shared" si="9"/>
        <v>1.8846822450533291E-3</v>
      </c>
      <c r="BP30" s="69">
        <v>3.3371207137014882</v>
      </c>
      <c r="BQ30" s="30"/>
      <c r="BR30" s="55">
        <f>SUM('&gt;&gt;:&lt;&lt;'!BR30)</f>
        <v>635</v>
      </c>
      <c r="BS30" s="109">
        <f>SUM('&gt;&gt;:&lt;&lt;'!BS30)</f>
        <v>1.7496684584924913E-4</v>
      </c>
      <c r="BT30" s="112">
        <v>3.6417821882334116</v>
      </c>
      <c r="BU30" s="30"/>
      <c r="BV30" s="46">
        <f>SUM('&gt;&gt;:&lt;&lt;'!BV30)</f>
        <v>9617.8937261123083</v>
      </c>
      <c r="BW30" s="109">
        <f>SUM('&gt;&gt;:&lt;&lt;'!BW30)</f>
        <v>2.6500984708207123E-3</v>
      </c>
      <c r="BX30" s="114">
        <v>1.2900000000000003</v>
      </c>
      <c r="BY30" s="30"/>
      <c r="BZ30" s="46"/>
      <c r="CA30" s="47"/>
      <c r="CB30" s="48"/>
      <c r="CC30" s="31"/>
      <c r="CD30" s="67">
        <f t="array" ref="CD30">SUM(IF(($A30=PC_2!$M$2:$M$93)*(CD$8=PC_2!$AB$1:$AH$1),PC_2!$AB$2:$AH$93))+CD29</f>
        <v>217</v>
      </c>
      <c r="CE30" s="68">
        <f t="shared" si="10"/>
        <v>2.175874862127745E-3</v>
      </c>
      <c r="CF30" s="69">
        <v>3.0920733196130179</v>
      </c>
      <c r="CG30" s="30"/>
      <c r="CH30" s="46">
        <f>SUM('&gt;&gt;:&lt;&lt;'!CH30)</f>
        <v>0</v>
      </c>
      <c r="CI30" s="109">
        <f>SUM('&gt;&gt;:&lt;&lt;'!CI30)</f>
        <v>0</v>
      </c>
      <c r="CJ30" s="112">
        <v>3.6417821882334116</v>
      </c>
      <c r="CK30" s="30"/>
      <c r="CL30" s="46">
        <f>SUM('&gt;&gt;:&lt;&lt;'!CL30)</f>
        <v>12393.963450979525</v>
      </c>
      <c r="CM30" s="109">
        <f>SUM('&gt;&gt;:&lt;&lt;'!CM30)</f>
        <v>0.12427517748901559</v>
      </c>
      <c r="CN30" s="114">
        <v>1.2900000000000003</v>
      </c>
      <c r="CO30" s="30"/>
      <c r="CP30" s="46"/>
      <c r="CQ30" s="47"/>
      <c r="CR30" s="48"/>
      <c r="CS30" s="31"/>
      <c r="CT30" s="67">
        <f t="array" ref="CT30">SUM(IF(($A30=PC_2!$N$2:$N$93)*(CT$8=PC_2!$AB$1:$AH$1),PC_2!$AB$2:$AH$93))+CT29</f>
        <v>0</v>
      </c>
      <c r="CU30" s="68">
        <f t="shared" si="11"/>
        <v>0</v>
      </c>
      <c r="CV30" s="69">
        <v>3.0920733196130179</v>
      </c>
      <c r="CW30" s="30"/>
      <c r="CX30" s="46">
        <f>SUM('&gt;&gt;:&lt;&lt;'!CX30)</f>
        <v>0</v>
      </c>
      <c r="CY30" s="109">
        <f>SUM('&gt;&gt;:&lt;&lt;'!CY30)</f>
        <v>0</v>
      </c>
      <c r="CZ30" s="112">
        <v>3.6417821882334116</v>
      </c>
      <c r="DA30" s="30"/>
      <c r="DB30" s="46">
        <f>SUM('&gt;&gt;:&lt;&lt;'!DB30)</f>
        <v>0</v>
      </c>
      <c r="DC30" s="109">
        <f>SUM('&gt;&gt;:&lt;&lt;'!DC30)</f>
        <v>0</v>
      </c>
      <c r="DD30" s="114">
        <v>1.2900000000000003</v>
      </c>
      <c r="DE30" s="30"/>
      <c r="DF30" s="46"/>
      <c r="DG30" s="47"/>
      <c r="DH30" s="48"/>
      <c r="DI30" s="51"/>
      <c r="DJ30" s="67">
        <f t="shared" si="12"/>
        <v>3575</v>
      </c>
      <c r="DK30" s="68">
        <f t="shared" si="13"/>
        <v>1.7674539075906873E-3</v>
      </c>
      <c r="DL30" s="69"/>
      <c r="DM30" s="30"/>
      <c r="DN30" s="46">
        <f t="shared" si="14"/>
        <v>5204</v>
      </c>
      <c r="DO30" s="109">
        <f t="shared" si="1"/>
        <v>2.5728196182103319E-3</v>
      </c>
      <c r="DP30" s="114">
        <v>3.6417821882334116</v>
      </c>
      <c r="DQ30" s="30"/>
      <c r="DR30" s="46">
        <f t="shared" si="15"/>
        <v>50898.743254583693</v>
      </c>
      <c r="DS30" s="109">
        <f t="shared" si="16"/>
        <v>2.5163967176718625E-2</v>
      </c>
      <c r="DT30" s="114">
        <v>1.2900000000000003</v>
      </c>
      <c r="DU30" s="30"/>
      <c r="DV30" s="46">
        <f t="shared" si="17"/>
        <v>59677.743254583693</v>
      </c>
      <c r="DW30" s="109">
        <f t="shared" si="2"/>
        <v>2.9504240702519644E-2</v>
      </c>
      <c r="DX30" s="48"/>
      <c r="DZ30" s="67">
        <f t="shared" si="18"/>
        <v>10415</v>
      </c>
      <c r="EA30" s="68">
        <f t="shared" si="19"/>
        <v>1.8427292651609216E-3</v>
      </c>
      <c r="EB30" s="69"/>
      <c r="EC30" s="30"/>
      <c r="ED30" s="46">
        <f t="shared" si="20"/>
        <v>5839</v>
      </c>
      <c r="EE30" s="109">
        <f t="shared" si="3"/>
        <v>1.0330961285909383E-3</v>
      </c>
      <c r="EF30" s="114">
        <v>1.6793166172810785</v>
      </c>
      <c r="EG30" s="30"/>
      <c r="EH30" s="46">
        <f t="shared" si="21"/>
        <v>60516.636980695999</v>
      </c>
      <c r="EI30" s="109">
        <f t="shared" si="4"/>
        <v>1.0707227843826038E-2</v>
      </c>
      <c r="EJ30" s="114">
        <v>0.92446219976475463</v>
      </c>
      <c r="EK30" s="30"/>
      <c r="EL30" s="46">
        <f t="shared" si="22"/>
        <v>76770.636980695999</v>
      </c>
      <c r="EM30" s="109">
        <f t="shared" si="23"/>
        <v>1.35830532375779E-2</v>
      </c>
      <c r="EN30" s="48"/>
      <c r="EO30" s="377"/>
      <c r="EP30" s="184"/>
      <c r="EQ30" s="378"/>
      <c r="ER30" s="378"/>
      <c r="ES30" s="378"/>
      <c r="ET30" s="378"/>
    </row>
    <row r="31" spans="1:150">
      <c r="A31" s="92">
        <v>41456</v>
      </c>
      <c r="B31" s="67">
        <f t="array" ref="B31">SUM(IF(($A31=PC_2!$M$2:$M$93)*(B$8=PC_2!$AB$1:$AH$1),PC_2!$AB$2:$AH$93))+B30</f>
        <v>1043</v>
      </c>
      <c r="C31" s="68">
        <f t="shared" si="5"/>
        <v>1.3712876298811857E-3</v>
      </c>
      <c r="D31" s="106">
        <v>3.0920733196130179</v>
      </c>
      <c r="E31" s="95"/>
      <c r="F31" s="93">
        <f>SUM('&gt;&gt;:&lt;&lt;'!F31)</f>
        <v>38247</v>
      </c>
      <c r="G31" s="110">
        <f>SUM('&gt;&gt;:&lt;&lt;'!G31)</f>
        <v>5.0285367190858778E-2</v>
      </c>
      <c r="H31" s="112">
        <v>3.6417821882334116</v>
      </c>
      <c r="I31" s="96"/>
      <c r="J31" s="93">
        <f>SUM('&gt;&gt;:&lt;&lt;'!J31)</f>
        <v>25723</v>
      </c>
      <c r="K31" s="110">
        <f>SUM('&gt;&gt;:&lt;&lt;'!K31)</f>
        <v>3.3819397606360248E-2</v>
      </c>
      <c r="L31" s="112">
        <v>1.2900000000000003</v>
      </c>
      <c r="M31" s="96"/>
      <c r="N31" s="93"/>
      <c r="O31" s="94"/>
      <c r="P31" s="312"/>
      <c r="Q31" s="98"/>
      <c r="R31" s="67">
        <f t="array" ref="R31">SUM(IF(($A31=PC_2!$M$2:$M$93)*(R$8=PC_2!$AB$1:$AH$1),PC_2!$AB$2:$AH$93))+R30</f>
        <v>2279</v>
      </c>
      <c r="S31" s="68">
        <f t="shared" si="6"/>
        <v>3.0868377994733819E-3</v>
      </c>
      <c r="T31" s="106">
        <v>3.0920733196130179</v>
      </c>
      <c r="U31" s="96"/>
      <c r="V31" s="93">
        <f>SUM('&gt;&gt;:&lt;&lt;'!V31)</f>
        <v>10614</v>
      </c>
      <c r="W31" s="110">
        <f>SUM('&gt;&gt;:&lt;&lt;'!W31)</f>
        <v>1.4376347697942288E-2</v>
      </c>
      <c r="X31" s="112">
        <v>3.6417821882334116</v>
      </c>
      <c r="Y31" s="96"/>
      <c r="Z31" s="93">
        <f>SUM('&gt;&gt;:&lt;&lt;'!Z31)</f>
        <v>11359.021688817737</v>
      </c>
      <c r="AA31" s="110">
        <f>SUM('&gt;&gt;:&lt;&lt;'!AA31)</f>
        <v>1.538545744365097E-2</v>
      </c>
      <c r="AB31" s="114">
        <v>1.2900000000000003</v>
      </c>
      <c r="AC31" s="96"/>
      <c r="AD31" s="93"/>
      <c r="AE31" s="94"/>
      <c r="AF31" s="97"/>
      <c r="AG31" s="99">
        <f t="shared" si="7"/>
        <v>250.25000000000003</v>
      </c>
      <c r="AH31" s="67">
        <f t="array" ref="AH31">SUM(IF(($A31=PC_2!$M$2:$M$93)*(AH$8=PC_2!$AB$1:$AH$1),PC_2!$AB$2:$AH$93))+AH30</f>
        <v>36</v>
      </c>
      <c r="AI31" s="68">
        <f t="shared" si="24"/>
        <v>2.8171218405196024E-4</v>
      </c>
      <c r="AJ31" s="69">
        <v>3.0920733196130179</v>
      </c>
      <c r="AK31" s="96"/>
      <c r="AL31" s="93">
        <f>SUM('&gt;&gt;:&lt;&lt;'!AL31)</f>
        <v>1942</v>
      </c>
      <c r="AM31" s="110">
        <f>SUM('&gt;&gt;:&lt;&lt;'!AM31)</f>
        <v>1.5196807261914077E-2</v>
      </c>
      <c r="AN31" s="112">
        <v>3.6417821882334116</v>
      </c>
      <c r="AO31" s="96"/>
      <c r="AP31" s="93">
        <f>SUM('&gt;&gt;:&lt;&lt;'!AP31)</f>
        <v>2378.0755898345692</v>
      </c>
      <c r="AQ31" s="110">
        <f>SUM('&gt;&gt;:&lt;&lt;'!AQ31)</f>
        <v>1.8609246340359726E-2</v>
      </c>
      <c r="AR31" s="114">
        <v>1.2900000000000003</v>
      </c>
      <c r="AS31" s="96"/>
      <c r="AT31" s="93"/>
      <c r="AU31" s="94"/>
      <c r="AV31" s="97"/>
      <c r="AW31" s="100">
        <f t="shared" ref="AW31:AW48" si="25">AH31+R31+B31</f>
        <v>3358</v>
      </c>
      <c r="AX31" s="67">
        <f t="array" ref="AX31">SUM(IF(($A31=PC_2!$M$2:$M$93)*(AX$8=PC_2!$AB$1:$AH$1),PC_2!$AB$2:$AH$93))+AX30</f>
        <v>0</v>
      </c>
      <c r="AY31" s="68">
        <f t="shared" si="8"/>
        <v>0</v>
      </c>
      <c r="AZ31" s="69">
        <v>3.0920733196130179</v>
      </c>
      <c r="BA31" s="96"/>
      <c r="BB31" s="93">
        <f>SUM('&gt;&gt;:&lt;&lt;'!BB31)</f>
        <v>0</v>
      </c>
      <c r="BC31" s="110">
        <f>SUM('&gt;&gt;:&lt;&lt;'!BC31)</f>
        <v>0</v>
      </c>
      <c r="BD31" s="112">
        <v>3.6417821882334116</v>
      </c>
      <c r="BE31" s="96"/>
      <c r="BF31" s="93">
        <f>SUM('&gt;&gt;:&lt;&lt;'!BF31)</f>
        <v>0</v>
      </c>
      <c r="BG31" s="110">
        <f>SUM('&gt;&gt;:&lt;&lt;'!BG31)</f>
        <v>0</v>
      </c>
      <c r="BH31" s="114">
        <v>1.2900000000000003</v>
      </c>
      <c r="BI31" s="96"/>
      <c r="BJ31" s="93"/>
      <c r="BK31" s="94"/>
      <c r="BL31" s="97"/>
      <c r="BM31" s="100"/>
      <c r="BN31" s="67">
        <f t="array" ref="BN31">SUM(IF(($A31=PC_2!$M$2:$M$93)*(BN$8=PC_2!$AB$1:$AH$1),PC_2!$AB$2:$AH$93))+BN30</f>
        <v>6840</v>
      </c>
      <c r="BO31" s="68">
        <f t="shared" si="9"/>
        <v>1.8846822450533291E-3</v>
      </c>
      <c r="BP31" s="69">
        <v>3.3371207137014882</v>
      </c>
      <c r="BQ31" s="96"/>
      <c r="BR31" s="93">
        <f>SUM('&gt;&gt;:&lt;&lt;'!BR31)</f>
        <v>10733</v>
      </c>
      <c r="BS31" s="110">
        <f>SUM('&gt;&gt;:&lt;&lt;'!BS31)</f>
        <v>2.9573530023621901E-3</v>
      </c>
      <c r="BT31" s="112">
        <v>3.6417821882334116</v>
      </c>
      <c r="BU31" s="96"/>
      <c r="BV31" s="93">
        <f>SUM('&gt;&gt;:&lt;&lt;'!BV31)</f>
        <v>3431.3127462418956</v>
      </c>
      <c r="BW31" s="110">
        <f>SUM('&gt;&gt;:&lt;&lt;'!BW31)</f>
        <v>9.4545821784609353E-4</v>
      </c>
      <c r="BX31" s="114">
        <v>1.2900000000000003</v>
      </c>
      <c r="BY31" s="96"/>
      <c r="BZ31" s="93"/>
      <c r="CA31" s="94"/>
      <c r="CB31" s="97"/>
      <c r="CC31" s="100"/>
      <c r="CD31" s="67">
        <f t="array" ref="CD31">SUM(IF(($A31=PC_2!$M$2:$M$93)*(CD$8=PC_2!$AB$1:$AH$1),PC_2!$AB$2:$AH$93))+CD30</f>
        <v>217</v>
      </c>
      <c r="CE31" s="68">
        <f t="shared" si="10"/>
        <v>2.175874862127745E-3</v>
      </c>
      <c r="CF31" s="69">
        <v>3.0920733196130179</v>
      </c>
      <c r="CG31" s="96"/>
      <c r="CH31" s="93">
        <f>SUM('&gt;&gt;:&lt;&lt;'!CH31)</f>
        <v>4881</v>
      </c>
      <c r="CI31" s="110">
        <f>SUM('&gt;&gt;:&lt;&lt;'!CI31)</f>
        <v>4.8942143788228219E-2</v>
      </c>
      <c r="CJ31" s="112">
        <v>3.6417821882334116</v>
      </c>
      <c r="CK31" s="96"/>
      <c r="CL31" s="93">
        <f>SUM('&gt;&gt;:&lt;&lt;'!CL31)</f>
        <v>4421.7129006469577</v>
      </c>
      <c r="CM31" s="110">
        <f>SUM('&gt;&gt;:&lt;&lt;'!CM31)</f>
        <v>4.4336838470339493E-2</v>
      </c>
      <c r="CN31" s="114">
        <v>1.2900000000000003</v>
      </c>
      <c r="CO31" s="96"/>
      <c r="CP31" s="93"/>
      <c r="CQ31" s="94"/>
      <c r="CR31" s="97"/>
      <c r="CS31" s="100"/>
      <c r="CT31" s="67">
        <f t="array" ref="CT31">SUM(IF(($A31=PC_2!$N$2:$N$93)*(CT$8=PC_2!$AB$1:$AH$1),PC_2!$AB$2:$AH$93))+CT30</f>
        <v>0</v>
      </c>
      <c r="CU31" s="68">
        <f t="shared" si="11"/>
        <v>0</v>
      </c>
      <c r="CV31" s="69">
        <v>3.0920733196130179</v>
      </c>
      <c r="CW31" s="96"/>
      <c r="CX31" s="93">
        <f>SUM('&gt;&gt;:&lt;&lt;'!CX31)</f>
        <v>0</v>
      </c>
      <c r="CY31" s="110">
        <f>SUM('&gt;&gt;:&lt;&lt;'!CY31)</f>
        <v>0</v>
      </c>
      <c r="CZ31" s="112">
        <v>3.6417821882334116</v>
      </c>
      <c r="DA31" s="96"/>
      <c r="DB31" s="93">
        <f>SUM('&gt;&gt;:&lt;&lt;'!DB31)</f>
        <v>0</v>
      </c>
      <c r="DC31" s="110">
        <f>SUM('&gt;&gt;:&lt;&lt;'!DC31)</f>
        <v>0</v>
      </c>
      <c r="DD31" s="114">
        <v>1.2900000000000003</v>
      </c>
      <c r="DE31" s="96"/>
      <c r="DF31" s="93"/>
      <c r="DG31" s="94"/>
      <c r="DH31" s="97"/>
      <c r="DI31" s="101"/>
      <c r="DJ31" s="67">
        <f t="shared" si="12"/>
        <v>3575</v>
      </c>
      <c r="DK31" s="68">
        <f t="shared" si="13"/>
        <v>1.7674539075906873E-3</v>
      </c>
      <c r="DL31" s="69"/>
      <c r="DM31" s="96"/>
      <c r="DN31" s="93">
        <f t="shared" si="14"/>
        <v>55684</v>
      </c>
      <c r="DO31" s="110">
        <f>DN31/$DJ$3</f>
        <v>2.7529763186092262E-2</v>
      </c>
      <c r="DP31" s="114">
        <v>3.6417821882334116</v>
      </c>
      <c r="DQ31" s="96"/>
      <c r="DR31" s="46">
        <f t="shared" si="15"/>
        <v>18158.810179299264</v>
      </c>
      <c r="DS31" s="110">
        <f t="shared" si="16"/>
        <v>8.9775832191888207E-3</v>
      </c>
      <c r="DT31" s="114">
        <v>1.2900000000000003</v>
      </c>
      <c r="DU31" s="96"/>
      <c r="DV31" s="93">
        <f t="shared" si="17"/>
        <v>77417.810179299267</v>
      </c>
      <c r="DW31" s="110">
        <f>DV31/$DJ$3</f>
        <v>3.8274800312871768E-2</v>
      </c>
      <c r="DX31" s="97"/>
      <c r="DY31" s="102"/>
      <c r="DZ31" s="67">
        <f t="shared" si="18"/>
        <v>10415</v>
      </c>
      <c r="EA31" s="68">
        <f t="shared" si="19"/>
        <v>1.8427292651609216E-3</v>
      </c>
      <c r="EB31" s="69"/>
      <c r="EC31" s="96"/>
      <c r="ED31" s="93">
        <f t="shared" si="20"/>
        <v>66417</v>
      </c>
      <c r="EE31" s="110">
        <f t="shared" si="3"/>
        <v>1.1751180950954674E-2</v>
      </c>
      <c r="EF31" s="114">
        <v>1.6793166172810785</v>
      </c>
      <c r="EG31" s="96"/>
      <c r="EH31" s="93">
        <f t="shared" si="21"/>
        <v>21590.12292554116</v>
      </c>
      <c r="EI31" s="110">
        <f t="shared" si="4"/>
        <v>3.8199473214898159E-3</v>
      </c>
      <c r="EJ31" s="114">
        <v>0.92446219976475463</v>
      </c>
      <c r="EK31" s="96"/>
      <c r="EL31" s="93">
        <f t="shared" si="22"/>
        <v>98422.12292554116</v>
      </c>
      <c r="EM31" s="110">
        <f t="shared" si="23"/>
        <v>1.7413857537605413E-2</v>
      </c>
      <c r="EN31" s="97"/>
      <c r="EO31" s="377"/>
      <c r="EP31" s="184"/>
      <c r="EQ31" s="378"/>
      <c r="ER31" s="378"/>
      <c r="ES31" s="378"/>
      <c r="ET31" s="378"/>
    </row>
    <row r="32" spans="1:150">
      <c r="A32" s="52">
        <v>41487</v>
      </c>
      <c r="B32" s="67">
        <f t="array" ref="B32">SUM(IF(($A32=PC_2!$M$2:$M$93)*(B$8=PC_2!$AB$1:$AH$1),PC_2!$AB$2:$AH$93))+B31</f>
        <v>1043</v>
      </c>
      <c r="C32" s="68">
        <f t="shared" si="5"/>
        <v>1.3712876298811857E-3</v>
      </c>
      <c r="D32" s="106">
        <v>3.0920733196130179</v>
      </c>
      <c r="E32" s="53"/>
      <c r="F32" s="46">
        <f>SUM('&gt;&gt;:&lt;&lt;'!F32)</f>
        <v>38247</v>
      </c>
      <c r="G32" s="109">
        <f>SUM('&gt;&gt;:&lt;&lt;'!G32)</f>
        <v>5.0285367190858778E-2</v>
      </c>
      <c r="H32" s="112">
        <v>3.6417821882334116</v>
      </c>
      <c r="I32" s="30"/>
      <c r="J32" s="46">
        <f>SUM('&gt;&gt;:&lt;&lt;'!J32)</f>
        <v>25723</v>
      </c>
      <c r="K32" s="109">
        <f>SUM('&gt;&gt;:&lt;&lt;'!K32)</f>
        <v>3.3819397606360248E-2</v>
      </c>
      <c r="L32" s="112">
        <v>1.2900000000000003</v>
      </c>
      <c r="M32" s="30"/>
      <c r="N32" s="46"/>
      <c r="O32" s="47"/>
      <c r="P32" s="311"/>
      <c r="Q32" s="49"/>
      <c r="R32" s="67">
        <f t="array" ref="R32">SUM(IF(($A32=PC_2!$M$2:$M$93)*(R$8=PC_2!$AB$1:$AH$1),PC_2!$AB$2:$AH$93))+R31</f>
        <v>2279</v>
      </c>
      <c r="S32" s="68">
        <f t="shared" si="6"/>
        <v>3.0868377994733819E-3</v>
      </c>
      <c r="T32" s="106">
        <v>3.0920733196130179</v>
      </c>
      <c r="U32" s="30"/>
      <c r="V32" s="46">
        <f>SUM('&gt;&gt;:&lt;&lt;'!V32)</f>
        <v>10614</v>
      </c>
      <c r="W32" s="109">
        <f>SUM('&gt;&gt;:&lt;&lt;'!W32)</f>
        <v>1.4376347697942288E-2</v>
      </c>
      <c r="X32" s="112">
        <v>3.6417821882334116</v>
      </c>
      <c r="Y32" s="30"/>
      <c r="Z32" s="46">
        <f>SUM('&gt;&gt;:&lt;&lt;'!Z32)</f>
        <v>11359.021688817737</v>
      </c>
      <c r="AA32" s="109">
        <f>SUM('&gt;&gt;:&lt;&lt;'!AA32)</f>
        <v>1.538545744365097E-2</v>
      </c>
      <c r="AB32" s="114">
        <v>1.2900000000000003</v>
      </c>
      <c r="AC32" s="30"/>
      <c r="AD32" s="46"/>
      <c r="AE32" s="47"/>
      <c r="AF32" s="48"/>
      <c r="AG32" s="50">
        <f t="shared" si="7"/>
        <v>250.25000000000003</v>
      </c>
      <c r="AH32" s="67">
        <f t="array" ref="AH32">SUM(IF(($A32=PC_2!$M$2:$M$93)*(AH$8=PC_2!$AB$1:$AH$1),PC_2!$AB$2:$AH$93))+AH31</f>
        <v>36</v>
      </c>
      <c r="AI32" s="68">
        <f t="shared" si="24"/>
        <v>2.8171218405196024E-4</v>
      </c>
      <c r="AJ32" s="69">
        <v>3.0920733196130179</v>
      </c>
      <c r="AK32" s="30"/>
      <c r="AL32" s="46">
        <f>SUM('&gt;&gt;:&lt;&lt;'!AL32)</f>
        <v>1942</v>
      </c>
      <c r="AM32" s="109">
        <f>SUM('&gt;&gt;:&lt;&lt;'!AM32)</f>
        <v>1.5196807261914077E-2</v>
      </c>
      <c r="AN32" s="112">
        <v>3.6417821882334116</v>
      </c>
      <c r="AO32" s="30"/>
      <c r="AP32" s="46">
        <f>SUM('&gt;&gt;:&lt;&lt;'!AP32)</f>
        <v>2378.0755898345692</v>
      </c>
      <c r="AQ32" s="109">
        <f>SUM('&gt;&gt;:&lt;&lt;'!AQ32)</f>
        <v>1.8609246340359726E-2</v>
      </c>
      <c r="AR32" s="114">
        <v>1.2900000000000003</v>
      </c>
      <c r="AS32" s="30"/>
      <c r="AT32" s="46"/>
      <c r="AU32" s="47"/>
      <c r="AV32" s="48"/>
      <c r="AW32" s="66">
        <f t="shared" si="25"/>
        <v>3358</v>
      </c>
      <c r="AX32" s="67">
        <f t="array" ref="AX32">SUM(IF(($A32=PC_2!$M$2:$M$93)*(AX$8=PC_2!$AB$1:$AH$1),PC_2!$AB$2:$AH$93))+AX31</f>
        <v>0</v>
      </c>
      <c r="AY32" s="68">
        <f t="shared" si="8"/>
        <v>0</v>
      </c>
      <c r="AZ32" s="69">
        <v>3.0920733196130179</v>
      </c>
      <c r="BA32" s="30"/>
      <c r="BB32" s="46">
        <f>SUM('&gt;&gt;:&lt;&lt;'!BB32)</f>
        <v>0</v>
      </c>
      <c r="BC32" s="109">
        <f>SUM('&gt;&gt;:&lt;&lt;'!BC32)</f>
        <v>0</v>
      </c>
      <c r="BD32" s="112">
        <v>3.6417821882334116</v>
      </c>
      <c r="BE32" s="30"/>
      <c r="BF32" s="46">
        <f>SUM('&gt;&gt;:&lt;&lt;'!BF32)</f>
        <v>0</v>
      </c>
      <c r="BG32" s="109">
        <f>SUM('&gt;&gt;:&lt;&lt;'!BG32)</f>
        <v>0</v>
      </c>
      <c r="BH32" s="114">
        <v>1.2900000000000003</v>
      </c>
      <c r="BI32" s="30"/>
      <c r="BJ32" s="46"/>
      <c r="BK32" s="47"/>
      <c r="BL32" s="48"/>
      <c r="BM32" s="66"/>
      <c r="BN32" s="67">
        <f t="array" ref="BN32">SUM(IF(($A32=PC_2!$M$2:$M$93)*(BN$8=PC_2!$AB$1:$AH$1),PC_2!$AB$2:$AH$93))+BN31</f>
        <v>6840</v>
      </c>
      <c r="BO32" s="68">
        <f t="shared" si="9"/>
        <v>1.8846822450533291E-3</v>
      </c>
      <c r="BP32" s="69">
        <v>3.3371207137014882</v>
      </c>
      <c r="BQ32" s="30"/>
      <c r="BR32" s="46">
        <f>SUM('&gt;&gt;:&lt;&lt;'!BR32)</f>
        <v>10733</v>
      </c>
      <c r="BS32" s="109">
        <f>SUM('&gt;&gt;:&lt;&lt;'!BS32)</f>
        <v>2.9573530023621901E-3</v>
      </c>
      <c r="BT32" s="112">
        <v>3.6417821882334116</v>
      </c>
      <c r="BU32" s="30"/>
      <c r="BV32" s="46">
        <f>SUM('&gt;&gt;:&lt;&lt;'!BV32)</f>
        <v>3431.3127462418956</v>
      </c>
      <c r="BW32" s="109">
        <f>SUM('&gt;&gt;:&lt;&lt;'!BW32)</f>
        <v>9.4545821784609353E-4</v>
      </c>
      <c r="BX32" s="114">
        <v>1.2900000000000003</v>
      </c>
      <c r="BY32" s="30"/>
      <c r="BZ32" s="46"/>
      <c r="CA32" s="47"/>
      <c r="CB32" s="48"/>
      <c r="CC32" s="66"/>
      <c r="CD32" s="67">
        <f t="array" ref="CD32">SUM(IF(($A32=PC_2!$M$2:$M$93)*(CD$8=PC_2!$AB$1:$AH$1),PC_2!$AB$2:$AH$93))+CD31</f>
        <v>217</v>
      </c>
      <c r="CE32" s="68">
        <f t="shared" si="10"/>
        <v>2.175874862127745E-3</v>
      </c>
      <c r="CF32" s="69">
        <v>3.0920733196130179</v>
      </c>
      <c r="CG32" s="30"/>
      <c r="CH32" s="93">
        <f>SUM('&gt;&gt;:&lt;&lt;'!CH32)</f>
        <v>4881</v>
      </c>
      <c r="CI32" s="109">
        <f>SUM('&gt;&gt;:&lt;&lt;'!CI32)</f>
        <v>4.8942143788228219E-2</v>
      </c>
      <c r="CJ32" s="112">
        <v>3.6417821882334116</v>
      </c>
      <c r="CK32" s="30"/>
      <c r="CL32" s="46">
        <f>SUM('&gt;&gt;:&lt;&lt;'!CL32)</f>
        <v>4421.7129006469577</v>
      </c>
      <c r="CM32" s="109">
        <f>SUM('&gt;&gt;:&lt;&lt;'!CM32)</f>
        <v>4.4336838470339493E-2</v>
      </c>
      <c r="CN32" s="114">
        <v>1.2900000000000003</v>
      </c>
      <c r="CO32" s="30"/>
      <c r="CP32" s="46"/>
      <c r="CQ32" s="47"/>
      <c r="CR32" s="48"/>
      <c r="CS32" s="66"/>
      <c r="CT32" s="67">
        <f t="array" ref="CT32">SUM(IF(($A32=PC_2!$N$2:$N$93)*(CT$8=PC_2!$AB$1:$AH$1),PC_2!$AB$2:$AH$93))+CT31</f>
        <v>0</v>
      </c>
      <c r="CU32" s="68">
        <f t="shared" si="11"/>
        <v>0</v>
      </c>
      <c r="CV32" s="69">
        <v>3.0920733196130179</v>
      </c>
      <c r="CW32" s="30"/>
      <c r="CX32" s="46">
        <f>SUM('&gt;&gt;:&lt;&lt;'!CX32)</f>
        <v>0</v>
      </c>
      <c r="CY32" s="109">
        <f>SUM('&gt;&gt;:&lt;&lt;'!CY32)</f>
        <v>0</v>
      </c>
      <c r="CZ32" s="112">
        <v>3.6417821882334116</v>
      </c>
      <c r="DA32" s="30"/>
      <c r="DB32" s="46">
        <f>SUM('&gt;&gt;:&lt;&lt;'!DB32)</f>
        <v>0</v>
      </c>
      <c r="DC32" s="109">
        <f>SUM('&gt;&gt;:&lt;&lt;'!DC32)</f>
        <v>0</v>
      </c>
      <c r="DD32" s="114">
        <v>1.2900000000000003</v>
      </c>
      <c r="DE32" s="30"/>
      <c r="DF32" s="46"/>
      <c r="DG32" s="47"/>
      <c r="DH32" s="48"/>
      <c r="DI32" s="51"/>
      <c r="DJ32" s="67">
        <f t="shared" si="12"/>
        <v>3575</v>
      </c>
      <c r="DK32" s="68">
        <f t="shared" si="13"/>
        <v>1.7674539075906873E-3</v>
      </c>
      <c r="DL32" s="69"/>
      <c r="DM32" s="30"/>
      <c r="DN32" s="46">
        <f t="shared" si="14"/>
        <v>55684</v>
      </c>
      <c r="DO32" s="109">
        <f t="shared" ref="DO32:DO48" si="26">DN32/$DJ$3</f>
        <v>2.7529763186092262E-2</v>
      </c>
      <c r="DP32" s="114">
        <v>3.6417821882334116</v>
      </c>
      <c r="DQ32" s="30"/>
      <c r="DR32" s="46">
        <f t="shared" si="15"/>
        <v>18158.810179299264</v>
      </c>
      <c r="DS32" s="109">
        <f t="shared" si="16"/>
        <v>8.9775832191888207E-3</v>
      </c>
      <c r="DT32" s="114">
        <v>1.2900000000000003</v>
      </c>
      <c r="DU32" s="30"/>
      <c r="DV32" s="46">
        <f t="shared" si="17"/>
        <v>77417.810179299267</v>
      </c>
      <c r="DW32" s="109">
        <f t="shared" ref="DW32:DW84" si="27">DV32/$DJ$3</f>
        <v>3.8274800312871768E-2</v>
      </c>
      <c r="DX32" s="48"/>
      <c r="DZ32" s="67">
        <f t="shared" si="18"/>
        <v>10415</v>
      </c>
      <c r="EA32" s="68">
        <f t="shared" si="19"/>
        <v>1.8427292651609216E-3</v>
      </c>
      <c r="EB32" s="69"/>
      <c r="EC32" s="30"/>
      <c r="ED32" s="46">
        <f t="shared" si="20"/>
        <v>66417</v>
      </c>
      <c r="EE32" s="109">
        <f t="shared" si="3"/>
        <v>1.1751180950954674E-2</v>
      </c>
      <c r="EF32" s="114">
        <v>1.6793166172810785</v>
      </c>
      <c r="EG32" s="30"/>
      <c r="EH32" s="46">
        <f t="shared" si="21"/>
        <v>21590.12292554116</v>
      </c>
      <c r="EI32" s="109">
        <f t="shared" si="4"/>
        <v>3.8199473214898159E-3</v>
      </c>
      <c r="EJ32" s="114">
        <v>0.92446219976475463</v>
      </c>
      <c r="EK32" s="30"/>
      <c r="EL32" s="46">
        <f t="shared" si="22"/>
        <v>98422.12292554116</v>
      </c>
      <c r="EM32" s="109">
        <f t="shared" si="23"/>
        <v>1.7413857537605413E-2</v>
      </c>
      <c r="EN32" s="48"/>
      <c r="EO32" s="377"/>
      <c r="EP32" s="184"/>
      <c r="EQ32" s="378"/>
      <c r="ER32" s="378"/>
      <c r="ES32" s="378"/>
      <c r="ET32" s="378"/>
    </row>
    <row r="33" spans="1:150">
      <c r="A33" s="52">
        <v>41518</v>
      </c>
      <c r="B33" s="67">
        <f t="array" ref="B33">SUM(IF(($A33=PC_2!$M$2:$M$93)*(B$8=PC_2!$AB$1:$AH$1),PC_2!$AB$2:$AH$93))+B32</f>
        <v>1043</v>
      </c>
      <c r="C33" s="68">
        <f t="shared" si="5"/>
        <v>1.3712876298811857E-3</v>
      </c>
      <c r="D33" s="106">
        <v>3.0920733196130179</v>
      </c>
      <c r="E33" s="53"/>
      <c r="F33" s="46">
        <f>SUM('&gt;&gt;:&lt;&lt;'!F33)</f>
        <v>38247</v>
      </c>
      <c r="G33" s="109">
        <f>SUM('&gt;&gt;:&lt;&lt;'!G33)</f>
        <v>5.0285367190858778E-2</v>
      </c>
      <c r="H33" s="112">
        <v>3.6417821882334116</v>
      </c>
      <c r="I33" s="30"/>
      <c r="J33" s="46">
        <f>SUM('&gt;&gt;:&lt;&lt;'!J33)</f>
        <v>25723</v>
      </c>
      <c r="K33" s="109">
        <f>SUM('&gt;&gt;:&lt;&lt;'!K33)</f>
        <v>3.3819397606360248E-2</v>
      </c>
      <c r="L33" s="112">
        <v>1.2900000000000003</v>
      </c>
      <c r="M33" s="30"/>
      <c r="N33" s="46"/>
      <c r="O33" s="47"/>
      <c r="P33" s="311"/>
      <c r="Q33" s="49"/>
      <c r="R33" s="67">
        <f t="array" ref="R33">SUM(IF(($A33=PC_2!$M$2:$M$93)*(R$8=PC_2!$AB$1:$AH$1),PC_2!$AB$2:$AH$93))+R32</f>
        <v>2279</v>
      </c>
      <c r="S33" s="68">
        <f t="shared" si="6"/>
        <v>3.0868377994733819E-3</v>
      </c>
      <c r="T33" s="106">
        <v>3.0920733196130179</v>
      </c>
      <c r="U33" s="30"/>
      <c r="V33" s="46">
        <f>SUM('&gt;&gt;:&lt;&lt;'!V33)</f>
        <v>10614</v>
      </c>
      <c r="W33" s="109">
        <f>SUM('&gt;&gt;:&lt;&lt;'!W33)</f>
        <v>1.4376347697942288E-2</v>
      </c>
      <c r="X33" s="112">
        <v>3.6417821882334116</v>
      </c>
      <c r="Y33" s="30"/>
      <c r="Z33" s="46">
        <f>SUM('&gt;&gt;:&lt;&lt;'!Z33)</f>
        <v>11359.021688817737</v>
      </c>
      <c r="AA33" s="109">
        <f>SUM('&gt;&gt;:&lt;&lt;'!AA33)</f>
        <v>1.538545744365097E-2</v>
      </c>
      <c r="AB33" s="114">
        <v>1.2900000000000003</v>
      </c>
      <c r="AC33" s="30"/>
      <c r="AD33" s="46"/>
      <c r="AE33" s="47"/>
      <c r="AF33" s="48"/>
      <c r="AG33" s="50">
        <f t="shared" si="7"/>
        <v>250.25000000000003</v>
      </c>
      <c r="AH33" s="67">
        <f t="array" ref="AH33">SUM(IF(($A33=PC_2!$M$2:$M$93)*(AH$8=PC_2!$AB$1:$AH$1),PC_2!$AB$2:$AH$93))+AH32</f>
        <v>36</v>
      </c>
      <c r="AI33" s="68">
        <f t="shared" si="24"/>
        <v>2.8171218405196024E-4</v>
      </c>
      <c r="AJ33" s="69">
        <v>3.0920733196130179</v>
      </c>
      <c r="AK33" s="30"/>
      <c r="AL33" s="46">
        <f>SUM('&gt;&gt;:&lt;&lt;'!AL33)</f>
        <v>1942</v>
      </c>
      <c r="AM33" s="109">
        <f>SUM('&gt;&gt;:&lt;&lt;'!AM33)</f>
        <v>1.5196807261914077E-2</v>
      </c>
      <c r="AN33" s="112">
        <v>3.6417821882334116</v>
      </c>
      <c r="AO33" s="30"/>
      <c r="AP33" s="46">
        <f>SUM('&gt;&gt;:&lt;&lt;'!AP33)</f>
        <v>2378.0755898345692</v>
      </c>
      <c r="AQ33" s="109">
        <f>SUM('&gt;&gt;:&lt;&lt;'!AQ33)</f>
        <v>1.8609246340359726E-2</v>
      </c>
      <c r="AR33" s="114">
        <v>1.2900000000000003</v>
      </c>
      <c r="AS33" s="30"/>
      <c r="AT33" s="46"/>
      <c r="AU33" s="47"/>
      <c r="AV33" s="48"/>
      <c r="AW33" s="66">
        <f t="shared" si="25"/>
        <v>3358</v>
      </c>
      <c r="AX33" s="67">
        <f t="array" ref="AX33">SUM(IF(($A33=PC_2!$M$2:$M$93)*(AX$8=PC_2!$AB$1:$AH$1),PC_2!$AB$2:$AH$93))+AX32</f>
        <v>0</v>
      </c>
      <c r="AY33" s="68">
        <f t="shared" si="8"/>
        <v>0</v>
      </c>
      <c r="AZ33" s="69">
        <v>3.0920733196130179</v>
      </c>
      <c r="BA33" s="30"/>
      <c r="BB33" s="46">
        <f>SUM('&gt;&gt;:&lt;&lt;'!BB33)</f>
        <v>0</v>
      </c>
      <c r="BC33" s="109">
        <f>SUM('&gt;&gt;:&lt;&lt;'!BC33)</f>
        <v>0</v>
      </c>
      <c r="BD33" s="112">
        <v>3.6417821882334116</v>
      </c>
      <c r="BE33" s="30"/>
      <c r="BF33" s="46">
        <f>SUM('&gt;&gt;:&lt;&lt;'!BF33)</f>
        <v>0</v>
      </c>
      <c r="BG33" s="109">
        <f>SUM('&gt;&gt;:&lt;&lt;'!BG33)</f>
        <v>0</v>
      </c>
      <c r="BH33" s="114">
        <v>1.2900000000000003</v>
      </c>
      <c r="BI33" s="30"/>
      <c r="BJ33" s="46"/>
      <c r="BK33" s="47"/>
      <c r="BL33" s="48"/>
      <c r="BM33" s="66"/>
      <c r="BN33" s="67">
        <f t="array" ref="BN33">SUM(IF(($A33=PC_2!$M$2:$M$93)*(BN$8=PC_2!$AB$1:$AH$1),PC_2!$AB$2:$AH$93))+BN32</f>
        <v>6840</v>
      </c>
      <c r="BO33" s="68">
        <f t="shared" si="9"/>
        <v>1.8846822450533291E-3</v>
      </c>
      <c r="BP33" s="69">
        <v>3.3371207137014882</v>
      </c>
      <c r="BQ33" s="30"/>
      <c r="BR33" s="46">
        <f>SUM('&gt;&gt;:&lt;&lt;'!BR33)</f>
        <v>10733</v>
      </c>
      <c r="BS33" s="109">
        <f>SUM('&gt;&gt;:&lt;&lt;'!BS33)</f>
        <v>2.9573530023621901E-3</v>
      </c>
      <c r="BT33" s="112">
        <v>3.6417821882334116</v>
      </c>
      <c r="BU33" s="30"/>
      <c r="BV33" s="46">
        <f>SUM('&gt;&gt;:&lt;&lt;'!BV33)</f>
        <v>3431.3127462418956</v>
      </c>
      <c r="BW33" s="109">
        <f>SUM('&gt;&gt;:&lt;&lt;'!BW33)</f>
        <v>9.4545821784609353E-4</v>
      </c>
      <c r="BX33" s="114">
        <v>1.2900000000000003</v>
      </c>
      <c r="BY33" s="30"/>
      <c r="BZ33" s="46"/>
      <c r="CA33" s="47"/>
      <c r="CB33" s="48"/>
      <c r="CC33" s="66"/>
      <c r="CD33" s="67">
        <f t="array" ref="CD33">SUM(IF(($A33=PC_2!$M$2:$M$93)*(CD$8=PC_2!$AB$1:$AH$1),PC_2!$AB$2:$AH$93))+CD32</f>
        <v>217</v>
      </c>
      <c r="CE33" s="68">
        <f t="shared" si="10"/>
        <v>2.175874862127745E-3</v>
      </c>
      <c r="CF33" s="69">
        <v>3.0920733196130179</v>
      </c>
      <c r="CG33" s="30"/>
      <c r="CH33" s="93">
        <f>SUM('&gt;&gt;:&lt;&lt;'!CH33)</f>
        <v>4881</v>
      </c>
      <c r="CI33" s="109">
        <f>SUM('&gt;&gt;:&lt;&lt;'!CI33)</f>
        <v>4.8942143788228219E-2</v>
      </c>
      <c r="CJ33" s="112">
        <v>3.6417821882334116</v>
      </c>
      <c r="CK33" s="30"/>
      <c r="CL33" s="46">
        <f>SUM('&gt;&gt;:&lt;&lt;'!CL33)</f>
        <v>4421.7129006469577</v>
      </c>
      <c r="CM33" s="109">
        <f>SUM('&gt;&gt;:&lt;&lt;'!CM33)</f>
        <v>4.4336838470339493E-2</v>
      </c>
      <c r="CN33" s="114">
        <v>1.2900000000000003</v>
      </c>
      <c r="CO33" s="30"/>
      <c r="CP33" s="46"/>
      <c r="CQ33" s="47"/>
      <c r="CR33" s="48"/>
      <c r="CS33" s="66"/>
      <c r="CT33" s="67">
        <f t="array" ref="CT33">SUM(IF(($A33=PC_2!$N$2:$N$93)*(CT$8=PC_2!$AB$1:$AH$1),PC_2!$AB$2:$AH$93))+CT32</f>
        <v>0</v>
      </c>
      <c r="CU33" s="68">
        <f t="shared" si="11"/>
        <v>0</v>
      </c>
      <c r="CV33" s="69">
        <v>3.0920733196130179</v>
      </c>
      <c r="CW33" s="30"/>
      <c r="CX33" s="46">
        <f>SUM('&gt;&gt;:&lt;&lt;'!CX33)</f>
        <v>0</v>
      </c>
      <c r="CY33" s="109">
        <f>SUM('&gt;&gt;:&lt;&lt;'!CY33)</f>
        <v>0</v>
      </c>
      <c r="CZ33" s="112">
        <v>3.6417821882334116</v>
      </c>
      <c r="DA33" s="30"/>
      <c r="DB33" s="46">
        <f>SUM('&gt;&gt;:&lt;&lt;'!DB33)</f>
        <v>0</v>
      </c>
      <c r="DC33" s="109">
        <f>SUM('&gt;&gt;:&lt;&lt;'!DC33)</f>
        <v>0</v>
      </c>
      <c r="DD33" s="114">
        <v>1.2900000000000003</v>
      </c>
      <c r="DE33" s="30"/>
      <c r="DF33" s="46"/>
      <c r="DG33" s="47"/>
      <c r="DH33" s="48"/>
      <c r="DI33" s="51"/>
      <c r="DJ33" s="67">
        <f t="shared" si="12"/>
        <v>3575</v>
      </c>
      <c r="DK33" s="68">
        <f t="shared" si="13"/>
        <v>1.7674539075906873E-3</v>
      </c>
      <c r="DL33" s="69"/>
      <c r="DM33" s="30"/>
      <c r="DN33" s="46">
        <f t="shared" si="14"/>
        <v>55684</v>
      </c>
      <c r="DO33" s="109">
        <f t="shared" si="26"/>
        <v>2.7529763186092262E-2</v>
      </c>
      <c r="DP33" s="114">
        <v>3.6417821882334116</v>
      </c>
      <c r="DQ33" s="30"/>
      <c r="DR33" s="46">
        <f t="shared" si="15"/>
        <v>18158.810179299264</v>
      </c>
      <c r="DS33" s="109">
        <f t="shared" si="16"/>
        <v>8.9775832191888207E-3</v>
      </c>
      <c r="DT33" s="114">
        <v>1.2900000000000003</v>
      </c>
      <c r="DU33" s="30"/>
      <c r="DV33" s="46">
        <f t="shared" si="17"/>
        <v>77417.810179299267</v>
      </c>
      <c r="DW33" s="109">
        <f t="shared" si="27"/>
        <v>3.8274800312871768E-2</v>
      </c>
      <c r="DX33" s="48"/>
      <c r="DZ33" s="67">
        <f t="shared" si="18"/>
        <v>10415</v>
      </c>
      <c r="EA33" s="68">
        <f t="shared" si="19"/>
        <v>1.8427292651609216E-3</v>
      </c>
      <c r="EB33" s="69"/>
      <c r="EC33" s="30"/>
      <c r="ED33" s="46">
        <f t="shared" si="20"/>
        <v>66417</v>
      </c>
      <c r="EE33" s="109">
        <f t="shared" si="3"/>
        <v>1.1751180950954674E-2</v>
      </c>
      <c r="EF33" s="114">
        <v>1.6793166172810785</v>
      </c>
      <c r="EG33" s="30"/>
      <c r="EH33" s="46">
        <f t="shared" si="21"/>
        <v>21590.12292554116</v>
      </c>
      <c r="EI33" s="109">
        <f t="shared" si="4"/>
        <v>3.8199473214898159E-3</v>
      </c>
      <c r="EJ33" s="114">
        <v>0.92446219976475463</v>
      </c>
      <c r="EK33" s="30"/>
      <c r="EL33" s="46">
        <f t="shared" si="22"/>
        <v>98422.12292554116</v>
      </c>
      <c r="EM33" s="109">
        <f t="shared" si="23"/>
        <v>1.7413857537605413E-2</v>
      </c>
      <c r="EN33" s="48"/>
      <c r="EO33" s="377"/>
      <c r="EP33" s="184"/>
      <c r="EQ33" s="378"/>
      <c r="ER33" s="378"/>
      <c r="ES33" s="378"/>
      <c r="ET33" s="378"/>
    </row>
    <row r="34" spans="1:150">
      <c r="A34" s="52">
        <v>41548</v>
      </c>
      <c r="B34" s="67">
        <f t="array" ref="B34">SUM(IF(($A34=PC_2!$M$2:$M$93)*(B$8=PC_2!$AB$1:$AH$1),PC_2!$AB$2:$AH$93))+B33</f>
        <v>1043</v>
      </c>
      <c r="C34" s="68">
        <f t="shared" si="5"/>
        <v>1.3712876298811857E-3</v>
      </c>
      <c r="D34" s="106">
        <v>3.0920733196130179</v>
      </c>
      <c r="E34" s="53"/>
      <c r="F34" s="46">
        <f>SUM('&gt;&gt;:&lt;&lt;'!F34)</f>
        <v>48545</v>
      </c>
      <c r="G34" s="109">
        <f>SUM('&gt;&gt;:&lt;&lt;'!G34)</f>
        <v>6.3824696061919609E-2</v>
      </c>
      <c r="H34" s="112">
        <v>3.6417821882334116</v>
      </c>
      <c r="I34" s="30"/>
      <c r="J34" s="46">
        <f>SUM('&gt;&gt;:&lt;&lt;'!J34)</f>
        <v>25723</v>
      </c>
      <c r="K34" s="109">
        <f>SUM('&gt;&gt;:&lt;&lt;'!K34)</f>
        <v>3.3819397606360248E-2</v>
      </c>
      <c r="L34" s="112">
        <v>1.2900000000000003</v>
      </c>
      <c r="M34" s="30"/>
      <c r="N34" s="46"/>
      <c r="O34" s="47"/>
      <c r="P34" s="311"/>
      <c r="Q34" s="49"/>
      <c r="R34" s="67">
        <f t="array" ref="R34">SUM(IF(($A34=PC_2!$M$2:$M$93)*(R$8=PC_2!$AB$1:$AH$1),PC_2!$AB$2:$AH$93))+R33</f>
        <v>2279</v>
      </c>
      <c r="S34" s="68">
        <f t="shared" si="6"/>
        <v>3.0868377994733819E-3</v>
      </c>
      <c r="T34" s="106">
        <v>3.0920733196130179</v>
      </c>
      <c r="U34" s="30"/>
      <c r="V34" s="46">
        <f>SUM('&gt;&gt;:&lt;&lt;'!V34)</f>
        <v>19503</v>
      </c>
      <c r="W34" s="109">
        <f>SUM('&gt;&gt;:&lt;&lt;'!W34)</f>
        <v>2.641623413915286E-2</v>
      </c>
      <c r="X34" s="112">
        <v>3.6417821882334116</v>
      </c>
      <c r="Y34" s="30"/>
      <c r="Z34" s="46">
        <f>SUM('&gt;&gt;:&lt;&lt;'!Z34)</f>
        <v>11359.021688817737</v>
      </c>
      <c r="AA34" s="109">
        <f>SUM('&gt;&gt;:&lt;&lt;'!AA34)</f>
        <v>1.538545744365097E-2</v>
      </c>
      <c r="AB34" s="114">
        <v>1.2900000000000003</v>
      </c>
      <c r="AC34" s="30"/>
      <c r="AD34" s="46"/>
      <c r="AE34" s="47"/>
      <c r="AF34" s="48"/>
      <c r="AG34" s="50">
        <f t="shared" si="7"/>
        <v>250.25000000000003</v>
      </c>
      <c r="AH34" s="67">
        <f t="array" ref="AH34">SUM(IF(($A34=PC_2!$M$2:$M$93)*(AH$8=PC_2!$AB$1:$AH$1),PC_2!$AB$2:$AH$93))+AH33</f>
        <v>36</v>
      </c>
      <c r="AI34" s="68">
        <f t="shared" si="24"/>
        <v>2.8171218405196024E-4</v>
      </c>
      <c r="AJ34" s="69">
        <v>3.0920733196130179</v>
      </c>
      <c r="AK34" s="30"/>
      <c r="AL34" s="46">
        <f>SUM('&gt;&gt;:&lt;&lt;'!AL34)</f>
        <v>2296</v>
      </c>
      <c r="AM34" s="109">
        <f>SUM('&gt;&gt;:&lt;&lt;'!AM34)</f>
        <v>1.7966977071758351E-2</v>
      </c>
      <c r="AN34" s="112">
        <v>3.6417821882334116</v>
      </c>
      <c r="AO34" s="30"/>
      <c r="AP34" s="46">
        <f>SUM('&gt;&gt;:&lt;&lt;'!AP34)</f>
        <v>2378.0755898345692</v>
      </c>
      <c r="AQ34" s="109">
        <f>SUM('&gt;&gt;:&lt;&lt;'!AQ34)</f>
        <v>1.8609246340359726E-2</v>
      </c>
      <c r="AR34" s="114">
        <v>1.2900000000000003</v>
      </c>
      <c r="AS34" s="30"/>
      <c r="AT34" s="46"/>
      <c r="AU34" s="47"/>
      <c r="AV34" s="48"/>
      <c r="AW34" s="66">
        <f t="shared" si="25"/>
        <v>3358</v>
      </c>
      <c r="AX34" s="67">
        <f t="array" ref="AX34">SUM(IF(($A34=PC_2!$M$2:$M$93)*(AX$8=PC_2!$AB$1:$AH$1),PC_2!$AB$2:$AH$93))+AX33</f>
        <v>0</v>
      </c>
      <c r="AY34" s="68">
        <f t="shared" si="8"/>
        <v>0</v>
      </c>
      <c r="AZ34" s="69">
        <v>3.0920733196130179</v>
      </c>
      <c r="BA34" s="30"/>
      <c r="BB34" s="46">
        <f>SUM('&gt;&gt;:&lt;&lt;'!BB34)</f>
        <v>0</v>
      </c>
      <c r="BC34" s="109">
        <f>SUM('&gt;&gt;:&lt;&lt;'!BC34)</f>
        <v>0</v>
      </c>
      <c r="BD34" s="112">
        <v>3.6417821882334116</v>
      </c>
      <c r="BE34" s="30"/>
      <c r="BF34" s="46">
        <f>SUM('&gt;&gt;:&lt;&lt;'!BF34)</f>
        <v>0</v>
      </c>
      <c r="BG34" s="109">
        <f>SUM('&gt;&gt;:&lt;&lt;'!BG34)</f>
        <v>0</v>
      </c>
      <c r="BH34" s="114">
        <v>1.2900000000000003</v>
      </c>
      <c r="BI34" s="30"/>
      <c r="BJ34" s="46"/>
      <c r="BK34" s="47"/>
      <c r="BL34" s="48"/>
      <c r="BM34" s="66"/>
      <c r="BN34" s="67">
        <f t="array" ref="BN34">SUM(IF(($A34=PC_2!$M$2:$M$93)*(BN$8=PC_2!$AB$1:$AH$1),PC_2!$AB$2:$AH$93))+BN33</f>
        <v>6840</v>
      </c>
      <c r="BO34" s="68">
        <f t="shared" si="9"/>
        <v>1.8846822450533291E-3</v>
      </c>
      <c r="BP34" s="69">
        <v>3.3371207137014882</v>
      </c>
      <c r="BQ34" s="30"/>
      <c r="BR34" s="46">
        <f>SUM('&gt;&gt;:&lt;&lt;'!BR34)</f>
        <v>12632</v>
      </c>
      <c r="BS34" s="109">
        <f>SUM('&gt;&gt;:&lt;&lt;'!BS34)</f>
        <v>3.480600309870417E-3</v>
      </c>
      <c r="BT34" s="112">
        <v>3.6417821882334116</v>
      </c>
      <c r="BU34" s="30"/>
      <c r="BV34" s="46">
        <f>SUM('&gt;&gt;:&lt;&lt;'!BV34)</f>
        <v>3431.3127462418956</v>
      </c>
      <c r="BW34" s="109">
        <f>SUM('&gt;&gt;:&lt;&lt;'!BW34)</f>
        <v>9.4545821784609353E-4</v>
      </c>
      <c r="BX34" s="114">
        <v>1.2900000000000003</v>
      </c>
      <c r="BY34" s="30"/>
      <c r="BZ34" s="46"/>
      <c r="CA34" s="47"/>
      <c r="CB34" s="48"/>
      <c r="CC34" s="66"/>
      <c r="CD34" s="67">
        <f t="array" ref="CD34">SUM(IF(($A34=PC_2!$M$2:$M$93)*(CD$8=PC_2!$AB$1:$AH$1),PC_2!$AB$2:$AH$93))+CD33</f>
        <v>217</v>
      </c>
      <c r="CE34" s="68">
        <f t="shared" si="10"/>
        <v>2.175874862127745E-3</v>
      </c>
      <c r="CF34" s="69">
        <v>3.0920733196130179</v>
      </c>
      <c r="CG34" s="30"/>
      <c r="CH34" s="93">
        <f>SUM('&gt;&gt;:&lt;&lt;'!CH34)</f>
        <v>4881</v>
      </c>
      <c r="CI34" s="109">
        <f>SUM('&gt;&gt;:&lt;&lt;'!CI34)</f>
        <v>4.8942143788228219E-2</v>
      </c>
      <c r="CJ34" s="112">
        <v>3.6417821882334116</v>
      </c>
      <c r="CK34" s="30"/>
      <c r="CL34" s="46">
        <f>SUM('&gt;&gt;:&lt;&lt;'!CL34)</f>
        <v>4421.7129006469577</v>
      </c>
      <c r="CM34" s="109">
        <f>SUM('&gt;&gt;:&lt;&lt;'!CM34)</f>
        <v>4.4336838470339493E-2</v>
      </c>
      <c r="CN34" s="114">
        <v>1.2900000000000003</v>
      </c>
      <c r="CO34" s="30"/>
      <c r="CP34" s="46"/>
      <c r="CQ34" s="47"/>
      <c r="CR34" s="48"/>
      <c r="CS34" s="66"/>
      <c r="CT34" s="67">
        <f t="array" ref="CT34">SUM(IF(($A34=PC_2!$N$2:$N$93)*(CT$8=PC_2!$AB$1:$AH$1),PC_2!$AB$2:$AH$93))+CT33</f>
        <v>0</v>
      </c>
      <c r="CU34" s="68">
        <f t="shared" si="11"/>
        <v>0</v>
      </c>
      <c r="CV34" s="69">
        <v>3.0920733196130179</v>
      </c>
      <c r="CW34" s="30"/>
      <c r="CX34" s="46">
        <f>SUM('&gt;&gt;:&lt;&lt;'!CX34)</f>
        <v>0</v>
      </c>
      <c r="CY34" s="109">
        <f>SUM('&gt;&gt;:&lt;&lt;'!CY34)</f>
        <v>0</v>
      </c>
      <c r="CZ34" s="112">
        <v>3.6417821882334116</v>
      </c>
      <c r="DA34" s="30"/>
      <c r="DB34" s="46">
        <f>SUM('&gt;&gt;:&lt;&lt;'!DB34)</f>
        <v>0</v>
      </c>
      <c r="DC34" s="109">
        <f>SUM('&gt;&gt;:&lt;&lt;'!DC34)</f>
        <v>0</v>
      </c>
      <c r="DD34" s="114">
        <v>1.2900000000000003</v>
      </c>
      <c r="DE34" s="30"/>
      <c r="DF34" s="46"/>
      <c r="DG34" s="47"/>
      <c r="DH34" s="48"/>
      <c r="DI34" s="51"/>
      <c r="DJ34" s="67">
        <f t="shared" si="12"/>
        <v>3575</v>
      </c>
      <c r="DK34" s="68">
        <f t="shared" si="13"/>
        <v>1.7674539075906873E-3</v>
      </c>
      <c r="DL34" s="69"/>
      <c r="DM34" s="30"/>
      <c r="DN34" s="46">
        <f t="shared" si="14"/>
        <v>75225</v>
      </c>
      <c r="DO34" s="109">
        <f t="shared" si="26"/>
        <v>3.719069096461803E-2</v>
      </c>
      <c r="DP34" s="114">
        <v>3.6417821882334116</v>
      </c>
      <c r="DQ34" s="30"/>
      <c r="DR34" s="46">
        <f t="shared" si="15"/>
        <v>18158.810179299264</v>
      </c>
      <c r="DS34" s="109">
        <f t="shared" si="16"/>
        <v>8.9775832191888207E-3</v>
      </c>
      <c r="DT34" s="114">
        <v>1.2900000000000003</v>
      </c>
      <c r="DU34" s="30"/>
      <c r="DV34" s="46">
        <f t="shared" si="17"/>
        <v>96958.810179299267</v>
      </c>
      <c r="DW34" s="109">
        <f t="shared" si="27"/>
        <v>4.7935728091397539E-2</v>
      </c>
      <c r="DX34" s="48"/>
      <c r="DZ34" s="67">
        <f t="shared" si="18"/>
        <v>10415</v>
      </c>
      <c r="EA34" s="68">
        <f t="shared" si="19"/>
        <v>1.8427292651609216E-3</v>
      </c>
      <c r="EB34" s="69"/>
      <c r="EC34" s="30"/>
      <c r="ED34" s="46">
        <f t="shared" si="20"/>
        <v>87857</v>
      </c>
      <c r="EE34" s="109">
        <f t="shared" si="3"/>
        <v>1.5544566975443408E-2</v>
      </c>
      <c r="EF34" s="114">
        <v>1.6793166172810785</v>
      </c>
      <c r="EG34" s="30"/>
      <c r="EH34" s="46">
        <f t="shared" si="21"/>
        <v>21590.12292554116</v>
      </c>
      <c r="EI34" s="109">
        <f t="shared" si="4"/>
        <v>3.8199473214898159E-3</v>
      </c>
      <c r="EJ34" s="114">
        <v>0.92446219976475463</v>
      </c>
      <c r="EK34" s="30"/>
      <c r="EL34" s="46">
        <f t="shared" si="22"/>
        <v>119862.12292554116</v>
      </c>
      <c r="EM34" s="109">
        <f t="shared" si="23"/>
        <v>2.1207243562094146E-2</v>
      </c>
      <c r="EN34" s="48"/>
      <c r="EO34" s="377"/>
      <c r="EP34" s="184"/>
      <c r="EQ34" s="378"/>
      <c r="ER34" s="378"/>
      <c r="ES34" s="378"/>
      <c r="ET34" s="378"/>
    </row>
    <row r="35" spans="1:150">
      <c r="A35" s="52">
        <v>41579</v>
      </c>
      <c r="B35" s="67">
        <f t="array" ref="B35">SUM(IF(($A35=PC_2!$M$2:$M$93)*(B$8=PC_2!$AB$1:$AH$1),PC_2!$AB$2:$AH$93))+B34</f>
        <v>1043</v>
      </c>
      <c r="C35" s="68">
        <f t="shared" si="5"/>
        <v>1.3712876298811857E-3</v>
      </c>
      <c r="D35" s="106">
        <v>3.0920733196130179</v>
      </c>
      <c r="E35" s="53"/>
      <c r="F35" s="46">
        <f>SUM('&gt;&gt;:&lt;&lt;'!F35)</f>
        <v>48545</v>
      </c>
      <c r="G35" s="109">
        <f>SUM('&gt;&gt;:&lt;&lt;'!G35)</f>
        <v>6.3824696061919609E-2</v>
      </c>
      <c r="H35" s="112">
        <v>3.6417821882334116</v>
      </c>
      <c r="I35" s="30"/>
      <c r="J35" s="46">
        <f>SUM('&gt;&gt;:&lt;&lt;'!J35)</f>
        <v>25723</v>
      </c>
      <c r="K35" s="109">
        <f>SUM('&gt;&gt;:&lt;&lt;'!K35)</f>
        <v>3.3819397606360248E-2</v>
      </c>
      <c r="L35" s="112">
        <v>1.2900000000000003</v>
      </c>
      <c r="M35" s="30"/>
      <c r="N35" s="46"/>
      <c r="O35" s="47"/>
      <c r="P35" s="311"/>
      <c r="Q35" s="49"/>
      <c r="R35" s="67">
        <f t="array" ref="R35">SUM(IF(($A35=PC_2!$M$2:$M$93)*(R$8=PC_2!$AB$1:$AH$1),PC_2!$AB$2:$AH$93))+R34</f>
        <v>2279</v>
      </c>
      <c r="S35" s="68">
        <f t="shared" si="6"/>
        <v>3.0868377994733819E-3</v>
      </c>
      <c r="T35" s="106">
        <v>3.0920733196130179</v>
      </c>
      <c r="U35" s="30"/>
      <c r="V35" s="46">
        <f>SUM('&gt;&gt;:&lt;&lt;'!V35)</f>
        <v>19503</v>
      </c>
      <c r="W35" s="109">
        <f>SUM('&gt;&gt;:&lt;&lt;'!W35)</f>
        <v>2.641623413915286E-2</v>
      </c>
      <c r="X35" s="112">
        <v>3.6417821882334116</v>
      </c>
      <c r="Y35" s="30"/>
      <c r="Z35" s="46">
        <f>SUM('&gt;&gt;:&lt;&lt;'!Z35)</f>
        <v>11359.021688817737</v>
      </c>
      <c r="AA35" s="109">
        <f>SUM('&gt;&gt;:&lt;&lt;'!AA35)</f>
        <v>1.538545744365097E-2</v>
      </c>
      <c r="AB35" s="114">
        <v>1.2900000000000003</v>
      </c>
      <c r="AC35" s="30"/>
      <c r="AD35" s="46"/>
      <c r="AE35" s="47"/>
      <c r="AF35" s="48"/>
      <c r="AG35" s="50">
        <f t="shared" si="7"/>
        <v>250.25000000000003</v>
      </c>
      <c r="AH35" s="67">
        <f t="array" ref="AH35">SUM(IF(($A35=PC_2!$M$2:$M$93)*(AH$8=PC_2!$AB$1:$AH$1),PC_2!$AB$2:$AH$93))+AH34</f>
        <v>36</v>
      </c>
      <c r="AI35" s="68">
        <f t="shared" si="24"/>
        <v>2.8171218405196024E-4</v>
      </c>
      <c r="AJ35" s="69">
        <v>3.0920733196130179</v>
      </c>
      <c r="AK35" s="30"/>
      <c r="AL35" s="46">
        <f>SUM('&gt;&gt;:&lt;&lt;'!AL35)</f>
        <v>2296</v>
      </c>
      <c r="AM35" s="109">
        <f>SUM('&gt;&gt;:&lt;&lt;'!AM35)</f>
        <v>1.7966977071758351E-2</v>
      </c>
      <c r="AN35" s="112">
        <v>3.6417821882334116</v>
      </c>
      <c r="AO35" s="30"/>
      <c r="AP35" s="46">
        <f>SUM('&gt;&gt;:&lt;&lt;'!AP35)</f>
        <v>2378.0755898345692</v>
      </c>
      <c r="AQ35" s="109">
        <f>SUM('&gt;&gt;:&lt;&lt;'!AQ35)</f>
        <v>1.8609246340359726E-2</v>
      </c>
      <c r="AR35" s="114">
        <v>1.2900000000000003</v>
      </c>
      <c r="AS35" s="30"/>
      <c r="AT35" s="46"/>
      <c r="AU35" s="47"/>
      <c r="AV35" s="48"/>
      <c r="AW35" s="66">
        <f t="shared" si="25"/>
        <v>3358</v>
      </c>
      <c r="AX35" s="67">
        <f t="array" ref="AX35">SUM(IF(($A35=PC_2!$M$2:$M$93)*(AX$8=PC_2!$AB$1:$AH$1),PC_2!$AB$2:$AH$93))+AX34</f>
        <v>0</v>
      </c>
      <c r="AY35" s="68">
        <f t="shared" si="8"/>
        <v>0</v>
      </c>
      <c r="AZ35" s="69">
        <v>3.0920733196130179</v>
      </c>
      <c r="BA35" s="30"/>
      <c r="BB35" s="46">
        <f>SUM('&gt;&gt;:&lt;&lt;'!BB35)</f>
        <v>0</v>
      </c>
      <c r="BC35" s="109">
        <f>SUM('&gt;&gt;:&lt;&lt;'!BC35)</f>
        <v>0</v>
      </c>
      <c r="BD35" s="112">
        <v>3.6417821882334116</v>
      </c>
      <c r="BE35" s="30"/>
      <c r="BF35" s="46">
        <f>SUM('&gt;&gt;:&lt;&lt;'!BF35)</f>
        <v>0</v>
      </c>
      <c r="BG35" s="109">
        <f>SUM('&gt;&gt;:&lt;&lt;'!BG35)</f>
        <v>0</v>
      </c>
      <c r="BH35" s="114">
        <v>1.2900000000000003</v>
      </c>
      <c r="BI35" s="30"/>
      <c r="BJ35" s="46"/>
      <c r="BK35" s="47"/>
      <c r="BL35" s="48"/>
      <c r="BM35" s="66"/>
      <c r="BN35" s="67">
        <f t="array" ref="BN35">SUM(IF(($A35=PC_2!$M$2:$M$93)*(BN$8=PC_2!$AB$1:$AH$1),PC_2!$AB$2:$AH$93))+BN34</f>
        <v>6840</v>
      </c>
      <c r="BO35" s="68">
        <f t="shared" si="9"/>
        <v>1.8846822450533291E-3</v>
      </c>
      <c r="BP35" s="69">
        <v>3.3371207137014882</v>
      </c>
      <c r="BQ35" s="30"/>
      <c r="BR35" s="46">
        <f>SUM('&gt;&gt;:&lt;&lt;'!BR35)</f>
        <v>12632</v>
      </c>
      <c r="BS35" s="109">
        <f>SUM('&gt;&gt;:&lt;&lt;'!BS35)</f>
        <v>3.480600309870417E-3</v>
      </c>
      <c r="BT35" s="112">
        <v>3.6417821882334116</v>
      </c>
      <c r="BU35" s="30"/>
      <c r="BV35" s="46">
        <f>SUM('&gt;&gt;:&lt;&lt;'!BV35)</f>
        <v>3431.3127462418956</v>
      </c>
      <c r="BW35" s="109">
        <f>SUM('&gt;&gt;:&lt;&lt;'!BW35)</f>
        <v>9.4545821784609353E-4</v>
      </c>
      <c r="BX35" s="114">
        <v>1.2900000000000003</v>
      </c>
      <c r="BY35" s="30"/>
      <c r="BZ35" s="46"/>
      <c r="CA35" s="47"/>
      <c r="CB35" s="48"/>
      <c r="CC35" s="66"/>
      <c r="CD35" s="67">
        <f t="array" ref="CD35">SUM(IF(($A35=PC_2!$M$2:$M$93)*(CD$8=PC_2!$AB$1:$AH$1),PC_2!$AB$2:$AH$93))+CD34</f>
        <v>217</v>
      </c>
      <c r="CE35" s="68">
        <f t="shared" si="10"/>
        <v>2.175874862127745E-3</v>
      </c>
      <c r="CF35" s="69">
        <v>3.0920733196130179</v>
      </c>
      <c r="CG35" s="30"/>
      <c r="CH35" s="93">
        <f>SUM('&gt;&gt;:&lt;&lt;'!CH35)</f>
        <v>4881</v>
      </c>
      <c r="CI35" s="109">
        <f>SUM('&gt;&gt;:&lt;&lt;'!CI35)</f>
        <v>4.8942143788228219E-2</v>
      </c>
      <c r="CJ35" s="112">
        <v>3.6417821882334116</v>
      </c>
      <c r="CK35" s="30"/>
      <c r="CL35" s="46">
        <f>SUM('&gt;&gt;:&lt;&lt;'!CL35)</f>
        <v>4421.7129006469577</v>
      </c>
      <c r="CM35" s="109">
        <f>SUM('&gt;&gt;:&lt;&lt;'!CM35)</f>
        <v>4.4336838470339493E-2</v>
      </c>
      <c r="CN35" s="114">
        <v>1.2900000000000003</v>
      </c>
      <c r="CO35" s="30"/>
      <c r="CP35" s="46"/>
      <c r="CQ35" s="47"/>
      <c r="CR35" s="48"/>
      <c r="CS35" s="66"/>
      <c r="CT35" s="67">
        <f t="array" ref="CT35">SUM(IF(($A35=PC_2!$N$2:$N$93)*(CT$8=PC_2!$AB$1:$AH$1),PC_2!$AB$2:$AH$93))+CT34</f>
        <v>0</v>
      </c>
      <c r="CU35" s="68">
        <f t="shared" si="11"/>
        <v>0</v>
      </c>
      <c r="CV35" s="69">
        <v>3.0920733196130179</v>
      </c>
      <c r="CW35" s="30"/>
      <c r="CX35" s="46">
        <f>SUM('&gt;&gt;:&lt;&lt;'!CX35)</f>
        <v>0</v>
      </c>
      <c r="CY35" s="109">
        <f>SUM('&gt;&gt;:&lt;&lt;'!CY35)</f>
        <v>0</v>
      </c>
      <c r="CZ35" s="112">
        <v>3.6417821882334116</v>
      </c>
      <c r="DA35" s="30"/>
      <c r="DB35" s="46">
        <f>SUM('&gt;&gt;:&lt;&lt;'!DB35)</f>
        <v>0</v>
      </c>
      <c r="DC35" s="109">
        <f>SUM('&gt;&gt;:&lt;&lt;'!DC35)</f>
        <v>0</v>
      </c>
      <c r="DD35" s="114">
        <v>1.2900000000000003</v>
      </c>
      <c r="DE35" s="30"/>
      <c r="DF35" s="46"/>
      <c r="DG35" s="47"/>
      <c r="DH35" s="48"/>
      <c r="DI35" s="51"/>
      <c r="DJ35" s="67">
        <f t="shared" si="12"/>
        <v>3575</v>
      </c>
      <c r="DK35" s="68">
        <f t="shared" si="13"/>
        <v>1.7674539075906873E-3</v>
      </c>
      <c r="DL35" s="69"/>
      <c r="DM35" s="30"/>
      <c r="DN35" s="46">
        <f t="shared" si="14"/>
        <v>75225</v>
      </c>
      <c r="DO35" s="109">
        <f t="shared" si="26"/>
        <v>3.719069096461803E-2</v>
      </c>
      <c r="DP35" s="114">
        <v>3.6417821882334116</v>
      </c>
      <c r="DQ35" s="30"/>
      <c r="DR35" s="46">
        <f t="shared" si="15"/>
        <v>18158.810179299264</v>
      </c>
      <c r="DS35" s="109">
        <f t="shared" si="16"/>
        <v>8.9775832191888207E-3</v>
      </c>
      <c r="DT35" s="114">
        <v>1.2900000000000003</v>
      </c>
      <c r="DU35" s="30"/>
      <c r="DV35" s="46">
        <f t="shared" si="17"/>
        <v>96958.810179299267</v>
      </c>
      <c r="DW35" s="109">
        <f t="shared" si="27"/>
        <v>4.7935728091397539E-2</v>
      </c>
      <c r="DX35" s="48"/>
      <c r="DZ35" s="67">
        <f t="shared" si="18"/>
        <v>10415</v>
      </c>
      <c r="EA35" s="68">
        <f t="shared" si="19"/>
        <v>1.8427292651609216E-3</v>
      </c>
      <c r="EB35" s="69"/>
      <c r="EC35" s="30"/>
      <c r="ED35" s="46">
        <f t="shared" si="20"/>
        <v>87857</v>
      </c>
      <c r="EE35" s="109">
        <f t="shared" si="3"/>
        <v>1.5544566975443408E-2</v>
      </c>
      <c r="EF35" s="114">
        <v>1.6793166172810785</v>
      </c>
      <c r="EG35" s="30"/>
      <c r="EH35" s="46">
        <f t="shared" si="21"/>
        <v>21590.12292554116</v>
      </c>
      <c r="EI35" s="109">
        <f t="shared" si="4"/>
        <v>3.8199473214898159E-3</v>
      </c>
      <c r="EJ35" s="114">
        <v>0.92446219976475463</v>
      </c>
      <c r="EK35" s="30"/>
      <c r="EL35" s="46">
        <f t="shared" si="22"/>
        <v>119862.12292554116</v>
      </c>
      <c r="EM35" s="109">
        <f t="shared" si="23"/>
        <v>2.1207243562094146E-2</v>
      </c>
      <c r="EN35" s="48"/>
      <c r="EO35" s="377"/>
      <c r="EP35" s="184"/>
      <c r="EQ35" s="378"/>
      <c r="ER35" s="378"/>
      <c r="ES35" s="378"/>
      <c r="ET35" s="378"/>
    </row>
    <row r="36" spans="1:150" ht="13.5" thickBot="1">
      <c r="A36" s="52">
        <v>41609</v>
      </c>
      <c r="B36" s="67">
        <f t="array" ref="B36">SUM(IF(($A36=PC_2!$M$2:$M$93)*(B$8=PC_2!$AB$1:$AH$1),PC_2!$AB$2:$AH$93))+B35</f>
        <v>1043</v>
      </c>
      <c r="C36" s="68">
        <f t="shared" si="5"/>
        <v>1.3712876298811857E-3</v>
      </c>
      <c r="D36" s="106">
        <v>3.0920733196130179</v>
      </c>
      <c r="E36" s="53"/>
      <c r="F36" s="46">
        <f>SUM('&gt;&gt;:&lt;&lt;'!F36)</f>
        <v>48545</v>
      </c>
      <c r="G36" s="109">
        <f>SUM('&gt;&gt;:&lt;&lt;'!G36)</f>
        <v>6.3824696061919609E-2</v>
      </c>
      <c r="H36" s="112">
        <v>3.6417821882334116</v>
      </c>
      <c r="I36" s="30"/>
      <c r="J36" s="46">
        <f>SUM('&gt;&gt;:&lt;&lt;'!J36)</f>
        <v>25723</v>
      </c>
      <c r="K36" s="109">
        <f>SUM('&gt;&gt;:&lt;&lt;'!K36)</f>
        <v>3.3819397606360248E-2</v>
      </c>
      <c r="L36" s="112">
        <v>1.2900000000000003</v>
      </c>
      <c r="M36" s="30"/>
      <c r="N36" s="46"/>
      <c r="O36" s="47"/>
      <c r="P36" s="311"/>
      <c r="Q36" s="49"/>
      <c r="R36" s="67">
        <f t="array" ref="R36">SUM(IF(($A36=PC_2!$M$2:$M$93)*(R$8=PC_2!$AB$1:$AH$1),PC_2!$AB$2:$AH$93))+R35</f>
        <v>2279</v>
      </c>
      <c r="S36" s="68">
        <f t="shared" si="6"/>
        <v>3.0868377994733819E-3</v>
      </c>
      <c r="T36" s="106">
        <v>3.0920733196130179</v>
      </c>
      <c r="U36" s="30"/>
      <c r="V36" s="46">
        <f>SUM('&gt;&gt;:&lt;&lt;'!V36)</f>
        <v>19503</v>
      </c>
      <c r="W36" s="109">
        <f>SUM('&gt;&gt;:&lt;&lt;'!W36)</f>
        <v>2.641623413915286E-2</v>
      </c>
      <c r="X36" s="112">
        <v>3.6417821882334116</v>
      </c>
      <c r="Y36" s="30"/>
      <c r="Z36" s="46">
        <f>SUM('&gt;&gt;:&lt;&lt;'!Z36)</f>
        <v>11359.021688817737</v>
      </c>
      <c r="AA36" s="109">
        <f>SUM('&gt;&gt;:&lt;&lt;'!AA36)</f>
        <v>1.538545744365097E-2</v>
      </c>
      <c r="AB36" s="114">
        <v>1.2900000000000003</v>
      </c>
      <c r="AC36" s="30"/>
      <c r="AD36" s="46"/>
      <c r="AE36" s="47"/>
      <c r="AF36" s="48"/>
      <c r="AG36" s="50">
        <f t="shared" si="7"/>
        <v>250.25000000000003</v>
      </c>
      <c r="AH36" s="67">
        <f t="array" ref="AH36">SUM(IF(($A36=PC_2!$M$2:$M$93)*(AH$8=PC_2!$AB$1:$AH$1),PC_2!$AB$2:$AH$93))+AH35</f>
        <v>36</v>
      </c>
      <c r="AI36" s="68">
        <f t="shared" si="24"/>
        <v>2.8171218405196024E-4</v>
      </c>
      <c r="AJ36" s="69">
        <v>3.0920733196130179</v>
      </c>
      <c r="AK36" s="30"/>
      <c r="AL36" s="46">
        <f>SUM('&gt;&gt;:&lt;&lt;'!AL36)</f>
        <v>2296</v>
      </c>
      <c r="AM36" s="109">
        <f>SUM('&gt;&gt;:&lt;&lt;'!AM36)</f>
        <v>1.7966977071758351E-2</v>
      </c>
      <c r="AN36" s="112">
        <v>3.6417821882334116</v>
      </c>
      <c r="AO36" s="30"/>
      <c r="AP36" s="46">
        <f>SUM('&gt;&gt;:&lt;&lt;'!AP36)</f>
        <v>2378.0755898345692</v>
      </c>
      <c r="AQ36" s="109">
        <f>SUM('&gt;&gt;:&lt;&lt;'!AQ36)</f>
        <v>1.8609246340359726E-2</v>
      </c>
      <c r="AR36" s="114">
        <v>1.2900000000000003</v>
      </c>
      <c r="AS36" s="30"/>
      <c r="AT36" s="46"/>
      <c r="AU36" s="47"/>
      <c r="AV36" s="48"/>
      <c r="AW36" s="66">
        <f t="shared" si="25"/>
        <v>3358</v>
      </c>
      <c r="AX36" s="67">
        <f t="array" ref="AX36">SUM(IF(($A36=PC_2!$M$2:$M$93)*(AX$8=PC_2!$AB$1:$AH$1),PC_2!$AB$2:$AH$93))+AX35</f>
        <v>0</v>
      </c>
      <c r="AY36" s="68">
        <f t="shared" si="8"/>
        <v>0</v>
      </c>
      <c r="AZ36" s="69">
        <v>3.0920733196130179</v>
      </c>
      <c r="BA36" s="30"/>
      <c r="BB36" s="46">
        <f>SUM('&gt;&gt;:&lt;&lt;'!BB36)</f>
        <v>0</v>
      </c>
      <c r="BC36" s="109">
        <f>SUM('&gt;&gt;:&lt;&lt;'!BC36)</f>
        <v>0</v>
      </c>
      <c r="BD36" s="112">
        <v>3.6417821882334116</v>
      </c>
      <c r="BE36" s="30"/>
      <c r="BF36" s="46">
        <f>SUM('&gt;&gt;:&lt;&lt;'!BF36)</f>
        <v>0</v>
      </c>
      <c r="BG36" s="109">
        <f>SUM('&gt;&gt;:&lt;&lt;'!BG36)</f>
        <v>0</v>
      </c>
      <c r="BH36" s="114">
        <v>1.2900000000000003</v>
      </c>
      <c r="BI36" s="30"/>
      <c r="BJ36" s="46"/>
      <c r="BK36" s="47"/>
      <c r="BL36" s="48"/>
      <c r="BM36" s="66"/>
      <c r="BN36" s="67">
        <f t="array" ref="BN36">SUM(IF(($A36=PC_2!$M$2:$M$93)*(BN$8=PC_2!$AB$1:$AH$1),PC_2!$AB$2:$AH$93))+BN35</f>
        <v>6840</v>
      </c>
      <c r="BO36" s="68">
        <f t="shared" si="9"/>
        <v>1.8846822450533291E-3</v>
      </c>
      <c r="BP36" s="69">
        <v>3.3371207137014882</v>
      </c>
      <c r="BQ36" s="30"/>
      <c r="BR36" s="46">
        <f>SUM('&gt;&gt;:&lt;&lt;'!BR36)</f>
        <v>12632</v>
      </c>
      <c r="BS36" s="109">
        <f>SUM('&gt;&gt;:&lt;&lt;'!BS36)</f>
        <v>3.480600309870417E-3</v>
      </c>
      <c r="BT36" s="112">
        <v>3.6417821882334116</v>
      </c>
      <c r="BU36" s="30"/>
      <c r="BV36" s="46">
        <f>SUM('&gt;&gt;:&lt;&lt;'!BV36)</f>
        <v>3431.3127462418956</v>
      </c>
      <c r="BW36" s="109">
        <f>SUM('&gt;&gt;:&lt;&lt;'!BW36)</f>
        <v>9.4545821784609353E-4</v>
      </c>
      <c r="BX36" s="114">
        <v>1.2900000000000003</v>
      </c>
      <c r="BY36" s="30"/>
      <c r="BZ36" s="46"/>
      <c r="CA36" s="47"/>
      <c r="CB36" s="48"/>
      <c r="CC36" s="66"/>
      <c r="CD36" s="67">
        <f t="array" ref="CD36">SUM(IF(($A36=PC_2!$M$2:$M$93)*(CD$8=PC_2!$AB$1:$AH$1),PC_2!$AB$2:$AH$93))+CD35</f>
        <v>217</v>
      </c>
      <c r="CE36" s="68">
        <f t="shared" si="10"/>
        <v>2.175874862127745E-3</v>
      </c>
      <c r="CF36" s="69">
        <v>3.0920733196130179</v>
      </c>
      <c r="CG36" s="30"/>
      <c r="CH36" s="93">
        <f>SUM('&gt;&gt;:&lt;&lt;'!CH36)</f>
        <v>4881</v>
      </c>
      <c r="CI36" s="109">
        <f>SUM('&gt;&gt;:&lt;&lt;'!CI36)</f>
        <v>4.8942143788228219E-2</v>
      </c>
      <c r="CJ36" s="112">
        <v>3.6417821882334116</v>
      </c>
      <c r="CK36" s="30"/>
      <c r="CL36" s="46">
        <f>SUM('&gt;&gt;:&lt;&lt;'!CL36)</f>
        <v>4421.7129006469577</v>
      </c>
      <c r="CM36" s="109">
        <f>SUM('&gt;&gt;:&lt;&lt;'!CM36)</f>
        <v>4.4336838470339493E-2</v>
      </c>
      <c r="CN36" s="114">
        <v>1.2900000000000003</v>
      </c>
      <c r="CO36" s="30"/>
      <c r="CP36" s="46"/>
      <c r="CQ36" s="47"/>
      <c r="CR36" s="48"/>
      <c r="CS36" s="66"/>
      <c r="CT36" s="67">
        <f t="array" ref="CT36">SUM(IF(($A36=PC_2!$N$2:$N$93)*(CT$8=PC_2!$AB$1:$AH$1),PC_2!$AB$2:$AH$93))+CT35</f>
        <v>0</v>
      </c>
      <c r="CU36" s="68">
        <f t="shared" si="11"/>
        <v>0</v>
      </c>
      <c r="CV36" s="69">
        <v>3.0920733196130179</v>
      </c>
      <c r="CW36" s="30"/>
      <c r="CX36" s="46">
        <f>SUM('&gt;&gt;:&lt;&lt;'!CX36)</f>
        <v>0</v>
      </c>
      <c r="CY36" s="109">
        <f>SUM('&gt;&gt;:&lt;&lt;'!CY36)</f>
        <v>0</v>
      </c>
      <c r="CZ36" s="112">
        <v>3.6417821882334116</v>
      </c>
      <c r="DA36" s="30"/>
      <c r="DB36" s="46">
        <f>SUM('&gt;&gt;:&lt;&lt;'!DB36)</f>
        <v>0</v>
      </c>
      <c r="DC36" s="109">
        <f>SUM('&gt;&gt;:&lt;&lt;'!DC36)</f>
        <v>0</v>
      </c>
      <c r="DD36" s="114">
        <v>1.2900000000000003</v>
      </c>
      <c r="DE36" s="30"/>
      <c r="DF36" s="46"/>
      <c r="DG36" s="47"/>
      <c r="DH36" s="48"/>
      <c r="DI36" s="51"/>
      <c r="DJ36" s="67">
        <f t="shared" si="12"/>
        <v>3575</v>
      </c>
      <c r="DK36" s="68">
        <f t="shared" si="13"/>
        <v>1.7674539075906873E-3</v>
      </c>
      <c r="DL36" s="69"/>
      <c r="DM36" s="30"/>
      <c r="DN36" s="46">
        <f t="shared" si="14"/>
        <v>75225</v>
      </c>
      <c r="DO36" s="109">
        <f t="shared" si="26"/>
        <v>3.719069096461803E-2</v>
      </c>
      <c r="DP36" s="114">
        <v>3.6417821882334116</v>
      </c>
      <c r="DQ36" s="30"/>
      <c r="DR36" s="46">
        <f t="shared" si="15"/>
        <v>18158.810179299264</v>
      </c>
      <c r="DS36" s="109">
        <f t="shared" si="16"/>
        <v>8.9775832191888207E-3</v>
      </c>
      <c r="DT36" s="114">
        <v>1.2900000000000003</v>
      </c>
      <c r="DU36" s="30"/>
      <c r="DV36" s="46">
        <f t="shared" si="17"/>
        <v>96958.810179299267</v>
      </c>
      <c r="DW36" s="109">
        <f t="shared" si="27"/>
        <v>4.7935728091397539E-2</v>
      </c>
      <c r="DX36" s="48"/>
      <c r="DZ36" s="67">
        <f t="shared" si="18"/>
        <v>10415</v>
      </c>
      <c r="EA36" s="68">
        <f t="shared" si="19"/>
        <v>1.8427292651609216E-3</v>
      </c>
      <c r="EB36" s="69"/>
      <c r="EC36" s="30"/>
      <c r="ED36" s="46">
        <f t="shared" si="20"/>
        <v>87857</v>
      </c>
      <c r="EE36" s="109">
        <f t="shared" si="3"/>
        <v>1.5544566975443408E-2</v>
      </c>
      <c r="EF36" s="114">
        <v>1.6793166172810785</v>
      </c>
      <c r="EG36" s="30"/>
      <c r="EH36" s="46">
        <f t="shared" si="21"/>
        <v>21590.12292554116</v>
      </c>
      <c r="EI36" s="109">
        <f t="shared" si="4"/>
        <v>3.8199473214898159E-3</v>
      </c>
      <c r="EJ36" s="114">
        <v>0.92446219976475463</v>
      </c>
      <c r="EK36" s="30"/>
      <c r="EL36" s="46">
        <f t="shared" si="22"/>
        <v>119862.12292554116</v>
      </c>
      <c r="EM36" s="109">
        <f t="shared" si="23"/>
        <v>2.1207243562094146E-2</v>
      </c>
      <c r="EN36" s="48"/>
      <c r="EO36" s="377"/>
      <c r="EP36" s="184"/>
      <c r="EQ36" s="378"/>
      <c r="ER36" s="378"/>
      <c r="ES36" s="378"/>
      <c r="ET36" s="378"/>
    </row>
    <row r="37" spans="1:150" s="225" customFormat="1">
      <c r="A37" s="221">
        <v>41640</v>
      </c>
      <c r="B37" s="103">
        <f t="array" ref="B37">SUM(IF(($A37=PC_2!$M$2:$M$93)*(B$8=PC_2!$AB$1:$AH$1),PC_2!$AB$2:$AH$93))+B36</f>
        <v>1043</v>
      </c>
      <c r="C37" s="104">
        <f t="shared" si="5"/>
        <v>1.3712876298811857E-3</v>
      </c>
      <c r="D37" s="105">
        <v>2.9742230021863381</v>
      </c>
      <c r="E37" s="222"/>
      <c r="F37" s="223">
        <f>SUM('&gt;&gt;:&lt;&lt;'!F37)</f>
        <v>52245</v>
      </c>
      <c r="G37" s="224">
        <f>SUM('&gt;&gt;:&lt;&lt;'!G37)</f>
        <v>6.8689283051910396E-2</v>
      </c>
      <c r="H37" s="210">
        <v>3.2138109792015235</v>
      </c>
      <c r="J37" s="223">
        <f>SUM('&gt;&gt;:&lt;&lt;'!J37)</f>
        <v>25723</v>
      </c>
      <c r="K37" s="224">
        <f>SUM('&gt;&gt;:&lt;&lt;'!K37)</f>
        <v>3.3819397606360248E-2</v>
      </c>
      <c r="L37" s="215">
        <v>1.2900000000000003</v>
      </c>
      <c r="N37" s="223"/>
      <c r="O37" s="226"/>
      <c r="P37" s="313"/>
      <c r="Q37" s="228"/>
      <c r="R37" s="103">
        <f t="array" ref="R37">SUM(IF(($A37=PC_2!$M$2:$M$93)*(R$8=PC_2!$AB$1:$AH$1),PC_2!$AB$2:$AH$93))+R36</f>
        <v>2279</v>
      </c>
      <c r="S37" s="104">
        <f t="shared" si="6"/>
        <v>3.0868377994733819E-3</v>
      </c>
      <c r="T37" s="105">
        <v>2.9742230021863381</v>
      </c>
      <c r="V37" s="223">
        <f>SUM('&gt;&gt;:&lt;&lt;'!V37)</f>
        <v>22387</v>
      </c>
      <c r="W37" s="224">
        <f>SUM('&gt;&gt;:&lt;&lt;'!W37)</f>
        <v>3.0322526466349538E-2</v>
      </c>
      <c r="X37" s="210">
        <v>3.2138109792015235</v>
      </c>
      <c r="Z37" s="223">
        <f>SUM('&gt;&gt;:&lt;&lt;'!Z37)</f>
        <v>11359.021688817737</v>
      </c>
      <c r="AA37" s="224">
        <f>SUM('&gt;&gt;:&lt;&lt;'!AA37)</f>
        <v>1.538545744365097E-2</v>
      </c>
      <c r="AB37" s="215">
        <v>1.2900000000000003</v>
      </c>
      <c r="AD37" s="223"/>
      <c r="AE37" s="226"/>
      <c r="AF37" s="227"/>
      <c r="AG37" s="229">
        <f t="shared" si="7"/>
        <v>250.25000000000003</v>
      </c>
      <c r="AH37" s="103">
        <f t="array" ref="AH37">SUM(IF(($A37=PC_2!$M$2:$M$93)*(AH$8=PC_2!$AB$1:$AH$1),PC_2!$AB$2:$AH$93))+AH36</f>
        <v>36</v>
      </c>
      <c r="AI37" s="104">
        <f t="shared" si="24"/>
        <v>2.8171218405196024E-4</v>
      </c>
      <c r="AJ37" s="212">
        <v>2.9742230021863381</v>
      </c>
      <c r="AL37" s="223">
        <f>SUM('&gt;&gt;:&lt;&lt;'!AL37)</f>
        <v>2348</v>
      </c>
      <c r="AM37" s="224">
        <f>SUM('&gt;&gt;:&lt;&lt;'!AM37)</f>
        <v>1.8373894670944517E-2</v>
      </c>
      <c r="AN37" s="210">
        <v>3.2138109792015235</v>
      </c>
      <c r="AP37" s="223">
        <f>SUM('&gt;&gt;:&lt;&lt;'!AP37)</f>
        <v>2378.0755898345692</v>
      </c>
      <c r="AQ37" s="224">
        <f>SUM('&gt;&gt;:&lt;&lt;'!AQ37)</f>
        <v>1.8609246340359726E-2</v>
      </c>
      <c r="AR37" s="215">
        <v>1.2900000000000003</v>
      </c>
      <c r="AT37" s="223"/>
      <c r="AU37" s="226"/>
      <c r="AV37" s="227"/>
      <c r="AW37" s="230">
        <f t="shared" si="25"/>
        <v>3358</v>
      </c>
      <c r="AX37" s="103">
        <f t="array" ref="AX37">SUM(IF(($A37=PC_2!$M$2:$M$93)*(AX$8=PC_2!$AB$1:$AH$1),PC_2!$AB$2:$AH$93))+AX36</f>
        <v>0</v>
      </c>
      <c r="AY37" s="104">
        <f t="shared" si="8"/>
        <v>0</v>
      </c>
      <c r="AZ37" s="212">
        <v>2.9742230021863381</v>
      </c>
      <c r="BB37" s="223">
        <f>SUM('&gt;&gt;:&lt;&lt;'!BB37)</f>
        <v>0</v>
      </c>
      <c r="BC37" s="224">
        <f>SUM('&gt;&gt;:&lt;&lt;'!BC37)</f>
        <v>0</v>
      </c>
      <c r="BD37" s="210">
        <v>3.2138109792015235</v>
      </c>
      <c r="BF37" s="223">
        <f>SUM('&gt;&gt;:&lt;&lt;'!BF37)</f>
        <v>0</v>
      </c>
      <c r="BG37" s="224">
        <f>SUM('&gt;&gt;:&lt;&lt;'!BG37)</f>
        <v>0</v>
      </c>
      <c r="BH37" s="215">
        <v>1.2900000000000003</v>
      </c>
      <c r="BJ37" s="223"/>
      <c r="BK37" s="226"/>
      <c r="BL37" s="227"/>
      <c r="BM37" s="230"/>
      <c r="BN37" s="103">
        <f t="array" ref="BN37">SUM(IF(($A37=PC_2!$M$2:$M$93)*(BN$8=PC_2!$AB$1:$AH$1),PC_2!$AB$2:$AH$93))+BN36</f>
        <v>6840</v>
      </c>
      <c r="BO37" s="104">
        <f t="shared" si="9"/>
        <v>1.8846822450533291E-3</v>
      </c>
      <c r="BP37" s="212">
        <v>3.3264103784238537</v>
      </c>
      <c r="BR37" s="223">
        <f>SUM('&gt;&gt;:&lt;&lt;'!BR37)</f>
        <v>12778</v>
      </c>
      <c r="BS37" s="224">
        <f>SUM('&gt;&gt;:&lt;&lt;'!BS37)</f>
        <v>3.5208289074987482E-3</v>
      </c>
      <c r="BT37" s="210">
        <v>3.2138109792015235</v>
      </c>
      <c r="BV37" s="223">
        <f>SUM('&gt;&gt;:&lt;&lt;'!BV37)</f>
        <v>3431.3127462418956</v>
      </c>
      <c r="BW37" s="224">
        <f>SUM('&gt;&gt;:&lt;&lt;'!BW37)</f>
        <v>9.4545821784609353E-4</v>
      </c>
      <c r="BX37" s="215">
        <v>1.2900000000000003</v>
      </c>
      <c r="BZ37" s="223"/>
      <c r="CA37" s="226"/>
      <c r="CB37" s="227"/>
      <c r="CC37" s="230"/>
      <c r="CD37" s="103">
        <f t="array" ref="CD37">SUM(IF(($A37=PC_2!$M$2:$M$93)*(CD$8=PC_2!$AB$1:$AH$1),PC_2!$AB$2:$AH$93))+CD36</f>
        <v>217</v>
      </c>
      <c r="CE37" s="104">
        <f t="shared" si="10"/>
        <v>2.175874862127745E-3</v>
      </c>
      <c r="CF37" s="212">
        <v>2.9742230021863381</v>
      </c>
      <c r="CH37" s="93">
        <f>SUM('&gt;&gt;:&lt;&lt;'!CH37)</f>
        <v>4881</v>
      </c>
      <c r="CI37" s="224">
        <f>SUM('&gt;&gt;:&lt;&lt;'!CI37)</f>
        <v>4.8942143788228219E-2</v>
      </c>
      <c r="CJ37" s="210">
        <v>3.2138109792015235</v>
      </c>
      <c r="CL37" s="223">
        <f>SUM('&gt;&gt;:&lt;&lt;'!CL37)</f>
        <v>4421.7129006469577</v>
      </c>
      <c r="CM37" s="224">
        <f>SUM('&gt;&gt;:&lt;&lt;'!CM37)</f>
        <v>4.4336838470339493E-2</v>
      </c>
      <c r="CN37" s="215">
        <v>1.2900000000000003</v>
      </c>
      <c r="CP37" s="223"/>
      <c r="CQ37" s="226"/>
      <c r="CR37" s="227"/>
      <c r="CS37" s="230"/>
      <c r="CT37" s="103">
        <f t="array" ref="CT37">SUM(IF(($A37=PC_2!$N$2:$N$93)*(CT$8=PC_2!$AB$1:$AH$1),PC_2!$AB$2:$AH$93))+CT36</f>
        <v>0</v>
      </c>
      <c r="CU37" s="104">
        <f t="shared" si="11"/>
        <v>0</v>
      </c>
      <c r="CV37" s="212">
        <v>2.9742230021863381</v>
      </c>
      <c r="CX37" s="223">
        <f>SUM('&gt;&gt;:&lt;&lt;'!CX37)</f>
        <v>0</v>
      </c>
      <c r="CY37" s="224">
        <f>SUM('&gt;&gt;:&lt;&lt;'!CY37)</f>
        <v>0</v>
      </c>
      <c r="CZ37" s="210">
        <v>3.2138109792015235</v>
      </c>
      <c r="DB37" s="223">
        <f>SUM('&gt;&gt;:&lt;&lt;'!DB37)</f>
        <v>0</v>
      </c>
      <c r="DC37" s="224">
        <f>SUM('&gt;&gt;:&lt;&lt;'!DC37)</f>
        <v>0</v>
      </c>
      <c r="DD37" s="215">
        <v>1.2900000000000003</v>
      </c>
      <c r="DF37" s="223"/>
      <c r="DG37" s="226"/>
      <c r="DH37" s="227"/>
      <c r="DI37" s="231"/>
      <c r="DJ37" s="103">
        <f t="shared" si="12"/>
        <v>3575</v>
      </c>
      <c r="DK37" s="104">
        <f t="shared" si="13"/>
        <v>1.7674539075906873E-3</v>
      </c>
      <c r="DL37" s="212"/>
      <c r="DN37" s="223">
        <f t="shared" si="14"/>
        <v>81861</v>
      </c>
      <c r="DO37" s="224">
        <f t="shared" si="26"/>
        <v>4.0471480931267484E-2</v>
      </c>
      <c r="DP37" s="215">
        <v>3.2138109792015235</v>
      </c>
      <c r="DR37" s="46">
        <f t="shared" si="15"/>
        <v>18158.810179299264</v>
      </c>
      <c r="DS37" s="224">
        <f t="shared" si="16"/>
        <v>8.9775832191888207E-3</v>
      </c>
      <c r="DT37" s="215">
        <v>1.2900000000000003</v>
      </c>
      <c r="DV37" s="223">
        <f t="shared" si="17"/>
        <v>103594.81017929927</v>
      </c>
      <c r="DW37" s="224">
        <f t="shared" si="27"/>
        <v>5.1216518058046993E-2</v>
      </c>
      <c r="DX37" s="227"/>
      <c r="DZ37" s="103">
        <f t="shared" si="18"/>
        <v>10415</v>
      </c>
      <c r="EA37" s="104">
        <f t="shared" si="19"/>
        <v>1.8427292651609216E-3</v>
      </c>
      <c r="EB37" s="212"/>
      <c r="ED37" s="223">
        <f t="shared" si="20"/>
        <v>94639</v>
      </c>
      <c r="EE37" s="224">
        <f t="shared" si="3"/>
        <v>1.674450839419726E-2</v>
      </c>
      <c r="EF37" s="215">
        <v>2.4658058656723698</v>
      </c>
      <c r="EH37" s="223">
        <f t="shared" si="21"/>
        <v>21590.12292554116</v>
      </c>
      <c r="EI37" s="224">
        <f t="shared" si="4"/>
        <v>3.8199473214898159E-3</v>
      </c>
      <c r="EJ37" s="215">
        <v>0.12880834046451642</v>
      </c>
      <c r="EL37" s="223">
        <f t="shared" si="22"/>
        <v>126644.12292554116</v>
      </c>
      <c r="EM37" s="224">
        <f t="shared" si="23"/>
        <v>2.2407184980847997E-2</v>
      </c>
      <c r="EN37" s="227"/>
      <c r="EO37" s="379"/>
      <c r="EP37" s="232"/>
      <c r="EQ37" s="380"/>
      <c r="ER37" s="380"/>
      <c r="ES37" s="380"/>
      <c r="ET37" s="380"/>
    </row>
    <row r="38" spans="1:150" s="96" customFormat="1">
      <c r="A38" s="92">
        <v>41671</v>
      </c>
      <c r="B38" s="67">
        <f t="array" ref="B38">SUM(IF(($A38=PC_2!$M$2:$M$93)*(B$8=PC_2!$AB$1:$AH$1),PC_2!$AB$2:$AH$93))+B37</f>
        <v>1043</v>
      </c>
      <c r="C38" s="68">
        <f t="shared" si="5"/>
        <v>1.3712876298811857E-3</v>
      </c>
      <c r="D38" s="106">
        <v>2.9742230021863381</v>
      </c>
      <c r="E38" s="95"/>
      <c r="F38" s="93">
        <f>SUM('&gt;&gt;:&lt;&lt;'!F38)</f>
        <v>52245</v>
      </c>
      <c r="G38" s="110">
        <f>SUM('&gt;&gt;:&lt;&lt;'!G38)</f>
        <v>6.8689283051910396E-2</v>
      </c>
      <c r="H38" s="112">
        <v>3.2138109792015235</v>
      </c>
      <c r="J38" s="93">
        <f>SUM('&gt;&gt;:&lt;&lt;'!J38)</f>
        <v>25723</v>
      </c>
      <c r="K38" s="110">
        <f>SUM('&gt;&gt;:&lt;&lt;'!K38)</f>
        <v>3.3819397606360248E-2</v>
      </c>
      <c r="L38" s="114">
        <v>1.2900000000000003</v>
      </c>
      <c r="N38" s="93"/>
      <c r="O38" s="94"/>
      <c r="P38" s="312"/>
      <c r="Q38" s="98"/>
      <c r="R38" s="67">
        <f t="array" ref="R38">SUM(IF(($A38=PC_2!$M$2:$M$93)*(R$8=PC_2!$AB$1:$AH$1),PC_2!$AB$2:$AH$93))+R37</f>
        <v>2279</v>
      </c>
      <c r="S38" s="68">
        <f t="shared" si="6"/>
        <v>3.0868377994733819E-3</v>
      </c>
      <c r="T38" s="106">
        <v>2.9742230021863381</v>
      </c>
      <c r="V38" s="93">
        <f>SUM('&gt;&gt;:&lt;&lt;'!V38)</f>
        <v>22387</v>
      </c>
      <c r="W38" s="110">
        <f>SUM('&gt;&gt;:&lt;&lt;'!W38)</f>
        <v>3.0322526466349538E-2</v>
      </c>
      <c r="X38" s="112">
        <v>3.2138109792015235</v>
      </c>
      <c r="Z38" s="93">
        <f>SUM('&gt;&gt;:&lt;&lt;'!Z38)</f>
        <v>11359.021688817737</v>
      </c>
      <c r="AA38" s="110">
        <f>SUM('&gt;&gt;:&lt;&lt;'!AA38)</f>
        <v>1.538545744365097E-2</v>
      </c>
      <c r="AB38" s="114">
        <v>1.2900000000000003</v>
      </c>
      <c r="AD38" s="93"/>
      <c r="AE38" s="94"/>
      <c r="AF38" s="97"/>
      <c r="AG38" s="99">
        <f t="shared" si="7"/>
        <v>250.25000000000003</v>
      </c>
      <c r="AH38" s="67">
        <f t="array" ref="AH38">SUM(IF(($A38=PC_2!$M$2:$M$93)*(AH$8=PC_2!$AB$1:$AH$1),PC_2!$AB$2:$AH$93))+AH37</f>
        <v>36</v>
      </c>
      <c r="AI38" s="68">
        <f t="shared" si="24"/>
        <v>2.8171218405196024E-4</v>
      </c>
      <c r="AJ38" s="69">
        <v>2.9742230021863381</v>
      </c>
      <c r="AL38" s="93">
        <f>SUM('&gt;&gt;:&lt;&lt;'!AL38)</f>
        <v>2348</v>
      </c>
      <c r="AM38" s="110">
        <f>SUM('&gt;&gt;:&lt;&lt;'!AM38)</f>
        <v>1.8373894670944517E-2</v>
      </c>
      <c r="AN38" s="112">
        <v>3.2138109792015235</v>
      </c>
      <c r="AP38" s="93">
        <f>SUM('&gt;&gt;:&lt;&lt;'!AP38)</f>
        <v>2378.0755898345692</v>
      </c>
      <c r="AQ38" s="110">
        <f>SUM('&gt;&gt;:&lt;&lt;'!AQ38)</f>
        <v>1.8609246340359726E-2</v>
      </c>
      <c r="AR38" s="114">
        <v>1.2900000000000003</v>
      </c>
      <c r="AT38" s="93"/>
      <c r="AU38" s="94"/>
      <c r="AV38" s="97"/>
      <c r="AW38" s="100">
        <f t="shared" si="25"/>
        <v>3358</v>
      </c>
      <c r="AX38" s="67">
        <f t="array" ref="AX38">SUM(IF(($A38=PC_2!$M$2:$M$93)*(AX$8=PC_2!$AB$1:$AH$1),PC_2!$AB$2:$AH$93))+AX37</f>
        <v>0</v>
      </c>
      <c r="AY38" s="68">
        <f t="shared" si="8"/>
        <v>0</v>
      </c>
      <c r="AZ38" s="69">
        <v>2.9742230021863381</v>
      </c>
      <c r="BB38" s="93">
        <f>SUM('&gt;&gt;:&lt;&lt;'!BB38)</f>
        <v>0</v>
      </c>
      <c r="BC38" s="110">
        <f>SUM('&gt;&gt;:&lt;&lt;'!BC38)</f>
        <v>0</v>
      </c>
      <c r="BD38" s="112">
        <v>3.2138109792015235</v>
      </c>
      <c r="BF38" s="93">
        <f>SUM('&gt;&gt;:&lt;&lt;'!BF38)</f>
        <v>0</v>
      </c>
      <c r="BG38" s="110">
        <f>SUM('&gt;&gt;:&lt;&lt;'!BG38)</f>
        <v>0</v>
      </c>
      <c r="BH38" s="114">
        <v>1.2900000000000003</v>
      </c>
      <c r="BJ38" s="93"/>
      <c r="BK38" s="94"/>
      <c r="BL38" s="97"/>
      <c r="BM38" s="100"/>
      <c r="BN38" s="67">
        <f t="array" ref="BN38">SUM(IF(($A38=PC_2!$M$2:$M$93)*(BN$8=PC_2!$AB$1:$AH$1),PC_2!$AB$2:$AH$93))+BN37</f>
        <v>6840</v>
      </c>
      <c r="BO38" s="68">
        <f t="shared" si="9"/>
        <v>1.8846822450533291E-3</v>
      </c>
      <c r="BP38" s="69">
        <v>3.3264103784238537</v>
      </c>
      <c r="BR38" s="93">
        <f>SUM('&gt;&gt;:&lt;&lt;'!BR38)</f>
        <v>12778</v>
      </c>
      <c r="BS38" s="110">
        <f>SUM('&gt;&gt;:&lt;&lt;'!BS38)</f>
        <v>3.5208289074987482E-3</v>
      </c>
      <c r="BT38" s="112">
        <v>3.2138109792015235</v>
      </c>
      <c r="BV38" s="93">
        <f>SUM('&gt;&gt;:&lt;&lt;'!BV38)</f>
        <v>3431.3127462418956</v>
      </c>
      <c r="BW38" s="110">
        <f>SUM('&gt;&gt;:&lt;&lt;'!BW38)</f>
        <v>9.4545821784609353E-4</v>
      </c>
      <c r="BX38" s="114">
        <v>1.2900000000000003</v>
      </c>
      <c r="BZ38" s="93"/>
      <c r="CA38" s="94"/>
      <c r="CB38" s="97"/>
      <c r="CC38" s="100"/>
      <c r="CD38" s="67">
        <f t="array" ref="CD38">SUM(IF(($A38=PC_2!$M$2:$M$93)*(CD$8=PC_2!$AB$1:$AH$1),PC_2!$AB$2:$AH$93))+CD37</f>
        <v>217</v>
      </c>
      <c r="CE38" s="68">
        <f t="shared" si="10"/>
        <v>2.175874862127745E-3</v>
      </c>
      <c r="CF38" s="69">
        <v>2.9742230021863381</v>
      </c>
      <c r="CH38" s="93">
        <f>SUM('&gt;&gt;:&lt;&lt;'!CH38)</f>
        <v>4881</v>
      </c>
      <c r="CI38" s="110">
        <f>SUM('&gt;&gt;:&lt;&lt;'!CI38)</f>
        <v>4.8942143788228219E-2</v>
      </c>
      <c r="CJ38" s="112">
        <v>3.2138109792015235</v>
      </c>
      <c r="CL38" s="93">
        <f>SUM('&gt;&gt;:&lt;&lt;'!CL38)</f>
        <v>4421.7129006469577</v>
      </c>
      <c r="CM38" s="110">
        <f>SUM('&gt;&gt;:&lt;&lt;'!CM38)</f>
        <v>4.4336838470339493E-2</v>
      </c>
      <c r="CN38" s="114">
        <v>1.2900000000000003</v>
      </c>
      <c r="CP38" s="93"/>
      <c r="CQ38" s="94"/>
      <c r="CR38" s="97"/>
      <c r="CS38" s="100"/>
      <c r="CT38" s="67">
        <f t="array" ref="CT38">SUM(IF(($A38=PC_2!$N$2:$N$93)*(CT$8=PC_2!$AB$1:$AH$1),PC_2!$AB$2:$AH$93))+CT37</f>
        <v>0</v>
      </c>
      <c r="CU38" s="68">
        <f t="shared" si="11"/>
        <v>0</v>
      </c>
      <c r="CV38" s="69">
        <v>2.9742230021863381</v>
      </c>
      <c r="CX38" s="93">
        <f>SUM('&gt;&gt;:&lt;&lt;'!CX38)</f>
        <v>0</v>
      </c>
      <c r="CY38" s="110">
        <f>SUM('&gt;&gt;:&lt;&lt;'!CY38)</f>
        <v>0</v>
      </c>
      <c r="CZ38" s="112">
        <v>3.2138109792015235</v>
      </c>
      <c r="DB38" s="93">
        <f>SUM('&gt;&gt;:&lt;&lt;'!DB38)</f>
        <v>0</v>
      </c>
      <c r="DC38" s="110">
        <f>SUM('&gt;&gt;:&lt;&lt;'!DC38)</f>
        <v>0</v>
      </c>
      <c r="DD38" s="114">
        <v>1.2900000000000003</v>
      </c>
      <c r="DF38" s="93"/>
      <c r="DG38" s="94"/>
      <c r="DH38" s="97"/>
      <c r="DI38" s="101"/>
      <c r="DJ38" s="67">
        <f t="shared" si="12"/>
        <v>3575</v>
      </c>
      <c r="DK38" s="68">
        <f t="shared" si="13"/>
        <v>1.7674539075906873E-3</v>
      </c>
      <c r="DL38" s="69"/>
      <c r="DN38" s="93">
        <f t="shared" si="14"/>
        <v>81861</v>
      </c>
      <c r="DO38" s="110">
        <f t="shared" si="26"/>
        <v>4.0471480931267484E-2</v>
      </c>
      <c r="DP38" s="114">
        <v>3.2138109792015235</v>
      </c>
      <c r="DR38" s="46">
        <f t="shared" si="15"/>
        <v>18158.810179299264</v>
      </c>
      <c r="DS38" s="110">
        <f t="shared" si="16"/>
        <v>8.9775832191888207E-3</v>
      </c>
      <c r="DT38" s="114">
        <v>1.2900000000000003</v>
      </c>
      <c r="DV38" s="93">
        <f t="shared" si="17"/>
        <v>103594.81017929927</v>
      </c>
      <c r="DW38" s="110">
        <f t="shared" si="27"/>
        <v>5.1216518058046993E-2</v>
      </c>
      <c r="DX38" s="97"/>
      <c r="DZ38" s="67">
        <f t="shared" si="18"/>
        <v>10415</v>
      </c>
      <c r="EA38" s="68">
        <f t="shared" si="19"/>
        <v>1.8427292651609216E-3</v>
      </c>
      <c r="EB38" s="69"/>
      <c r="ED38" s="93">
        <f t="shared" si="20"/>
        <v>94639</v>
      </c>
      <c r="EE38" s="110">
        <f t="shared" si="3"/>
        <v>1.674450839419726E-2</v>
      </c>
      <c r="EF38" s="114">
        <v>2.4658058656723698</v>
      </c>
      <c r="EH38" s="93">
        <f t="shared" si="21"/>
        <v>21590.12292554116</v>
      </c>
      <c r="EI38" s="110">
        <f t="shared" si="4"/>
        <v>3.8199473214898159E-3</v>
      </c>
      <c r="EJ38" s="114">
        <v>0.12880834046451642</v>
      </c>
      <c r="EL38" s="93">
        <f t="shared" si="22"/>
        <v>126644.12292554116</v>
      </c>
      <c r="EM38" s="110">
        <f t="shared" si="23"/>
        <v>2.2407184980847997E-2</v>
      </c>
      <c r="EN38" s="97"/>
      <c r="EO38" s="372"/>
      <c r="EP38" s="233"/>
      <c r="EQ38" s="373"/>
      <c r="ER38" s="373"/>
      <c r="ES38" s="373"/>
      <c r="ET38" s="373"/>
    </row>
    <row r="39" spans="1:150" s="96" customFormat="1">
      <c r="A39" s="92">
        <v>41699</v>
      </c>
      <c r="B39" s="67">
        <f t="array" ref="B39">SUM(IF(($A39=PC_2!$M$2:$M$93)*(B$8=PC_2!$AB$1:$AH$1),PC_2!$AB$2:$AH$93))+B38</f>
        <v>1043</v>
      </c>
      <c r="C39" s="68">
        <f t="shared" si="5"/>
        <v>1.3712876298811857E-3</v>
      </c>
      <c r="D39" s="106">
        <v>2.9742230021863381</v>
      </c>
      <c r="E39" s="95"/>
      <c r="F39" s="93">
        <f>SUM('&gt;&gt;:&lt;&lt;'!F39)</f>
        <v>52245</v>
      </c>
      <c r="G39" s="110">
        <f>SUM('&gt;&gt;:&lt;&lt;'!G39)</f>
        <v>6.8689283051910396E-2</v>
      </c>
      <c r="H39" s="112">
        <v>3.2138109792015235</v>
      </c>
      <c r="J39" s="93">
        <f>SUM('&gt;&gt;:&lt;&lt;'!J39)</f>
        <v>25723</v>
      </c>
      <c r="K39" s="110">
        <f>SUM('&gt;&gt;:&lt;&lt;'!K39)</f>
        <v>3.3819397606360248E-2</v>
      </c>
      <c r="L39" s="114">
        <v>1.2900000000000003</v>
      </c>
      <c r="N39" s="93"/>
      <c r="O39" s="94"/>
      <c r="P39" s="312"/>
      <c r="Q39" s="98"/>
      <c r="R39" s="67">
        <f t="array" ref="R39">SUM(IF(($A39=PC_2!$M$2:$M$93)*(R$8=PC_2!$AB$1:$AH$1),PC_2!$AB$2:$AH$93))+R38</f>
        <v>2279</v>
      </c>
      <c r="S39" s="68">
        <f t="shared" si="6"/>
        <v>3.0868377994733819E-3</v>
      </c>
      <c r="T39" s="106">
        <v>2.9742230021863381</v>
      </c>
      <c r="V39" s="93">
        <f>SUM('&gt;&gt;:&lt;&lt;'!V39)</f>
        <v>22387</v>
      </c>
      <c r="W39" s="110">
        <f>SUM('&gt;&gt;:&lt;&lt;'!W39)</f>
        <v>3.0322526466349538E-2</v>
      </c>
      <c r="X39" s="112">
        <v>3.2138109792015235</v>
      </c>
      <c r="Z39" s="93">
        <f>SUM('&gt;&gt;:&lt;&lt;'!Z39)</f>
        <v>11359.021688817737</v>
      </c>
      <c r="AA39" s="110">
        <f>SUM('&gt;&gt;:&lt;&lt;'!AA39)</f>
        <v>1.538545744365097E-2</v>
      </c>
      <c r="AB39" s="114">
        <v>1.2900000000000003</v>
      </c>
      <c r="AD39" s="93"/>
      <c r="AE39" s="94"/>
      <c r="AF39" s="97"/>
      <c r="AG39" s="99">
        <f t="shared" si="7"/>
        <v>250.25000000000003</v>
      </c>
      <c r="AH39" s="67">
        <f t="array" ref="AH39">SUM(IF(($A39=PC_2!$M$2:$M$93)*(AH$8=PC_2!$AB$1:$AH$1),PC_2!$AB$2:$AH$93))+AH38</f>
        <v>36</v>
      </c>
      <c r="AI39" s="68">
        <f t="shared" si="24"/>
        <v>2.8171218405196024E-4</v>
      </c>
      <c r="AJ39" s="69">
        <v>2.9742230021863381</v>
      </c>
      <c r="AL39" s="93">
        <f>SUM('&gt;&gt;:&lt;&lt;'!AL39)</f>
        <v>2348</v>
      </c>
      <c r="AM39" s="110">
        <f>SUM('&gt;&gt;:&lt;&lt;'!AM39)</f>
        <v>1.8373894670944517E-2</v>
      </c>
      <c r="AN39" s="112">
        <v>3.2138109792015235</v>
      </c>
      <c r="AP39" s="93">
        <f>SUM('&gt;&gt;:&lt;&lt;'!AP39)</f>
        <v>2378.0755898345692</v>
      </c>
      <c r="AQ39" s="110">
        <f>SUM('&gt;&gt;:&lt;&lt;'!AQ39)</f>
        <v>1.8609246340359726E-2</v>
      </c>
      <c r="AR39" s="114">
        <v>1.2900000000000003</v>
      </c>
      <c r="AT39" s="93"/>
      <c r="AU39" s="94"/>
      <c r="AV39" s="97"/>
      <c r="AW39" s="100">
        <f t="shared" si="25"/>
        <v>3358</v>
      </c>
      <c r="AX39" s="67">
        <f t="array" ref="AX39">SUM(IF(($A39=PC_2!$M$2:$M$93)*(AX$8=PC_2!$AB$1:$AH$1),PC_2!$AB$2:$AH$93))+AX38</f>
        <v>0</v>
      </c>
      <c r="AY39" s="68">
        <f t="shared" si="8"/>
        <v>0</v>
      </c>
      <c r="AZ39" s="69">
        <v>2.9742230021863381</v>
      </c>
      <c r="BB39" s="93">
        <f>SUM('&gt;&gt;:&lt;&lt;'!BB39)</f>
        <v>0</v>
      </c>
      <c r="BC39" s="110">
        <f>SUM('&gt;&gt;:&lt;&lt;'!BC39)</f>
        <v>0</v>
      </c>
      <c r="BD39" s="112">
        <v>3.2138109792015235</v>
      </c>
      <c r="BF39" s="93">
        <f>SUM('&gt;&gt;:&lt;&lt;'!BF39)</f>
        <v>0</v>
      </c>
      <c r="BG39" s="110">
        <f>SUM('&gt;&gt;:&lt;&lt;'!BG39)</f>
        <v>0</v>
      </c>
      <c r="BH39" s="114">
        <v>1.2900000000000003</v>
      </c>
      <c r="BJ39" s="93"/>
      <c r="BK39" s="94"/>
      <c r="BL39" s="97"/>
      <c r="BM39" s="100"/>
      <c r="BN39" s="67">
        <f t="array" ref="BN39">SUM(IF(($A39=PC_2!$M$2:$M$93)*(BN$8=PC_2!$AB$1:$AH$1),PC_2!$AB$2:$AH$93))+BN38</f>
        <v>6840</v>
      </c>
      <c r="BO39" s="68">
        <f t="shared" si="9"/>
        <v>1.8846822450533291E-3</v>
      </c>
      <c r="BP39" s="69">
        <v>3.3264103784238537</v>
      </c>
      <c r="BR39" s="93">
        <f>SUM('&gt;&gt;:&lt;&lt;'!BR39)</f>
        <v>12778</v>
      </c>
      <c r="BS39" s="110">
        <f>SUM('&gt;&gt;:&lt;&lt;'!BS39)</f>
        <v>3.5208289074987482E-3</v>
      </c>
      <c r="BT39" s="112">
        <v>3.2138109792015235</v>
      </c>
      <c r="BV39" s="93">
        <f>SUM('&gt;&gt;:&lt;&lt;'!BV39)</f>
        <v>3431.3127462418956</v>
      </c>
      <c r="BW39" s="110">
        <f>SUM('&gt;&gt;:&lt;&lt;'!BW39)</f>
        <v>9.4545821784609353E-4</v>
      </c>
      <c r="BX39" s="114">
        <v>1.2900000000000003</v>
      </c>
      <c r="BZ39" s="93"/>
      <c r="CA39" s="94"/>
      <c r="CB39" s="97"/>
      <c r="CC39" s="100"/>
      <c r="CD39" s="67">
        <f t="array" ref="CD39">SUM(IF(($A39=PC_2!$M$2:$M$93)*(CD$8=PC_2!$AB$1:$AH$1),PC_2!$AB$2:$AH$93))+CD38</f>
        <v>217</v>
      </c>
      <c r="CE39" s="68">
        <f t="shared" si="10"/>
        <v>2.175874862127745E-3</v>
      </c>
      <c r="CF39" s="69">
        <v>2.9742230021863381</v>
      </c>
      <c r="CH39" s="93">
        <f>SUM('&gt;&gt;:&lt;&lt;'!CH39)</f>
        <v>4881</v>
      </c>
      <c r="CI39" s="110">
        <f>SUM('&gt;&gt;:&lt;&lt;'!CI39)</f>
        <v>4.8942143788228219E-2</v>
      </c>
      <c r="CJ39" s="112">
        <v>3.2138109792015235</v>
      </c>
      <c r="CL39" s="93">
        <f>SUM('&gt;&gt;:&lt;&lt;'!CL39)</f>
        <v>4421.7129006469577</v>
      </c>
      <c r="CM39" s="110">
        <f>SUM('&gt;&gt;:&lt;&lt;'!CM39)</f>
        <v>4.4336838470339493E-2</v>
      </c>
      <c r="CN39" s="114">
        <v>1.2900000000000003</v>
      </c>
      <c r="CP39" s="93"/>
      <c r="CQ39" s="94"/>
      <c r="CR39" s="97"/>
      <c r="CS39" s="100"/>
      <c r="CT39" s="67">
        <f t="array" ref="CT39">SUM(IF(($A39=PC_2!$N$2:$N$93)*(CT$8=PC_2!$AB$1:$AH$1),PC_2!$AB$2:$AH$93))+CT38</f>
        <v>0</v>
      </c>
      <c r="CU39" s="68">
        <f t="shared" si="11"/>
        <v>0</v>
      </c>
      <c r="CV39" s="69">
        <v>2.9742230021863381</v>
      </c>
      <c r="CX39" s="93">
        <f>SUM('&gt;&gt;:&lt;&lt;'!CX39)</f>
        <v>0</v>
      </c>
      <c r="CY39" s="110">
        <f>SUM('&gt;&gt;:&lt;&lt;'!CY39)</f>
        <v>0</v>
      </c>
      <c r="CZ39" s="112">
        <v>3.2138109792015235</v>
      </c>
      <c r="DB39" s="93"/>
      <c r="DC39" s="110"/>
      <c r="DD39" s="114"/>
      <c r="DF39" s="93"/>
      <c r="DG39" s="94"/>
      <c r="DH39" s="97"/>
      <c r="DI39" s="101"/>
      <c r="DJ39" s="67">
        <f t="shared" si="12"/>
        <v>3575</v>
      </c>
      <c r="DK39" s="68">
        <f t="shared" si="13"/>
        <v>1.7674539075906873E-3</v>
      </c>
      <c r="DL39" s="69"/>
      <c r="DN39" s="93">
        <f t="shared" si="14"/>
        <v>81861</v>
      </c>
      <c r="DO39" s="110">
        <f t="shared" si="26"/>
        <v>4.0471480931267484E-2</v>
      </c>
      <c r="DP39" s="114">
        <v>3.2138109792015235</v>
      </c>
      <c r="DR39" s="46">
        <f t="shared" si="15"/>
        <v>18158.810179299264</v>
      </c>
      <c r="DS39" s="110">
        <f t="shared" si="16"/>
        <v>8.9775832191888207E-3</v>
      </c>
      <c r="DT39" s="114">
        <v>1.2900000000000003</v>
      </c>
      <c r="DV39" s="93">
        <f t="shared" si="17"/>
        <v>103594.81017929927</v>
      </c>
      <c r="DW39" s="110">
        <f t="shared" si="27"/>
        <v>5.1216518058046993E-2</v>
      </c>
      <c r="DX39" s="97"/>
      <c r="DZ39" s="67">
        <f t="shared" si="18"/>
        <v>10415</v>
      </c>
      <c r="EA39" s="68">
        <f t="shared" si="19"/>
        <v>1.8427292651609216E-3</v>
      </c>
      <c r="EB39" s="69"/>
      <c r="ED39" s="93">
        <f t="shared" si="20"/>
        <v>94639</v>
      </c>
      <c r="EE39" s="110">
        <f t="shared" si="3"/>
        <v>1.674450839419726E-2</v>
      </c>
      <c r="EF39" s="114">
        <v>2.4658058656723698</v>
      </c>
      <c r="EH39" s="93">
        <f t="shared" si="21"/>
        <v>21590.12292554116</v>
      </c>
      <c r="EI39" s="110">
        <f t="shared" si="4"/>
        <v>3.8199473214898159E-3</v>
      </c>
      <c r="EJ39" s="114">
        <v>0.12880834046451642</v>
      </c>
      <c r="EL39" s="93">
        <f t="shared" si="22"/>
        <v>126644.12292554116</v>
      </c>
      <c r="EM39" s="110">
        <f t="shared" si="23"/>
        <v>2.2407184980847997E-2</v>
      </c>
      <c r="EN39" s="97"/>
      <c r="EO39" s="372"/>
      <c r="EP39" s="233"/>
      <c r="EQ39" s="373"/>
      <c r="ER39" s="373"/>
      <c r="ES39" s="373"/>
      <c r="ET39" s="373"/>
    </row>
    <row r="40" spans="1:150" s="96" customFormat="1">
      <c r="A40" s="52">
        <v>41730</v>
      </c>
      <c r="B40" s="67">
        <f t="array" ref="B40">SUM(IF(($A40=PC_2!$M$2:$M$93)*(B$8=PC_2!$AB$1:$AH$1),PC_2!$AB$2:$AH$93))+B39</f>
        <v>1043</v>
      </c>
      <c r="C40" s="68">
        <f t="shared" si="5"/>
        <v>1.3712876298811857E-3</v>
      </c>
      <c r="D40" s="106">
        <v>2.9742230021863381</v>
      </c>
      <c r="E40" s="53"/>
      <c r="F40" s="46">
        <f>SUM('&gt;&gt;:&lt;&lt;'!F40)</f>
        <v>67210</v>
      </c>
      <c r="G40" s="109">
        <f>SUM('&gt;&gt;:&lt;&lt;'!G40)</f>
        <v>8.8364565296562309E-2</v>
      </c>
      <c r="H40" s="112">
        <v>3.2138109792015235</v>
      </c>
      <c r="I40" s="30"/>
      <c r="J40" s="67"/>
      <c r="K40" s="68"/>
      <c r="L40" s="69"/>
      <c r="M40" s="30"/>
      <c r="N40" s="46"/>
      <c r="O40" s="47"/>
      <c r="P40" s="311"/>
      <c r="Q40" s="49"/>
      <c r="R40" s="67">
        <f t="array" ref="R40">SUM(IF(($A40=PC_2!$M$2:$M$93)*(R$8=PC_2!$AB$1:$AH$1),PC_2!$AB$2:$AH$93))+R39</f>
        <v>2279</v>
      </c>
      <c r="S40" s="68">
        <f t="shared" si="6"/>
        <v>3.0868377994733819E-3</v>
      </c>
      <c r="T40" s="106">
        <v>2.9742230021863381</v>
      </c>
      <c r="U40" s="30"/>
      <c r="V40" s="46">
        <f>SUM('&gt;&gt;:&lt;&lt;'!V40)</f>
        <v>30834</v>
      </c>
      <c r="W40" s="109">
        <f>SUM('&gt;&gt;:&lt;&lt;'!W40)</f>
        <v>4.1763737037719288E-2</v>
      </c>
      <c r="X40" s="112">
        <v>3.2138109792015235</v>
      </c>
      <c r="Y40" s="30"/>
      <c r="Z40" s="67"/>
      <c r="AA40" s="68"/>
      <c r="AB40" s="69"/>
      <c r="AC40" s="30"/>
      <c r="AD40" s="46"/>
      <c r="AE40" s="47"/>
      <c r="AF40" s="48"/>
      <c r="AG40" s="50">
        <f t="shared" si="7"/>
        <v>250.25000000000003</v>
      </c>
      <c r="AH40" s="67">
        <f t="array" ref="AH40">SUM(IF(($A40=PC_2!$M$2:$M$93)*(AH$8=PC_2!$AB$1:$AH$1),PC_2!$AB$2:$AH$93))+AH39</f>
        <v>36</v>
      </c>
      <c r="AI40" s="68">
        <f t="shared" si="24"/>
        <v>2.8171218405196024E-4</v>
      </c>
      <c r="AJ40" s="69">
        <v>2.9742230021863381</v>
      </c>
      <c r="AK40" s="30"/>
      <c r="AL40" s="46">
        <f>SUM('&gt;&gt;:&lt;&lt;'!AL40)</f>
        <v>2920</v>
      </c>
      <c r="AM40" s="109">
        <f>SUM('&gt;&gt;:&lt;&lt;'!AM40)</f>
        <v>2.2849988261992329E-2</v>
      </c>
      <c r="AN40" s="112">
        <v>3.2138109792015235</v>
      </c>
      <c r="AO40" s="30"/>
      <c r="AP40" s="67"/>
      <c r="AQ40" s="68"/>
      <c r="AR40" s="69"/>
      <c r="AS40" s="30"/>
      <c r="AT40" s="46"/>
      <c r="AU40" s="47"/>
      <c r="AV40" s="48"/>
      <c r="AW40" s="66">
        <f t="shared" si="25"/>
        <v>3358</v>
      </c>
      <c r="AX40" s="67">
        <f t="array" ref="AX40">SUM(IF(($A40=PC_2!$M$2:$M$93)*(AX$8=PC_2!$AB$1:$AH$1),PC_2!$AB$2:$AH$93))+AX39</f>
        <v>0</v>
      </c>
      <c r="AY40" s="68">
        <f t="shared" si="8"/>
        <v>0</v>
      </c>
      <c r="AZ40" s="69">
        <v>2.9742230021863381</v>
      </c>
      <c r="BA40" s="30"/>
      <c r="BB40" s="46">
        <f>SUM('&gt;&gt;:&lt;&lt;'!BB40)</f>
        <v>0</v>
      </c>
      <c r="BC40" s="109">
        <f>SUM('&gt;&gt;:&lt;&lt;'!BC40)</f>
        <v>0</v>
      </c>
      <c r="BD40" s="112">
        <v>3.2138109792015235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>
        <f t="array" ref="BN40">SUM(IF(($A40=PC_2!$M$2:$M$93)*(BN$8=PC_2!$AB$1:$AH$1),PC_2!$AB$2:$AH$93))+BN39</f>
        <v>6840</v>
      </c>
      <c r="BO40" s="68">
        <f t="shared" si="9"/>
        <v>1.8846822450533291E-3</v>
      </c>
      <c r="BP40" s="69">
        <v>3.3264103784238537</v>
      </c>
      <c r="BQ40" s="30"/>
      <c r="BR40" s="46">
        <f>SUM('&gt;&gt;:&lt;&lt;'!BR40)</f>
        <v>15252</v>
      </c>
      <c r="BS40" s="109">
        <f>SUM('&gt;&gt;:&lt;&lt;'!BS40)</f>
        <v>4.2025107604610193E-3</v>
      </c>
      <c r="BT40" s="112">
        <v>3.2138109792015235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>
        <f t="array" ref="CD40">SUM(IF(($A40=PC_2!$M$2:$M$93)*(CD$8=PC_2!$AB$1:$AH$1),PC_2!$AB$2:$AH$93))+CD39</f>
        <v>217</v>
      </c>
      <c r="CE40" s="68">
        <f t="shared" si="10"/>
        <v>2.175874862127745E-3</v>
      </c>
      <c r="CF40" s="69">
        <v>2.9742230021863381</v>
      </c>
      <c r="CG40" s="30"/>
      <c r="CH40" s="93">
        <f>SUM('&gt;&gt;:&lt;&lt;'!CH40)</f>
        <v>4881</v>
      </c>
      <c r="CI40" s="109">
        <f>SUM('&gt;&gt;:&lt;&lt;'!CI40)</f>
        <v>4.8942143788228219E-2</v>
      </c>
      <c r="CJ40" s="112">
        <v>3.2138109792015235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>
        <f t="array" ref="CT40">SUM(IF(($A40=PC_2!$N$2:$N$93)*(CT$8=PC_2!$AB$1:$AH$1),PC_2!$AB$2:$AH$93))+CT39</f>
        <v>0</v>
      </c>
      <c r="CU40" s="68">
        <f t="shared" si="11"/>
        <v>0</v>
      </c>
      <c r="CV40" s="69">
        <v>2.9742230021863381</v>
      </c>
      <c r="CW40" s="30"/>
      <c r="CX40" s="46">
        <f>SUM('&gt;&gt;:&lt;&lt;'!CX40)</f>
        <v>0</v>
      </c>
      <c r="CY40" s="109">
        <f>SUM('&gt;&gt;:&lt;&lt;'!CY40)</f>
        <v>0</v>
      </c>
      <c r="CZ40" s="112">
        <v>3.2138109792015235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>
        <f t="shared" si="12"/>
        <v>3575</v>
      </c>
      <c r="DK40" s="68">
        <f t="shared" si="13"/>
        <v>1.7674539075906873E-3</v>
      </c>
      <c r="DL40" s="69"/>
      <c r="DM40" s="30"/>
      <c r="DN40" s="46">
        <f t="shared" si="14"/>
        <v>105845</v>
      </c>
      <c r="DO40" s="109">
        <f t="shared" si="26"/>
        <v>5.2328995482219941E-2</v>
      </c>
      <c r="DP40" s="114">
        <v>3.2138109792015235</v>
      </c>
      <c r="DQ40" s="30"/>
      <c r="DR40" s="67"/>
      <c r="DS40" s="68"/>
      <c r="DT40" s="69"/>
      <c r="DU40" s="30"/>
      <c r="DV40" s="46">
        <f t="shared" si="17"/>
        <v>109420</v>
      </c>
      <c r="DW40" s="109">
        <f t="shared" si="27"/>
        <v>5.4096449389810633E-2</v>
      </c>
      <c r="DX40" s="48"/>
      <c r="DY40" s="30"/>
      <c r="DZ40" s="67">
        <f t="shared" si="18"/>
        <v>10415</v>
      </c>
      <c r="EA40" s="68">
        <f t="shared" si="19"/>
        <v>1.8427292651609216E-3</v>
      </c>
      <c r="EB40" s="69"/>
      <c r="EC40" s="30"/>
      <c r="ED40" s="46">
        <f t="shared" si="20"/>
        <v>121097</v>
      </c>
      <c r="EE40" s="109">
        <f t="shared" si="3"/>
        <v>2.1425730755947395E-2</v>
      </c>
      <c r="EF40" s="114">
        <v>2.4658058656723698</v>
      </c>
      <c r="EG40" s="30"/>
      <c r="EH40" s="67"/>
      <c r="EI40" s="68"/>
      <c r="EJ40" s="69"/>
      <c r="EK40" s="30"/>
      <c r="EL40" s="46">
        <f t="shared" si="22"/>
        <v>131512</v>
      </c>
      <c r="EM40" s="109">
        <f t="shared" si="23"/>
        <v>2.3268460021108318E-2</v>
      </c>
      <c r="EN40" s="48"/>
      <c r="EO40" s="372"/>
      <c r="EP40" s="233"/>
      <c r="EQ40" s="373"/>
      <c r="ER40" s="373"/>
      <c r="ES40" s="373"/>
      <c r="ET40" s="373"/>
    </row>
    <row r="41" spans="1:150" s="96" customFormat="1">
      <c r="A41" s="52">
        <v>41760</v>
      </c>
      <c r="B41" s="67">
        <f t="array" ref="B41">SUM(IF(($A41=PC_2!$M$2:$M$93)*(B$8=PC_2!$AB$1:$AH$1),PC_2!$AB$2:$AH$93))+B40</f>
        <v>1043</v>
      </c>
      <c r="C41" s="68">
        <f t="shared" si="5"/>
        <v>1.3712876298811857E-3</v>
      </c>
      <c r="D41" s="106">
        <v>2.9742230021863381</v>
      </c>
      <c r="E41" s="53"/>
      <c r="F41" s="46">
        <f>SUM('&gt;&gt;:&lt;&lt;'!F41)</f>
        <v>67210</v>
      </c>
      <c r="G41" s="109">
        <f>SUM('&gt;&gt;:&lt;&lt;'!G41)</f>
        <v>8.8364565296562309E-2</v>
      </c>
      <c r="H41" s="112">
        <v>3.2138109792015235</v>
      </c>
      <c r="I41" s="30"/>
      <c r="J41" s="67"/>
      <c r="K41" s="68"/>
      <c r="L41" s="69"/>
      <c r="M41" s="30"/>
      <c r="N41" s="46"/>
      <c r="O41" s="47"/>
      <c r="P41" s="311"/>
      <c r="Q41" s="49"/>
      <c r="R41" s="67">
        <f t="array" ref="R41">SUM(IF(($A41=PC_2!$M$2:$M$93)*(R$8=PC_2!$AB$1:$AH$1),PC_2!$AB$2:$AH$93))+R40</f>
        <v>2279</v>
      </c>
      <c r="S41" s="68">
        <f t="shared" si="6"/>
        <v>3.0868377994733819E-3</v>
      </c>
      <c r="T41" s="106">
        <v>2.9742230021863381</v>
      </c>
      <c r="U41" s="30"/>
      <c r="V41" s="46">
        <f>SUM('&gt;&gt;:&lt;&lt;'!V41)</f>
        <v>30834</v>
      </c>
      <c r="W41" s="109">
        <f>SUM('&gt;&gt;:&lt;&lt;'!W41)</f>
        <v>4.1763737037719288E-2</v>
      </c>
      <c r="X41" s="112">
        <v>3.2138109792015235</v>
      </c>
      <c r="Y41" s="30"/>
      <c r="Z41" s="67"/>
      <c r="AA41" s="68"/>
      <c r="AB41" s="69"/>
      <c r="AC41" s="30"/>
      <c r="AD41" s="46"/>
      <c r="AE41" s="47"/>
      <c r="AF41" s="48"/>
      <c r="AG41" s="50">
        <f t="shared" si="7"/>
        <v>250.25000000000003</v>
      </c>
      <c r="AH41" s="67">
        <f t="array" ref="AH41">SUM(IF(($A41=PC_2!$M$2:$M$93)*(AH$8=PC_2!$AB$1:$AH$1),PC_2!$AB$2:$AH$93))+AH40</f>
        <v>36</v>
      </c>
      <c r="AI41" s="68">
        <f t="shared" si="24"/>
        <v>2.8171218405196024E-4</v>
      </c>
      <c r="AJ41" s="69">
        <v>2.9742230021863381</v>
      </c>
      <c r="AK41" s="30"/>
      <c r="AL41" s="46">
        <f>SUM('&gt;&gt;:&lt;&lt;'!AL41)</f>
        <v>2920</v>
      </c>
      <c r="AM41" s="109">
        <f>SUM('&gt;&gt;:&lt;&lt;'!AM41)</f>
        <v>2.2849988261992329E-2</v>
      </c>
      <c r="AN41" s="112">
        <v>3.2138109792015235</v>
      </c>
      <c r="AO41" s="30"/>
      <c r="AP41" s="67"/>
      <c r="AQ41" s="68"/>
      <c r="AR41" s="69"/>
      <c r="AS41" s="30"/>
      <c r="AT41" s="46"/>
      <c r="AU41" s="47"/>
      <c r="AV41" s="48"/>
      <c r="AW41" s="66">
        <f t="shared" si="25"/>
        <v>3358</v>
      </c>
      <c r="AX41" s="67">
        <f t="array" ref="AX41">SUM(IF(($A41=PC_2!$M$2:$M$93)*(AX$8=PC_2!$AB$1:$AH$1),PC_2!$AB$2:$AH$93))+AX40</f>
        <v>0</v>
      </c>
      <c r="AY41" s="68">
        <f t="shared" si="8"/>
        <v>0</v>
      </c>
      <c r="AZ41" s="69">
        <v>2.9742230021863381</v>
      </c>
      <c r="BA41" s="30"/>
      <c r="BB41" s="46">
        <f>SUM('&gt;&gt;:&lt;&lt;'!BB41)</f>
        <v>0</v>
      </c>
      <c r="BC41" s="109">
        <f>SUM('&gt;&gt;:&lt;&lt;'!BC41)</f>
        <v>0</v>
      </c>
      <c r="BD41" s="112">
        <v>3.2138109792015235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>
        <f t="array" ref="BN41">SUM(IF(($A41=PC_2!$M$2:$M$93)*(BN$8=PC_2!$AB$1:$AH$1),PC_2!$AB$2:$AH$93))+BN40</f>
        <v>6840</v>
      </c>
      <c r="BO41" s="68">
        <f t="shared" si="9"/>
        <v>1.8846822450533291E-3</v>
      </c>
      <c r="BP41" s="69">
        <v>3.3264103784238537</v>
      </c>
      <c r="BQ41" s="30"/>
      <c r="BR41" s="46">
        <f>SUM('&gt;&gt;:&lt;&lt;'!BR41)</f>
        <v>15252</v>
      </c>
      <c r="BS41" s="109">
        <f>SUM('&gt;&gt;:&lt;&lt;'!BS41)</f>
        <v>4.2025107604610193E-3</v>
      </c>
      <c r="BT41" s="112">
        <v>3.2138109792015235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>
        <f t="array" ref="CD41">SUM(IF(($A41=PC_2!$M$2:$M$93)*(CD$8=PC_2!$AB$1:$AH$1),PC_2!$AB$2:$AH$93))+CD40</f>
        <v>217</v>
      </c>
      <c r="CE41" s="68">
        <f t="shared" si="10"/>
        <v>2.175874862127745E-3</v>
      </c>
      <c r="CF41" s="69">
        <v>2.9742230021863381</v>
      </c>
      <c r="CG41" s="30"/>
      <c r="CH41" s="93">
        <f>SUM('&gt;&gt;:&lt;&lt;'!CH41)</f>
        <v>4881</v>
      </c>
      <c r="CI41" s="109">
        <f>SUM('&gt;&gt;:&lt;&lt;'!CI41)</f>
        <v>4.8942143788228219E-2</v>
      </c>
      <c r="CJ41" s="112">
        <v>3.2138109792015235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>
        <f t="array" ref="CT41">SUM(IF(($A41=PC_2!$N$2:$N$93)*(CT$8=PC_2!$AB$1:$AH$1),PC_2!$AB$2:$AH$93))+CT40</f>
        <v>0</v>
      </c>
      <c r="CU41" s="68">
        <f t="shared" si="11"/>
        <v>0</v>
      </c>
      <c r="CV41" s="69">
        <v>2.9742230021863381</v>
      </c>
      <c r="CW41" s="30"/>
      <c r="CX41" s="46">
        <f>SUM('&gt;&gt;:&lt;&lt;'!CX41)</f>
        <v>0</v>
      </c>
      <c r="CY41" s="109">
        <f>SUM('&gt;&gt;:&lt;&lt;'!CY41)</f>
        <v>0</v>
      </c>
      <c r="CZ41" s="112">
        <v>3.2138109792015235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>
        <f t="shared" si="12"/>
        <v>3575</v>
      </c>
      <c r="DK41" s="68">
        <f t="shared" si="13"/>
        <v>1.7674539075906873E-3</v>
      </c>
      <c r="DL41" s="69"/>
      <c r="DM41" s="30"/>
      <c r="DN41" s="46">
        <f t="shared" si="14"/>
        <v>105845</v>
      </c>
      <c r="DO41" s="109">
        <f t="shared" si="26"/>
        <v>5.2328995482219941E-2</v>
      </c>
      <c r="DP41" s="114">
        <v>3.2138109792015235</v>
      </c>
      <c r="DQ41" s="30"/>
      <c r="DR41" s="67"/>
      <c r="DS41" s="68"/>
      <c r="DT41" s="69"/>
      <c r="DU41" s="30"/>
      <c r="DV41" s="46">
        <f t="shared" si="17"/>
        <v>109420</v>
      </c>
      <c r="DW41" s="109">
        <f t="shared" si="27"/>
        <v>5.4096449389810633E-2</v>
      </c>
      <c r="DX41" s="48"/>
      <c r="DY41" s="30"/>
      <c r="DZ41" s="67">
        <f t="shared" si="18"/>
        <v>10415</v>
      </c>
      <c r="EA41" s="68">
        <f t="shared" si="19"/>
        <v>1.8427292651609216E-3</v>
      </c>
      <c r="EB41" s="69"/>
      <c r="EC41" s="30"/>
      <c r="ED41" s="46">
        <f t="shared" si="20"/>
        <v>121097</v>
      </c>
      <c r="EE41" s="109">
        <f t="shared" si="3"/>
        <v>2.1425730755947395E-2</v>
      </c>
      <c r="EF41" s="114">
        <v>2.4658058656723698</v>
      </c>
      <c r="EG41" s="30"/>
      <c r="EH41" s="67"/>
      <c r="EI41" s="68"/>
      <c r="EJ41" s="69"/>
      <c r="EK41" s="30"/>
      <c r="EL41" s="46">
        <f t="shared" si="22"/>
        <v>131512</v>
      </c>
      <c r="EM41" s="109">
        <f t="shared" si="23"/>
        <v>2.3268460021108318E-2</v>
      </c>
      <c r="EN41" s="48"/>
      <c r="EO41" s="372"/>
      <c r="EP41" s="233"/>
      <c r="EQ41" s="373"/>
      <c r="ER41" s="373"/>
      <c r="ES41" s="373"/>
      <c r="ET41" s="373"/>
    </row>
    <row r="42" spans="1:150" s="96" customFormat="1">
      <c r="A42" s="52">
        <v>41791</v>
      </c>
      <c r="B42" s="67">
        <f t="array" ref="B42">SUM(IF(($A42=PC_2!$M$2:$M$93)*(B$8=PC_2!$AB$1:$AH$1),PC_2!$AB$2:$AH$93))+B41</f>
        <v>1043</v>
      </c>
      <c r="C42" s="68">
        <f t="shared" si="5"/>
        <v>1.3712876298811857E-3</v>
      </c>
      <c r="D42" s="106">
        <v>2.9742230021863381</v>
      </c>
      <c r="E42" s="53"/>
      <c r="F42" s="46">
        <f>SUM('&gt;&gt;:&lt;&lt;'!F42)</f>
        <v>67210</v>
      </c>
      <c r="G42" s="109">
        <f>SUM('&gt;&gt;:&lt;&lt;'!G42)</f>
        <v>8.8364565296562309E-2</v>
      </c>
      <c r="H42" s="112">
        <v>3.2138109792015235</v>
      </c>
      <c r="I42" s="30"/>
      <c r="J42" s="67"/>
      <c r="K42" s="68"/>
      <c r="L42" s="69"/>
      <c r="M42" s="30"/>
      <c r="N42" s="46"/>
      <c r="O42" s="47"/>
      <c r="P42" s="311"/>
      <c r="Q42" s="49"/>
      <c r="R42" s="67">
        <f t="array" ref="R42">SUM(IF(($A42=PC_2!$M$2:$M$93)*(R$8=PC_2!$AB$1:$AH$1),PC_2!$AB$2:$AH$93))+R41</f>
        <v>2279</v>
      </c>
      <c r="S42" s="68">
        <f t="shared" si="6"/>
        <v>3.0868377994733819E-3</v>
      </c>
      <c r="T42" s="106">
        <v>2.9742230021863381</v>
      </c>
      <c r="U42" s="30"/>
      <c r="V42" s="46">
        <f>SUM('&gt;&gt;:&lt;&lt;'!V42)</f>
        <v>30834</v>
      </c>
      <c r="W42" s="109">
        <f>SUM('&gt;&gt;:&lt;&lt;'!W42)</f>
        <v>4.1763737037719288E-2</v>
      </c>
      <c r="X42" s="112">
        <v>3.2138109792015235</v>
      </c>
      <c r="Y42" s="30"/>
      <c r="Z42" s="67"/>
      <c r="AA42" s="68"/>
      <c r="AB42" s="69"/>
      <c r="AC42" s="30"/>
      <c r="AD42" s="46"/>
      <c r="AE42" s="47"/>
      <c r="AF42" s="48"/>
      <c r="AG42" s="50">
        <f t="shared" si="7"/>
        <v>250.25000000000003</v>
      </c>
      <c r="AH42" s="67">
        <f t="array" ref="AH42">SUM(IF(($A42=PC_2!$M$2:$M$93)*(AH$8=PC_2!$AB$1:$AH$1),PC_2!$AB$2:$AH$93))+AH41</f>
        <v>36</v>
      </c>
      <c r="AI42" s="68">
        <f t="shared" si="24"/>
        <v>2.8171218405196024E-4</v>
      </c>
      <c r="AJ42" s="69">
        <v>2.9742230021863381</v>
      </c>
      <c r="AK42" s="30"/>
      <c r="AL42" s="46">
        <f>SUM('&gt;&gt;:&lt;&lt;'!AL42)</f>
        <v>2920</v>
      </c>
      <c r="AM42" s="109">
        <f>SUM('&gt;&gt;:&lt;&lt;'!AM42)</f>
        <v>2.2849988261992329E-2</v>
      </c>
      <c r="AN42" s="112">
        <v>3.2138109792015235</v>
      </c>
      <c r="AO42" s="30"/>
      <c r="AP42" s="67"/>
      <c r="AQ42" s="68"/>
      <c r="AR42" s="69"/>
      <c r="AS42" s="30"/>
      <c r="AT42" s="46"/>
      <c r="AU42" s="47"/>
      <c r="AV42" s="48"/>
      <c r="AW42" s="66">
        <f t="shared" si="25"/>
        <v>3358</v>
      </c>
      <c r="AX42" s="67">
        <f t="array" ref="AX42">SUM(IF(($A42=PC_2!$M$2:$M$93)*(AX$8=PC_2!$AB$1:$AH$1),PC_2!$AB$2:$AH$93))+AX41</f>
        <v>0</v>
      </c>
      <c r="AY42" s="68">
        <f t="shared" si="8"/>
        <v>0</v>
      </c>
      <c r="AZ42" s="69">
        <v>2.9742230021863381</v>
      </c>
      <c r="BA42" s="30"/>
      <c r="BB42" s="46">
        <f>SUM('&gt;&gt;:&lt;&lt;'!BB42)</f>
        <v>0</v>
      </c>
      <c r="BC42" s="109">
        <f>SUM('&gt;&gt;:&lt;&lt;'!BC42)</f>
        <v>0</v>
      </c>
      <c r="BD42" s="112">
        <v>3.2138109792015235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>
        <f t="array" ref="BN42">SUM(IF(($A42=PC_2!$M$2:$M$93)*(BN$8=PC_2!$AB$1:$AH$1),PC_2!$AB$2:$AH$93))+BN41</f>
        <v>6840</v>
      </c>
      <c r="BO42" s="68">
        <f t="shared" si="9"/>
        <v>1.8846822450533291E-3</v>
      </c>
      <c r="BP42" s="69">
        <v>3.3264103784238537</v>
      </c>
      <c r="BQ42" s="30"/>
      <c r="BR42" s="46">
        <f>SUM('&gt;&gt;:&lt;&lt;'!BR42)</f>
        <v>15252</v>
      </c>
      <c r="BS42" s="109">
        <f>SUM('&gt;&gt;:&lt;&lt;'!BS42)</f>
        <v>4.2025107604610193E-3</v>
      </c>
      <c r="BT42" s="112">
        <v>3.2138109792015235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>
        <f t="array" ref="CD42">SUM(IF(($A42=PC_2!$M$2:$M$93)*(CD$8=PC_2!$AB$1:$AH$1),PC_2!$AB$2:$AH$93))+CD41</f>
        <v>217</v>
      </c>
      <c r="CE42" s="68">
        <f t="shared" si="10"/>
        <v>2.175874862127745E-3</v>
      </c>
      <c r="CF42" s="69">
        <v>2.9742230021863381</v>
      </c>
      <c r="CG42" s="30"/>
      <c r="CH42" s="93">
        <f>SUM('&gt;&gt;:&lt;&lt;'!CH42)</f>
        <v>4881</v>
      </c>
      <c r="CI42" s="109">
        <f>SUM('&gt;&gt;:&lt;&lt;'!CI42)</f>
        <v>4.8942143788228219E-2</v>
      </c>
      <c r="CJ42" s="112">
        <v>3.2138109792015235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>
        <f t="array" ref="CT42">SUM(IF(($A42=PC_2!$N$2:$N$93)*(CT$8=PC_2!$AB$1:$AH$1),PC_2!$AB$2:$AH$93))+CT41</f>
        <v>0</v>
      </c>
      <c r="CU42" s="68">
        <f t="shared" si="11"/>
        <v>0</v>
      </c>
      <c r="CV42" s="69">
        <v>2.9742230021863381</v>
      </c>
      <c r="CW42" s="30"/>
      <c r="CX42" s="46">
        <f>SUM('&gt;&gt;:&lt;&lt;'!CX42)</f>
        <v>0</v>
      </c>
      <c r="CY42" s="109">
        <f>SUM('&gt;&gt;:&lt;&lt;'!CY42)</f>
        <v>0</v>
      </c>
      <c r="CZ42" s="112">
        <v>3.2138109792015235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>
        <f t="shared" si="12"/>
        <v>3575</v>
      </c>
      <c r="DK42" s="68">
        <f t="shared" si="13"/>
        <v>1.7674539075906873E-3</v>
      </c>
      <c r="DL42" s="69"/>
      <c r="DM42" s="30"/>
      <c r="DN42" s="46">
        <f t="shared" si="14"/>
        <v>105845</v>
      </c>
      <c r="DO42" s="109">
        <f t="shared" si="26"/>
        <v>5.2328995482219941E-2</v>
      </c>
      <c r="DP42" s="114">
        <v>3.2138109792015235</v>
      </c>
      <c r="DQ42" s="30"/>
      <c r="DR42" s="67"/>
      <c r="DS42" s="68"/>
      <c r="DT42" s="69"/>
      <c r="DU42" s="30"/>
      <c r="DV42" s="46">
        <f t="shared" si="17"/>
        <v>109420</v>
      </c>
      <c r="DW42" s="109">
        <f t="shared" si="27"/>
        <v>5.4096449389810633E-2</v>
      </c>
      <c r="DX42" s="48"/>
      <c r="DY42" s="30"/>
      <c r="DZ42" s="67">
        <f t="shared" si="18"/>
        <v>10415</v>
      </c>
      <c r="EA42" s="68">
        <f t="shared" si="19"/>
        <v>1.8427292651609216E-3</v>
      </c>
      <c r="EB42" s="69"/>
      <c r="EC42" s="30"/>
      <c r="ED42" s="46">
        <f t="shared" si="20"/>
        <v>121097</v>
      </c>
      <c r="EE42" s="109">
        <f t="shared" si="3"/>
        <v>2.1425730755947395E-2</v>
      </c>
      <c r="EF42" s="114">
        <v>2.4658058656723698</v>
      </c>
      <c r="EG42" s="30"/>
      <c r="EH42" s="67"/>
      <c r="EI42" s="68"/>
      <c r="EJ42" s="69"/>
      <c r="EK42" s="30"/>
      <c r="EL42" s="46">
        <f t="shared" si="22"/>
        <v>131512</v>
      </c>
      <c r="EM42" s="109">
        <f t="shared" si="23"/>
        <v>2.3268460021108318E-2</v>
      </c>
      <c r="EN42" s="48"/>
      <c r="EO42" s="372"/>
      <c r="EP42" s="233"/>
      <c r="EQ42" s="373"/>
      <c r="ER42" s="373"/>
      <c r="ES42" s="373"/>
      <c r="ET42" s="373"/>
    </row>
    <row r="43" spans="1:150" s="96" customFormat="1">
      <c r="A43" s="54">
        <v>41821</v>
      </c>
      <c r="B43" s="55">
        <f t="array" ref="B43">SUM(IF(($A43=PC_2!$M$2:$M$93)*(B$8=PC_2!$AB$1:$AH$1),PC_2!$AB$2:$AH$93))+B42</f>
        <v>4634</v>
      </c>
      <c r="C43" s="56">
        <f t="shared" si="5"/>
        <v>6.0925665166533223E-3</v>
      </c>
      <c r="D43" s="57">
        <v>2.9742230021863381</v>
      </c>
      <c r="E43" s="58"/>
      <c r="F43" s="55">
        <f>SUM('&gt;&gt;:&lt;&lt;'!F43)</f>
        <v>82392</v>
      </c>
      <c r="G43" s="181">
        <f>SUM('&gt;&gt;:&lt;&lt;'!G43)</f>
        <v>0.10832514899441098</v>
      </c>
      <c r="H43" s="57">
        <v>3.5826924004410001</v>
      </c>
      <c r="I43" s="59"/>
      <c r="J43" s="55"/>
      <c r="K43" s="56"/>
      <c r="L43" s="60"/>
      <c r="M43" s="59"/>
      <c r="N43" s="55"/>
      <c r="O43" s="56"/>
      <c r="P43" s="319"/>
      <c r="Q43" s="61"/>
      <c r="R43" s="55">
        <f t="array" ref="R43">SUM(IF(($A43=PC_2!$M$2:$M$93)*(R$8=PC_2!$AB$1:$AH$1),PC_2!$AB$2:$AH$93))+R42</f>
        <v>3636</v>
      </c>
      <c r="S43" s="56">
        <f t="shared" si="6"/>
        <v>4.9248539881023333E-3</v>
      </c>
      <c r="T43" s="57">
        <v>2.9742230021863381</v>
      </c>
      <c r="U43" s="59"/>
      <c r="V43" s="55">
        <f>SUM('&gt;&gt;:&lt;&lt;'!V43)</f>
        <v>68641</v>
      </c>
      <c r="W43" s="181">
        <f>SUM('&gt;&gt;:&lt;&lt;'!W43)</f>
        <v>9.2972195433809732E-2</v>
      </c>
      <c r="X43" s="57">
        <v>3.5826924004410001</v>
      </c>
      <c r="Y43" s="59"/>
      <c r="Z43" s="55"/>
      <c r="AA43" s="56"/>
      <c r="AB43" s="60"/>
      <c r="AC43" s="59"/>
      <c r="AD43" s="55"/>
      <c r="AE43" s="56"/>
      <c r="AF43" s="60"/>
      <c r="AG43" s="62">
        <f t="shared" si="7"/>
        <v>612.08000000000004</v>
      </c>
      <c r="AH43" s="55">
        <f t="array" ref="AH43">SUM(IF(($A43=PC_2!$M$2:$M$93)*(AH$8=PC_2!$AB$1:$AH$1),PC_2!$AB$2:$AH$93))+AH42</f>
        <v>104</v>
      </c>
      <c r="AI43" s="56">
        <f t="shared" si="24"/>
        <v>8.1383519837232958E-4</v>
      </c>
      <c r="AJ43" s="60">
        <v>2.9742230021863381</v>
      </c>
      <c r="AK43" s="59"/>
      <c r="AL43" s="55">
        <f>SUM('&gt;&gt;:&lt;&lt;'!AL43)</f>
        <v>3545</v>
      </c>
      <c r="AM43" s="181">
        <f>SUM('&gt;&gt;:&lt;&lt;'!AM43)</f>
        <v>2.7740824790672192E-2</v>
      </c>
      <c r="AN43" s="57">
        <v>3.5826924004410001</v>
      </c>
      <c r="AO43" s="59"/>
      <c r="AP43" s="55"/>
      <c r="AQ43" s="56"/>
      <c r="AR43" s="60"/>
      <c r="AS43" s="59"/>
      <c r="AT43" s="55"/>
      <c r="AU43" s="56"/>
      <c r="AV43" s="60"/>
      <c r="AW43" s="63">
        <f t="shared" si="25"/>
        <v>8374</v>
      </c>
      <c r="AX43" s="55">
        <f t="array" ref="AX43">SUM(IF(($A43=PC_2!$M$2:$M$93)*(AX$8=PC_2!$AB$1:$AH$1),PC_2!$AB$2:$AH$93))+AX42</f>
        <v>0</v>
      </c>
      <c r="AY43" s="56">
        <f t="shared" si="8"/>
        <v>0</v>
      </c>
      <c r="AZ43" s="60">
        <v>2.9742230021863381</v>
      </c>
      <c r="BA43" s="59"/>
      <c r="BB43" s="55">
        <f>SUM('&gt;&gt;:&lt;&lt;'!BB43)</f>
        <v>0</v>
      </c>
      <c r="BC43" s="181">
        <f>SUM('&gt;&gt;:&lt;&lt;'!BC43)</f>
        <v>0</v>
      </c>
      <c r="BD43" s="57">
        <v>3.5826924004410001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>
        <f t="array" ref="BN43">SUM(IF(($A43=PC_2!$M$2:$M$93)*(BN$8=PC_2!$AB$1:$AH$1),PC_2!$AB$2:$AH$93))+BN42</f>
        <v>21025</v>
      </c>
      <c r="BO43" s="56">
        <f t="shared" si="9"/>
        <v>5.7931935968196261E-3</v>
      </c>
      <c r="BP43" s="60">
        <v>3.3264103784238537</v>
      </c>
      <c r="BQ43" s="59"/>
      <c r="BR43" s="55">
        <f>SUM('&gt;&gt;:&lt;&lt;'!BR43)</f>
        <v>154742</v>
      </c>
      <c r="BS43" s="181">
        <f>SUM('&gt;&gt;:&lt;&lt;'!BS43)</f>
        <v>4.2637353795912616E-2</v>
      </c>
      <c r="BT43" s="57">
        <v>3.5826924004410001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>
        <f t="array" ref="CD43">SUM(IF(($A43=PC_2!$M$2:$M$93)*(CD$8=PC_2!$AB$1:$AH$1),PC_2!$AB$2:$AH$93))+CD42</f>
        <v>370</v>
      </c>
      <c r="CE43" s="56">
        <f t="shared" si="10"/>
        <v>3.7100170460242655E-3</v>
      </c>
      <c r="CF43" s="60">
        <v>2.9742230021863381</v>
      </c>
      <c r="CG43" s="59"/>
      <c r="CH43" s="93">
        <f>SUM('&gt;&gt;:&lt;&lt;'!CH43)</f>
        <v>5024</v>
      </c>
      <c r="CI43" s="181">
        <f>SUM('&gt;&gt;:&lt;&lt;'!CI43)</f>
        <v>5.0376015241151116E-2</v>
      </c>
      <c r="CJ43" s="57">
        <v>3.5826924004410001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>
        <f t="array" ref="CT43">SUM(IF(($A43=PC_2!$N$2:$N$93)*(CT$8=PC_2!$AB$1:$AH$1),PC_2!$AB$2:$AH$93))+CT42</f>
        <v>0</v>
      </c>
      <c r="CU43" s="56">
        <f t="shared" si="11"/>
        <v>0</v>
      </c>
      <c r="CV43" s="60">
        <v>2.9742230021863381</v>
      </c>
      <c r="CW43" s="59"/>
      <c r="CX43" s="55">
        <f>SUM('&gt;&gt;:&lt;&lt;'!CX43)</f>
        <v>0</v>
      </c>
      <c r="CY43" s="181">
        <f>SUM('&gt;&gt;:&lt;&lt;'!CY43)</f>
        <v>0</v>
      </c>
      <c r="CZ43" s="57">
        <v>3.5826924004410001</v>
      </c>
      <c r="DA43" s="59"/>
      <c r="DB43" s="55"/>
      <c r="DC43" s="56"/>
      <c r="DD43" s="60"/>
      <c r="DE43" s="59"/>
      <c r="DF43" s="55"/>
      <c r="DG43" s="56"/>
      <c r="DH43" s="60"/>
      <c r="DI43" s="64"/>
      <c r="DJ43" s="55">
        <f t="shared" si="12"/>
        <v>8744</v>
      </c>
      <c r="DK43" s="56">
        <f t="shared" si="13"/>
        <v>4.3229697812511804E-3</v>
      </c>
      <c r="DL43" s="60"/>
      <c r="DM43" s="59"/>
      <c r="DN43" s="55">
        <f t="shared" si="14"/>
        <v>159602</v>
      </c>
      <c r="DO43" s="181">
        <f t="shared" si="26"/>
        <v>7.8906063932668219E-2</v>
      </c>
      <c r="DP43" s="60">
        <v>3.2138109792015235</v>
      </c>
      <c r="DQ43" s="59"/>
      <c r="DR43" s="55"/>
      <c r="DS43" s="56"/>
      <c r="DT43" s="60"/>
      <c r="DU43" s="59"/>
      <c r="DV43" s="55">
        <f t="shared" si="17"/>
        <v>168346</v>
      </c>
      <c r="DW43" s="181">
        <f t="shared" si="27"/>
        <v>8.322903371391939E-2</v>
      </c>
      <c r="DX43" s="60"/>
      <c r="DY43" s="59"/>
      <c r="DZ43" s="55">
        <f t="shared" si="18"/>
        <v>29769</v>
      </c>
      <c r="EA43" s="56">
        <f t="shared" si="19"/>
        <v>5.267038645662552E-3</v>
      </c>
      <c r="EB43" s="60"/>
      <c r="EC43" s="59"/>
      <c r="ED43" s="55">
        <f t="shared" si="20"/>
        <v>314344</v>
      </c>
      <c r="EE43" s="181">
        <f t="shared" si="3"/>
        <v>5.561698397769993E-2</v>
      </c>
      <c r="EF43" s="60">
        <v>2.4658058656723698</v>
      </c>
      <c r="EG43" s="59"/>
      <c r="EH43" s="55"/>
      <c r="EI43" s="56"/>
      <c r="EJ43" s="60"/>
      <c r="EK43" s="59"/>
      <c r="EL43" s="55">
        <f t="shared" si="22"/>
        <v>344113</v>
      </c>
      <c r="EM43" s="181">
        <f t="shared" si="23"/>
        <v>6.0884022623362483E-2</v>
      </c>
      <c r="EN43" s="60"/>
      <c r="EO43" s="372"/>
      <c r="EP43" s="233"/>
      <c r="EQ43" s="373"/>
      <c r="ER43" s="373"/>
      <c r="ES43" s="373"/>
      <c r="ET43" s="373"/>
    </row>
    <row r="44" spans="1:150" s="96" customFormat="1">
      <c r="A44" s="52">
        <v>41852</v>
      </c>
      <c r="B44" s="67">
        <f t="array" ref="B44">SUM(IF(($A44=PC_2!$M$2:$M$93)*(B$8=PC_2!$AB$1:$AH$1),PC_2!$AB$2:$AH$93))+B43</f>
        <v>4634</v>
      </c>
      <c r="C44" s="68">
        <f t="shared" si="5"/>
        <v>6.0925665166533223E-3</v>
      </c>
      <c r="D44" s="106">
        <v>2.9742230021863381</v>
      </c>
      <c r="E44" s="53"/>
      <c r="F44" s="46">
        <f>SUM('&gt;&gt;:&lt;&lt;'!F44)</f>
        <v>82392</v>
      </c>
      <c r="G44" s="109">
        <f>SUM('&gt;&gt;:&lt;&lt;'!G44)</f>
        <v>0.10832514899441098</v>
      </c>
      <c r="H44" s="112">
        <v>3.5826924004410001</v>
      </c>
      <c r="I44" s="30"/>
      <c r="J44" s="67"/>
      <c r="K44" s="68"/>
      <c r="L44" s="69"/>
      <c r="M44" s="30"/>
      <c r="N44" s="46"/>
      <c r="O44" s="47"/>
      <c r="P44" s="311"/>
      <c r="Q44" s="49"/>
      <c r="R44" s="67">
        <f t="array" ref="R44">SUM(IF(($A44=PC_2!$M$2:$M$93)*(R$8=PC_2!$AB$1:$AH$1),PC_2!$AB$2:$AH$93))+R43</f>
        <v>3636</v>
      </c>
      <c r="S44" s="68">
        <f t="shared" si="6"/>
        <v>4.9248539881023333E-3</v>
      </c>
      <c r="T44" s="106">
        <v>2.9742230021863381</v>
      </c>
      <c r="U44" s="30"/>
      <c r="V44" s="46">
        <f>SUM('&gt;&gt;:&lt;&lt;'!V44)</f>
        <v>68641</v>
      </c>
      <c r="W44" s="109">
        <f>SUM('&gt;&gt;:&lt;&lt;'!W44)</f>
        <v>9.2972195433809732E-2</v>
      </c>
      <c r="X44" s="112">
        <v>3.5826924004410001</v>
      </c>
      <c r="Y44" s="30"/>
      <c r="Z44" s="67"/>
      <c r="AA44" s="68"/>
      <c r="AB44" s="69"/>
      <c r="AC44" s="30"/>
      <c r="AD44" s="46"/>
      <c r="AE44" s="47"/>
      <c r="AF44" s="48"/>
      <c r="AG44" s="50">
        <f t="shared" si="7"/>
        <v>612.08000000000004</v>
      </c>
      <c r="AH44" s="67">
        <f t="array" ref="AH44">SUM(IF(($A44=PC_2!$M$2:$M$93)*(AH$8=PC_2!$AB$1:$AH$1),PC_2!$AB$2:$AH$93))+AH43</f>
        <v>104</v>
      </c>
      <c r="AI44" s="68">
        <f t="shared" si="24"/>
        <v>8.1383519837232958E-4</v>
      </c>
      <c r="AJ44" s="69">
        <v>2.9742230021863381</v>
      </c>
      <c r="AK44" s="30"/>
      <c r="AL44" s="46">
        <f>SUM('&gt;&gt;:&lt;&lt;'!AL44)</f>
        <v>3545</v>
      </c>
      <c r="AM44" s="109">
        <f>SUM('&gt;&gt;:&lt;&lt;'!AM44)</f>
        <v>2.7740824790672192E-2</v>
      </c>
      <c r="AN44" s="112">
        <v>3.5826924004410001</v>
      </c>
      <c r="AO44" s="30"/>
      <c r="AP44" s="67"/>
      <c r="AQ44" s="68"/>
      <c r="AR44" s="69"/>
      <c r="AS44" s="30"/>
      <c r="AT44" s="46"/>
      <c r="AU44" s="47"/>
      <c r="AV44" s="48"/>
      <c r="AW44" s="66">
        <f t="shared" si="25"/>
        <v>8374</v>
      </c>
      <c r="AX44" s="67">
        <f t="array" ref="AX44">SUM(IF(($A44=PC_2!$M$2:$M$93)*(AX$8=PC_2!$AB$1:$AH$1),PC_2!$AB$2:$AH$93))+AX43</f>
        <v>0</v>
      </c>
      <c r="AY44" s="68">
        <f t="shared" si="8"/>
        <v>0</v>
      </c>
      <c r="AZ44" s="69">
        <v>2.9742230021863381</v>
      </c>
      <c r="BA44" s="30"/>
      <c r="BB44" s="46">
        <f>SUM('&gt;&gt;:&lt;&lt;'!BB44)</f>
        <v>0</v>
      </c>
      <c r="BC44" s="109">
        <f>SUM('&gt;&gt;:&lt;&lt;'!BC44)</f>
        <v>0</v>
      </c>
      <c r="BD44" s="112">
        <v>3.5826924004410001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>
        <f t="array" ref="BN44">SUM(IF(($A44=PC_2!$M$2:$M$93)*(BN$8=PC_2!$AB$1:$AH$1),PC_2!$AB$2:$AH$93))+BN43</f>
        <v>21025</v>
      </c>
      <c r="BO44" s="68">
        <f t="shared" si="9"/>
        <v>5.7931935968196261E-3</v>
      </c>
      <c r="BP44" s="69">
        <v>3.3264103784238537</v>
      </c>
      <c r="BQ44" s="30"/>
      <c r="BR44" s="46">
        <f>SUM('&gt;&gt;:&lt;&lt;'!BR44)</f>
        <v>154742</v>
      </c>
      <c r="BS44" s="109">
        <f>SUM('&gt;&gt;:&lt;&lt;'!BS44)</f>
        <v>4.2637353795912616E-2</v>
      </c>
      <c r="BT44" s="112">
        <v>3.5826924004410001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>
        <f t="array" ref="CD44">SUM(IF(($A44=PC_2!$M$2:$M$93)*(CD$8=PC_2!$AB$1:$AH$1),PC_2!$AB$2:$AH$93))+CD43</f>
        <v>370</v>
      </c>
      <c r="CE44" s="68">
        <f t="shared" si="10"/>
        <v>3.7100170460242655E-3</v>
      </c>
      <c r="CF44" s="69">
        <v>2.9742230021863381</v>
      </c>
      <c r="CG44" s="30"/>
      <c r="CH44" s="93">
        <f>SUM('&gt;&gt;:&lt;&lt;'!CH44)</f>
        <v>5024</v>
      </c>
      <c r="CI44" s="109">
        <f>SUM('&gt;&gt;:&lt;&lt;'!CI44)</f>
        <v>5.0376015241151116E-2</v>
      </c>
      <c r="CJ44" s="112">
        <v>3.5826924004410001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>
        <f t="array" ref="CT44">SUM(IF(($A44=PC_2!$N$2:$N$93)*(CT$8=PC_2!$AB$1:$AH$1),PC_2!$AB$2:$AH$93))+CT43</f>
        <v>0</v>
      </c>
      <c r="CU44" s="68">
        <f t="shared" si="11"/>
        <v>0</v>
      </c>
      <c r="CV44" s="69">
        <v>2.9742230021863381</v>
      </c>
      <c r="CW44" s="30"/>
      <c r="CX44" s="46">
        <f>SUM('&gt;&gt;:&lt;&lt;'!CX44)</f>
        <v>0</v>
      </c>
      <c r="CY44" s="109">
        <f>SUM('&gt;&gt;:&lt;&lt;'!CY44)</f>
        <v>0</v>
      </c>
      <c r="CZ44" s="112">
        <v>3.5826924004410001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>
        <f t="shared" si="12"/>
        <v>8744</v>
      </c>
      <c r="DK44" s="68">
        <f t="shared" si="13"/>
        <v>4.3229697812511804E-3</v>
      </c>
      <c r="DL44" s="69"/>
      <c r="DM44" s="30"/>
      <c r="DN44" s="46">
        <f t="shared" si="14"/>
        <v>159602</v>
      </c>
      <c r="DO44" s="109">
        <f t="shared" si="26"/>
        <v>7.8906063932668219E-2</v>
      </c>
      <c r="DP44" s="114">
        <v>3.2138109792015235</v>
      </c>
      <c r="DQ44" s="30"/>
      <c r="DR44" s="67"/>
      <c r="DS44" s="68"/>
      <c r="DT44" s="69"/>
      <c r="DU44" s="30"/>
      <c r="DV44" s="46">
        <f t="shared" si="17"/>
        <v>168346</v>
      </c>
      <c r="DW44" s="109">
        <f t="shared" si="27"/>
        <v>8.322903371391939E-2</v>
      </c>
      <c r="DX44" s="48"/>
      <c r="DY44" s="30"/>
      <c r="DZ44" s="67">
        <f t="shared" si="18"/>
        <v>29769</v>
      </c>
      <c r="EA44" s="68">
        <f t="shared" si="19"/>
        <v>5.267038645662552E-3</v>
      </c>
      <c r="EB44" s="69"/>
      <c r="EC44" s="30"/>
      <c r="ED44" s="46">
        <f t="shared" si="20"/>
        <v>314344</v>
      </c>
      <c r="EE44" s="109">
        <f t="shared" si="3"/>
        <v>5.561698397769993E-2</v>
      </c>
      <c r="EF44" s="114">
        <v>2.4658058656723698</v>
      </c>
      <c r="EG44" s="30"/>
      <c r="EH44" s="67"/>
      <c r="EI44" s="68"/>
      <c r="EJ44" s="69"/>
      <c r="EK44" s="30"/>
      <c r="EL44" s="46">
        <f t="shared" si="22"/>
        <v>344113</v>
      </c>
      <c r="EM44" s="109">
        <f t="shared" si="23"/>
        <v>6.0884022623362483E-2</v>
      </c>
      <c r="EN44" s="48"/>
      <c r="EO44" s="372"/>
      <c r="EP44" s="233"/>
      <c r="EQ44" s="373"/>
      <c r="ER44" s="373"/>
      <c r="ES44" s="373"/>
      <c r="ET44" s="373"/>
    </row>
    <row r="45" spans="1:150" s="96" customFormat="1">
      <c r="A45" s="52">
        <v>41883</v>
      </c>
      <c r="B45" s="67">
        <f t="array" ref="B45">SUM(IF(($A45=PC_2!$M$2:$M$93)*(B$8=PC_2!$AB$1:$AH$1),PC_2!$AB$2:$AH$93))+B44</f>
        <v>4634</v>
      </c>
      <c r="C45" s="68">
        <f t="shared" si="5"/>
        <v>6.0925665166533223E-3</v>
      </c>
      <c r="D45" s="106">
        <v>2.9742230021863381</v>
      </c>
      <c r="E45" s="53"/>
      <c r="F45" s="46">
        <f>SUM('&gt;&gt;:&lt;&lt;'!F45)</f>
        <v>82392</v>
      </c>
      <c r="G45" s="109">
        <f>SUM('&gt;&gt;:&lt;&lt;'!G45)</f>
        <v>0.10832514899441098</v>
      </c>
      <c r="H45" s="112">
        <v>3.5826924004410001</v>
      </c>
      <c r="I45" s="30"/>
      <c r="J45" s="67"/>
      <c r="K45" s="68"/>
      <c r="L45" s="69"/>
      <c r="M45" s="30"/>
      <c r="N45" s="46"/>
      <c r="O45" s="47"/>
      <c r="P45" s="311"/>
      <c r="Q45" s="49"/>
      <c r="R45" s="67">
        <f t="array" ref="R45">SUM(IF(($A45=PC_2!$M$2:$M$93)*(R$8=PC_2!$AB$1:$AH$1),PC_2!$AB$2:$AH$93))+R44</f>
        <v>3636</v>
      </c>
      <c r="S45" s="68">
        <f t="shared" si="6"/>
        <v>4.9248539881023333E-3</v>
      </c>
      <c r="T45" s="106">
        <v>2.9742230021863381</v>
      </c>
      <c r="U45" s="30"/>
      <c r="V45" s="46">
        <f>SUM('&gt;&gt;:&lt;&lt;'!V45)</f>
        <v>68641</v>
      </c>
      <c r="W45" s="109">
        <f>SUM('&gt;&gt;:&lt;&lt;'!W45)</f>
        <v>9.2972195433809732E-2</v>
      </c>
      <c r="X45" s="112">
        <v>3.5826924004410001</v>
      </c>
      <c r="Y45" s="30"/>
      <c r="Z45" s="67"/>
      <c r="AA45" s="68"/>
      <c r="AB45" s="69"/>
      <c r="AC45" s="30"/>
      <c r="AD45" s="46"/>
      <c r="AE45" s="47"/>
      <c r="AF45" s="48"/>
      <c r="AG45" s="50">
        <f t="shared" si="7"/>
        <v>612.08000000000004</v>
      </c>
      <c r="AH45" s="67">
        <f t="array" ref="AH45">SUM(IF(($A45=PC_2!$M$2:$M$93)*(AH$8=PC_2!$AB$1:$AH$1),PC_2!$AB$2:$AH$93))+AH44</f>
        <v>104</v>
      </c>
      <c r="AI45" s="68">
        <f t="shared" si="24"/>
        <v>8.1383519837232958E-4</v>
      </c>
      <c r="AJ45" s="69">
        <v>2.9742230021863381</v>
      </c>
      <c r="AK45" s="30"/>
      <c r="AL45" s="46">
        <f>SUM('&gt;&gt;:&lt;&lt;'!AL45)</f>
        <v>3545</v>
      </c>
      <c r="AM45" s="109">
        <f>SUM('&gt;&gt;:&lt;&lt;'!AM45)</f>
        <v>2.7740824790672192E-2</v>
      </c>
      <c r="AN45" s="112">
        <v>3.5826924004410001</v>
      </c>
      <c r="AO45" s="30"/>
      <c r="AP45" s="67"/>
      <c r="AQ45" s="68"/>
      <c r="AR45" s="69"/>
      <c r="AS45" s="30"/>
      <c r="AT45" s="46"/>
      <c r="AU45" s="47"/>
      <c r="AV45" s="48"/>
      <c r="AW45" s="66">
        <f t="shared" si="25"/>
        <v>8374</v>
      </c>
      <c r="AX45" s="67">
        <f t="array" ref="AX45">SUM(IF(($A45=PC_2!$M$2:$M$93)*(AX$8=PC_2!$AB$1:$AH$1),PC_2!$AB$2:$AH$93))+AX44</f>
        <v>0</v>
      </c>
      <c r="AY45" s="68">
        <f t="shared" si="8"/>
        <v>0</v>
      </c>
      <c r="AZ45" s="69">
        <v>2.9742230021863381</v>
      </c>
      <c r="BA45" s="30"/>
      <c r="BB45" s="46">
        <f>SUM('&gt;&gt;:&lt;&lt;'!BB45)</f>
        <v>0</v>
      </c>
      <c r="BC45" s="109">
        <f>SUM('&gt;&gt;:&lt;&lt;'!BC45)</f>
        <v>0</v>
      </c>
      <c r="BD45" s="112">
        <v>3.5826924004410001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>
        <f t="array" ref="BN45">SUM(IF(($A45=PC_2!$M$2:$M$93)*(BN$8=PC_2!$AB$1:$AH$1),PC_2!$AB$2:$AH$93))+BN44</f>
        <v>21025</v>
      </c>
      <c r="BO45" s="68">
        <f t="shared" si="9"/>
        <v>5.7931935968196261E-3</v>
      </c>
      <c r="BP45" s="69">
        <v>3.3264103784238537</v>
      </c>
      <c r="BQ45" s="30"/>
      <c r="BR45" s="46">
        <f>SUM('&gt;&gt;:&lt;&lt;'!BR45)</f>
        <v>154742</v>
      </c>
      <c r="BS45" s="109">
        <f>SUM('&gt;&gt;:&lt;&lt;'!BS45)</f>
        <v>4.2637353795912616E-2</v>
      </c>
      <c r="BT45" s="112">
        <v>3.5826924004410001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>
        <f t="array" ref="CD45">SUM(IF(($A45=PC_2!$M$2:$M$93)*(CD$8=PC_2!$AB$1:$AH$1),PC_2!$AB$2:$AH$93))+CD44</f>
        <v>370</v>
      </c>
      <c r="CE45" s="68">
        <f t="shared" si="10"/>
        <v>3.7100170460242655E-3</v>
      </c>
      <c r="CF45" s="69">
        <v>2.9742230021863381</v>
      </c>
      <c r="CG45" s="30"/>
      <c r="CH45" s="93">
        <f>SUM('&gt;&gt;:&lt;&lt;'!CH45)</f>
        <v>5024</v>
      </c>
      <c r="CI45" s="109">
        <f>SUM('&gt;&gt;:&lt;&lt;'!CI45)</f>
        <v>5.0376015241151116E-2</v>
      </c>
      <c r="CJ45" s="112">
        <v>3.5826924004410001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>
        <f t="array" ref="CT45">SUM(IF(($A45=PC_2!$N$2:$N$93)*(CT$8=PC_2!$AB$1:$AH$1),PC_2!$AB$2:$AH$93))+CT44</f>
        <v>0</v>
      </c>
      <c r="CU45" s="68">
        <f t="shared" si="11"/>
        <v>0</v>
      </c>
      <c r="CV45" s="69">
        <v>2.9742230021863381</v>
      </c>
      <c r="CW45" s="30"/>
      <c r="CX45" s="46">
        <f>SUM('&gt;&gt;:&lt;&lt;'!CX45)</f>
        <v>0</v>
      </c>
      <c r="CY45" s="109">
        <f>SUM('&gt;&gt;:&lt;&lt;'!CY45)</f>
        <v>0</v>
      </c>
      <c r="CZ45" s="112">
        <v>3.5826924004410001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>
        <f t="shared" si="12"/>
        <v>8744</v>
      </c>
      <c r="DK45" s="68">
        <f t="shared" si="13"/>
        <v>4.3229697812511804E-3</v>
      </c>
      <c r="DL45" s="69"/>
      <c r="DM45" s="30"/>
      <c r="DN45" s="46">
        <f t="shared" si="14"/>
        <v>159602</v>
      </c>
      <c r="DO45" s="109">
        <f t="shared" si="26"/>
        <v>7.8906063932668219E-2</v>
      </c>
      <c r="DP45" s="114">
        <v>3.2138109792015235</v>
      </c>
      <c r="DQ45" s="30"/>
      <c r="DR45" s="67"/>
      <c r="DS45" s="68"/>
      <c r="DT45" s="69"/>
      <c r="DU45" s="30"/>
      <c r="DV45" s="46">
        <f t="shared" si="17"/>
        <v>168346</v>
      </c>
      <c r="DW45" s="109">
        <f t="shared" si="27"/>
        <v>8.322903371391939E-2</v>
      </c>
      <c r="DX45" s="48"/>
      <c r="DY45" s="30"/>
      <c r="DZ45" s="67">
        <f t="shared" si="18"/>
        <v>29769</v>
      </c>
      <c r="EA45" s="68">
        <f t="shared" si="19"/>
        <v>5.267038645662552E-3</v>
      </c>
      <c r="EB45" s="69"/>
      <c r="EC45" s="30"/>
      <c r="ED45" s="46">
        <f t="shared" si="20"/>
        <v>314344</v>
      </c>
      <c r="EE45" s="109">
        <f t="shared" si="3"/>
        <v>5.561698397769993E-2</v>
      </c>
      <c r="EF45" s="114">
        <v>2.4658058656723698</v>
      </c>
      <c r="EG45" s="30"/>
      <c r="EH45" s="67"/>
      <c r="EI45" s="68"/>
      <c r="EJ45" s="69"/>
      <c r="EK45" s="30"/>
      <c r="EL45" s="46">
        <f t="shared" si="22"/>
        <v>344113</v>
      </c>
      <c r="EM45" s="109">
        <f t="shared" si="23"/>
        <v>6.0884022623362483E-2</v>
      </c>
      <c r="EN45" s="48"/>
      <c r="EO45" s="372"/>
      <c r="EP45" s="233"/>
      <c r="EQ45" s="373"/>
      <c r="ER45" s="373"/>
      <c r="ES45" s="373"/>
      <c r="ET45" s="373"/>
    </row>
    <row r="46" spans="1:150" s="96" customFormat="1">
      <c r="A46" s="52">
        <v>41913</v>
      </c>
      <c r="B46" s="67">
        <f t="array" ref="B46">SUM(IF(($A46=PC_2!$M$2:$M$93)*(B$8=PC_2!$AB$1:$AH$1),PC_2!$AB$2:$AH$93))+B45</f>
        <v>4634</v>
      </c>
      <c r="C46" s="68">
        <f t="shared" si="5"/>
        <v>6.0925665166533223E-3</v>
      </c>
      <c r="D46" s="106">
        <v>2.9742230021863381</v>
      </c>
      <c r="E46" s="53"/>
      <c r="F46" s="46">
        <f>SUM('&gt;&gt;:&lt;&lt;'!F46)</f>
        <v>115413</v>
      </c>
      <c r="G46" s="109">
        <f>SUM('&gt;&gt;:&lt;&lt;'!G46)</f>
        <v>0.15173961575021791</v>
      </c>
      <c r="H46" s="112">
        <v>3.5692374941112845</v>
      </c>
      <c r="I46" s="30"/>
      <c r="J46" s="67"/>
      <c r="K46" s="68"/>
      <c r="L46" s="69"/>
      <c r="M46" s="30"/>
      <c r="N46" s="46"/>
      <c r="O46" s="47"/>
      <c r="P46" s="311"/>
      <c r="Q46" s="49"/>
      <c r="R46" s="67">
        <f t="array" ref="R46">SUM(IF(($A46=PC_2!$M$2:$M$93)*(R$8=PC_2!$AB$1:$AH$1),PC_2!$AB$2:$AH$93))+R45</f>
        <v>3636</v>
      </c>
      <c r="S46" s="68">
        <f t="shared" si="6"/>
        <v>4.9248539881023333E-3</v>
      </c>
      <c r="T46" s="106">
        <v>2.9742230021863381</v>
      </c>
      <c r="U46" s="30"/>
      <c r="V46" s="46">
        <f>SUM('&gt;&gt;:&lt;&lt;'!V46)</f>
        <v>95901</v>
      </c>
      <c r="W46" s="109">
        <f>SUM('&gt;&gt;:&lt;&lt;'!W46)</f>
        <v>0.12989505564163967</v>
      </c>
      <c r="X46" s="112">
        <v>3.5692374941112845</v>
      </c>
      <c r="Y46" s="30"/>
      <c r="Z46" s="67"/>
      <c r="AA46" s="68"/>
      <c r="AB46" s="69"/>
      <c r="AC46" s="30"/>
      <c r="AD46" s="46"/>
      <c r="AE46" s="47"/>
      <c r="AF46" s="48"/>
      <c r="AG46" s="50">
        <f t="shared" si="7"/>
        <v>612.08000000000004</v>
      </c>
      <c r="AH46" s="67">
        <f t="array" ref="AH46">SUM(IF(($A46=PC_2!$M$2:$M$93)*(AH$8=PC_2!$AB$1:$AH$1),PC_2!$AB$2:$AH$93))+AH45</f>
        <v>104</v>
      </c>
      <c r="AI46" s="68">
        <f t="shared" si="24"/>
        <v>8.1383519837232958E-4</v>
      </c>
      <c r="AJ46" s="69">
        <v>2.9742230021863381</v>
      </c>
      <c r="AK46" s="30"/>
      <c r="AL46" s="46">
        <f>SUM('&gt;&gt;:&lt;&lt;'!AL46)</f>
        <v>5197</v>
      </c>
      <c r="AM46" s="109">
        <f>SUM('&gt;&gt;:&lt;&lt;'!AM46)</f>
        <v>4.0668283903278812E-2</v>
      </c>
      <c r="AN46" s="112">
        <v>3.5692374941112845</v>
      </c>
      <c r="AO46" s="30"/>
      <c r="AP46" s="67"/>
      <c r="AQ46" s="68"/>
      <c r="AR46" s="69"/>
      <c r="AS46" s="30"/>
      <c r="AT46" s="46"/>
      <c r="AU46" s="47"/>
      <c r="AV46" s="48"/>
      <c r="AW46" s="66">
        <f t="shared" si="25"/>
        <v>8374</v>
      </c>
      <c r="AX46" s="67">
        <f t="array" ref="AX46">SUM(IF(($A46=PC_2!$M$2:$M$93)*(AX$8=PC_2!$AB$1:$AH$1),PC_2!$AB$2:$AH$93))+AX45</f>
        <v>0</v>
      </c>
      <c r="AY46" s="68">
        <f t="shared" si="8"/>
        <v>0</v>
      </c>
      <c r="AZ46" s="69">
        <v>2.9742230021863381</v>
      </c>
      <c r="BA46" s="30"/>
      <c r="BB46" s="46">
        <f>SUM('&gt;&gt;:&lt;&lt;'!BB46)</f>
        <v>0</v>
      </c>
      <c r="BC46" s="109">
        <f>SUM('&gt;&gt;:&lt;&lt;'!BC46)</f>
        <v>0</v>
      </c>
      <c r="BD46" s="112">
        <v>3.5692374941112845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>
        <f t="array" ref="BN46">SUM(IF(($A46=PC_2!$M$2:$M$93)*(BN$8=PC_2!$AB$1:$AH$1),PC_2!$AB$2:$AH$93))+BN45</f>
        <v>21025</v>
      </c>
      <c r="BO46" s="68">
        <f t="shared" si="9"/>
        <v>5.7931935968196261E-3</v>
      </c>
      <c r="BP46" s="69">
        <v>3.3264103784238537</v>
      </c>
      <c r="BQ46" s="30"/>
      <c r="BR46" s="46">
        <f>SUM('&gt;&gt;:&lt;&lt;'!BR46)</f>
        <v>296402</v>
      </c>
      <c r="BS46" s="109">
        <f>SUM('&gt;&gt;:&lt;&lt;'!BS46)</f>
        <v>8.167011502899077E-2</v>
      </c>
      <c r="BT46" s="112">
        <v>3.5692374941112845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>
        <f t="array" ref="CD46">SUM(IF(($A46=PC_2!$M$2:$M$93)*(CD$8=PC_2!$AB$1:$AH$1),PC_2!$AB$2:$AH$93))+CD45</f>
        <v>370</v>
      </c>
      <c r="CE46" s="68">
        <f t="shared" si="10"/>
        <v>3.7100170460242655E-3</v>
      </c>
      <c r="CF46" s="69">
        <v>2.9742230021863381</v>
      </c>
      <c r="CG46" s="30"/>
      <c r="CH46" s="93">
        <f>SUM('&gt;&gt;:&lt;&lt;'!CH46)</f>
        <v>7817</v>
      </c>
      <c r="CI46" s="109">
        <f>SUM('&gt;&gt;:&lt;&lt;'!CI46)</f>
        <v>7.8381630402085636E-2</v>
      </c>
      <c r="CJ46" s="112">
        <v>3.5692374941112845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>
        <f t="array" ref="CT46">SUM(IF(($A46=PC_2!$N$2:$N$93)*(CT$8=PC_2!$AB$1:$AH$1),PC_2!$AB$2:$AH$93))+CT45</f>
        <v>0</v>
      </c>
      <c r="CU46" s="68">
        <f t="shared" si="11"/>
        <v>0</v>
      </c>
      <c r="CV46" s="69">
        <v>2.9742230021863381</v>
      </c>
      <c r="CW46" s="30"/>
      <c r="CX46" s="46">
        <f>SUM('&gt;&gt;:&lt;&lt;'!CX46)</f>
        <v>0</v>
      </c>
      <c r="CY46" s="109">
        <f>SUM('&gt;&gt;:&lt;&lt;'!CY46)</f>
        <v>0</v>
      </c>
      <c r="CZ46" s="112">
        <v>3.5692374941112845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>
        <f t="shared" si="12"/>
        <v>8744</v>
      </c>
      <c r="DK46" s="68">
        <f t="shared" si="13"/>
        <v>4.3229697812511804E-3</v>
      </c>
      <c r="DL46" s="69"/>
      <c r="DM46" s="30"/>
      <c r="DN46" s="46">
        <f t="shared" si="14"/>
        <v>224328</v>
      </c>
      <c r="DO46" s="109">
        <f t="shared" si="26"/>
        <v>0.110906125925036</v>
      </c>
      <c r="DP46" s="114">
        <v>3.2138109792015235</v>
      </c>
      <c r="DQ46" s="30"/>
      <c r="DR46" s="67"/>
      <c r="DS46" s="68"/>
      <c r="DT46" s="69"/>
      <c r="DU46" s="30"/>
      <c r="DV46" s="46">
        <f t="shared" si="17"/>
        <v>233072</v>
      </c>
      <c r="DW46" s="109">
        <f t="shared" si="27"/>
        <v>0.11522909570628719</v>
      </c>
      <c r="DX46" s="48"/>
      <c r="DY46" s="30"/>
      <c r="DZ46" s="67">
        <f t="shared" si="18"/>
        <v>29769</v>
      </c>
      <c r="EA46" s="68">
        <f t="shared" si="19"/>
        <v>5.267038645662552E-3</v>
      </c>
      <c r="EB46" s="69"/>
      <c r="EC46" s="30"/>
      <c r="ED46" s="46">
        <f t="shared" si="20"/>
        <v>520730</v>
      </c>
      <c r="EE46" s="109">
        <f t="shared" si="3"/>
        <v>9.2132924651679951E-2</v>
      </c>
      <c r="EF46" s="114">
        <v>2.4658058656723698</v>
      </c>
      <c r="EG46" s="30"/>
      <c r="EH46" s="67"/>
      <c r="EI46" s="68"/>
      <c r="EJ46" s="69"/>
      <c r="EK46" s="30"/>
      <c r="EL46" s="46">
        <f t="shared" si="22"/>
        <v>550499</v>
      </c>
      <c r="EM46" s="109">
        <f t="shared" si="23"/>
        <v>9.7399963297342504E-2</v>
      </c>
      <c r="EN46" s="48"/>
      <c r="EO46" s="372"/>
      <c r="EP46" s="233"/>
      <c r="EQ46" s="373"/>
      <c r="ER46" s="373"/>
      <c r="ES46" s="373"/>
      <c r="ET46" s="373"/>
    </row>
    <row r="47" spans="1:150" s="96" customFormat="1">
      <c r="A47" s="52">
        <v>41944</v>
      </c>
      <c r="B47" s="67">
        <f t="array" ref="B47">SUM(IF(($A47=PC_2!$M$2:$M$93)*(B$8=PC_2!$AB$1:$AH$1),PC_2!$AB$2:$AH$93))+B46</f>
        <v>4634</v>
      </c>
      <c r="C47" s="68">
        <f t="shared" si="5"/>
        <v>6.0925665166533223E-3</v>
      </c>
      <c r="D47" s="106">
        <v>2.9742230021863381</v>
      </c>
      <c r="E47" s="53"/>
      <c r="F47" s="46">
        <f>SUM('&gt;&gt;:&lt;&lt;'!F47)</f>
        <v>115413</v>
      </c>
      <c r="G47" s="109">
        <f>SUM('&gt;&gt;:&lt;&lt;'!G47)</f>
        <v>0.15173961575021791</v>
      </c>
      <c r="H47" s="112">
        <v>3.5692374941112845</v>
      </c>
      <c r="I47" s="30"/>
      <c r="J47" s="67"/>
      <c r="K47" s="68"/>
      <c r="L47" s="69"/>
      <c r="M47" s="30"/>
      <c r="N47" s="46"/>
      <c r="O47" s="47"/>
      <c r="P47" s="311"/>
      <c r="Q47" s="49"/>
      <c r="R47" s="67">
        <f t="array" ref="R47">SUM(IF(($A47=PC_2!$M$2:$M$93)*(R$8=PC_2!$AB$1:$AH$1),PC_2!$AB$2:$AH$93))+R46</f>
        <v>3636</v>
      </c>
      <c r="S47" s="68">
        <f t="shared" si="6"/>
        <v>4.9248539881023333E-3</v>
      </c>
      <c r="T47" s="106">
        <v>2.9742230021863381</v>
      </c>
      <c r="U47" s="30"/>
      <c r="V47" s="46">
        <f>SUM('&gt;&gt;:&lt;&lt;'!V47)</f>
        <v>95901</v>
      </c>
      <c r="W47" s="109">
        <f>SUM('&gt;&gt;:&lt;&lt;'!W47)</f>
        <v>0.12989505564163967</v>
      </c>
      <c r="X47" s="112">
        <v>3.5692374941112845</v>
      </c>
      <c r="Y47" s="30"/>
      <c r="Z47" s="67"/>
      <c r="AA47" s="68"/>
      <c r="AB47" s="69"/>
      <c r="AC47" s="30"/>
      <c r="AD47" s="46"/>
      <c r="AE47" s="47"/>
      <c r="AF47" s="48"/>
      <c r="AG47" s="50">
        <f t="shared" si="7"/>
        <v>612.08000000000004</v>
      </c>
      <c r="AH47" s="67">
        <f t="array" ref="AH47">SUM(IF(($A47=PC_2!$M$2:$M$93)*(AH$8=PC_2!$AB$1:$AH$1),PC_2!$AB$2:$AH$93))+AH46</f>
        <v>104</v>
      </c>
      <c r="AI47" s="68">
        <f t="shared" si="24"/>
        <v>8.1383519837232958E-4</v>
      </c>
      <c r="AJ47" s="69">
        <v>2.9742230021863381</v>
      </c>
      <c r="AK47" s="30"/>
      <c r="AL47" s="46">
        <f>SUM('&gt;&gt;:&lt;&lt;'!AL47)</f>
        <v>5197</v>
      </c>
      <c r="AM47" s="109">
        <f>SUM('&gt;&gt;:&lt;&lt;'!AM47)</f>
        <v>4.0668283903278812E-2</v>
      </c>
      <c r="AN47" s="112">
        <v>3.5692374941112845</v>
      </c>
      <c r="AO47" s="30"/>
      <c r="AP47" s="67"/>
      <c r="AQ47" s="68"/>
      <c r="AR47" s="69"/>
      <c r="AS47" s="30"/>
      <c r="AT47" s="46"/>
      <c r="AU47" s="47"/>
      <c r="AV47" s="48"/>
      <c r="AW47" s="66">
        <f t="shared" si="25"/>
        <v>8374</v>
      </c>
      <c r="AX47" s="67">
        <f t="array" ref="AX47">SUM(IF(($A47=PC_2!$M$2:$M$93)*(AX$8=PC_2!$AB$1:$AH$1),PC_2!$AB$2:$AH$93))+AX46</f>
        <v>0</v>
      </c>
      <c r="AY47" s="68">
        <f t="shared" si="8"/>
        <v>0</v>
      </c>
      <c r="AZ47" s="69">
        <v>2.9742230021863381</v>
      </c>
      <c r="BA47" s="30"/>
      <c r="BB47" s="46">
        <f>SUM('&gt;&gt;:&lt;&lt;'!BB47)</f>
        <v>0</v>
      </c>
      <c r="BC47" s="109">
        <f>SUM('&gt;&gt;:&lt;&lt;'!BC47)</f>
        <v>0</v>
      </c>
      <c r="BD47" s="112">
        <v>3.5692374941112845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>
        <f t="array" ref="BN47">SUM(IF(($A47=PC_2!$M$2:$M$93)*(BN$8=PC_2!$AB$1:$AH$1),PC_2!$AB$2:$AH$93))+BN46</f>
        <v>21025</v>
      </c>
      <c r="BO47" s="68">
        <f t="shared" si="9"/>
        <v>5.7931935968196261E-3</v>
      </c>
      <c r="BP47" s="69">
        <v>3.3264103784238537</v>
      </c>
      <c r="BQ47" s="30"/>
      <c r="BR47" s="46">
        <f>SUM('&gt;&gt;:&lt;&lt;'!BR47)</f>
        <v>296402</v>
      </c>
      <c r="BS47" s="109">
        <f>SUM('&gt;&gt;:&lt;&lt;'!BS47)</f>
        <v>8.167011502899077E-2</v>
      </c>
      <c r="BT47" s="112">
        <v>3.5692374941112845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>
        <f t="array" ref="CD47">SUM(IF(($A47=PC_2!$M$2:$M$93)*(CD$8=PC_2!$AB$1:$AH$1),PC_2!$AB$2:$AH$93))+CD46</f>
        <v>370</v>
      </c>
      <c r="CE47" s="68">
        <f t="shared" si="10"/>
        <v>3.7100170460242655E-3</v>
      </c>
      <c r="CF47" s="69">
        <v>2.9742230021863381</v>
      </c>
      <c r="CG47" s="30"/>
      <c r="CH47" s="93">
        <f>SUM('&gt;&gt;:&lt;&lt;'!CH47)</f>
        <v>7817</v>
      </c>
      <c r="CI47" s="109">
        <f>SUM('&gt;&gt;:&lt;&lt;'!CI47)</f>
        <v>7.8381630402085636E-2</v>
      </c>
      <c r="CJ47" s="112">
        <v>3.5692374941112845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>
        <f t="array" ref="CT47">SUM(IF(($A47=PC_2!$N$2:$N$93)*(CT$8=PC_2!$AB$1:$AH$1),PC_2!$AB$2:$AH$93))+CT46</f>
        <v>0</v>
      </c>
      <c r="CU47" s="68">
        <f t="shared" si="11"/>
        <v>0</v>
      </c>
      <c r="CV47" s="69">
        <v>2.9742230021863381</v>
      </c>
      <c r="CW47" s="30"/>
      <c r="CX47" s="46">
        <f>SUM('&gt;&gt;:&lt;&lt;'!CX47)</f>
        <v>0</v>
      </c>
      <c r="CY47" s="109">
        <f>SUM('&gt;&gt;:&lt;&lt;'!CY47)</f>
        <v>0</v>
      </c>
      <c r="CZ47" s="112">
        <v>3.5692374941112845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>
        <f t="shared" si="12"/>
        <v>8744</v>
      </c>
      <c r="DK47" s="68">
        <f t="shared" si="13"/>
        <v>4.3229697812511804E-3</v>
      </c>
      <c r="DL47" s="69"/>
      <c r="DM47" s="30"/>
      <c r="DN47" s="46">
        <f t="shared" si="14"/>
        <v>224328</v>
      </c>
      <c r="DO47" s="109">
        <f t="shared" si="26"/>
        <v>0.110906125925036</v>
      </c>
      <c r="DP47" s="114">
        <v>3.2138109792015235</v>
      </c>
      <c r="DQ47" s="30"/>
      <c r="DR47" s="67"/>
      <c r="DS47" s="68"/>
      <c r="DT47" s="69"/>
      <c r="DU47" s="30"/>
      <c r="DV47" s="46">
        <f t="shared" si="17"/>
        <v>233072</v>
      </c>
      <c r="DW47" s="109">
        <f t="shared" si="27"/>
        <v>0.11522909570628719</v>
      </c>
      <c r="DX47" s="48"/>
      <c r="DY47" s="30"/>
      <c r="DZ47" s="67">
        <f t="shared" si="18"/>
        <v>29769</v>
      </c>
      <c r="EA47" s="68">
        <f t="shared" si="19"/>
        <v>5.267038645662552E-3</v>
      </c>
      <c r="EB47" s="69"/>
      <c r="EC47" s="30"/>
      <c r="ED47" s="46">
        <f t="shared" si="20"/>
        <v>520730</v>
      </c>
      <c r="EE47" s="109">
        <f t="shared" si="3"/>
        <v>9.2132924651679951E-2</v>
      </c>
      <c r="EF47" s="114">
        <v>2.4658058656723698</v>
      </c>
      <c r="EG47" s="30"/>
      <c r="EH47" s="67"/>
      <c r="EI47" s="68"/>
      <c r="EJ47" s="69"/>
      <c r="EK47" s="30"/>
      <c r="EL47" s="46">
        <f t="shared" si="22"/>
        <v>550499</v>
      </c>
      <c r="EM47" s="109">
        <f t="shared" si="23"/>
        <v>9.7399963297342504E-2</v>
      </c>
      <c r="EN47" s="48"/>
      <c r="EO47" s="372"/>
      <c r="EP47" s="233"/>
      <c r="EQ47" s="373"/>
      <c r="ER47" s="373"/>
      <c r="ES47" s="373"/>
      <c r="ET47" s="373"/>
    </row>
    <row r="48" spans="1:150" s="384" customFormat="1" ht="13.5" thickBot="1">
      <c r="A48" s="70">
        <f t="shared" ref="A48:A61" si="28">DATE(YEAR(A47),MONTH(A47)+1,1)</f>
        <v>41974</v>
      </c>
      <c r="B48" s="75">
        <f t="array" ref="B48">SUM(IF(($A48=PC_2!$M$2:$M$93)*(B$8=PC_2!$AB$1:$AH$1),PC_2!$AB$2:$AH$93))+B47</f>
        <v>4634</v>
      </c>
      <c r="C48" s="76">
        <f t="shared" si="5"/>
        <v>6.0925665166533223E-3</v>
      </c>
      <c r="D48" s="107">
        <v>2.9742230021863381</v>
      </c>
      <c r="E48" s="73"/>
      <c r="F48" s="46">
        <f>SUM('&gt;&gt;:&lt;&lt;'!F48)</f>
        <v>115413</v>
      </c>
      <c r="G48" s="111">
        <f>SUM('&gt;&gt;:&lt;&lt;'!G48)</f>
        <v>0.15173961575021791</v>
      </c>
      <c r="H48" s="113">
        <v>3.5692374941112845</v>
      </c>
      <c r="I48" s="74"/>
      <c r="J48" s="75"/>
      <c r="K48" s="76"/>
      <c r="L48" s="77"/>
      <c r="M48" s="74"/>
      <c r="N48" s="71"/>
      <c r="O48" s="72"/>
      <c r="P48" s="314"/>
      <c r="Q48" s="79"/>
      <c r="R48" s="75">
        <f t="array" ref="R48">SUM(IF(($A48=PC_2!$M$2:$M$93)*(R$8=PC_2!$AB$1:$AH$1),PC_2!$AB$2:$AH$93))+R47</f>
        <v>3636</v>
      </c>
      <c r="S48" s="76">
        <f t="shared" si="6"/>
        <v>4.9248539881023333E-3</v>
      </c>
      <c r="T48" s="107">
        <v>2.9742230021863381</v>
      </c>
      <c r="U48" s="74"/>
      <c r="V48" s="46">
        <f>SUM('&gt;&gt;:&lt;&lt;'!V48)</f>
        <v>95901</v>
      </c>
      <c r="W48" s="111">
        <f>SUM('&gt;&gt;:&lt;&lt;'!W48)</f>
        <v>0.12989505564163967</v>
      </c>
      <c r="X48" s="113">
        <v>3.5692374941112845</v>
      </c>
      <c r="Y48" s="74"/>
      <c r="Z48" s="75"/>
      <c r="AA48" s="76"/>
      <c r="AB48" s="77"/>
      <c r="AC48" s="74"/>
      <c r="AD48" s="71"/>
      <c r="AE48" s="72"/>
      <c r="AF48" s="78"/>
      <c r="AG48" s="80">
        <f t="shared" si="7"/>
        <v>612.08000000000004</v>
      </c>
      <c r="AH48" s="75">
        <f t="array" ref="AH48">SUM(IF(($A48=PC_2!$M$2:$M$93)*(AH$8=PC_2!$AB$1:$AH$1),PC_2!$AB$2:$AH$93))+AH47</f>
        <v>104</v>
      </c>
      <c r="AI48" s="76">
        <f t="shared" si="24"/>
        <v>8.1383519837232958E-4</v>
      </c>
      <c r="AJ48" s="77">
        <v>2.9742230021863381</v>
      </c>
      <c r="AK48" s="74"/>
      <c r="AL48" s="71">
        <f>SUM('&gt;&gt;:&lt;&lt;'!AL48)</f>
        <v>5197</v>
      </c>
      <c r="AM48" s="111">
        <f>SUM('&gt;&gt;:&lt;&lt;'!AM48)</f>
        <v>4.0668283903278812E-2</v>
      </c>
      <c r="AN48" s="113">
        <v>3.5692374941112845</v>
      </c>
      <c r="AO48" s="74"/>
      <c r="AP48" s="75"/>
      <c r="AQ48" s="76"/>
      <c r="AR48" s="77"/>
      <c r="AS48" s="74"/>
      <c r="AT48" s="71"/>
      <c r="AU48" s="72"/>
      <c r="AV48" s="78"/>
      <c r="AW48" s="81">
        <f t="shared" si="25"/>
        <v>8374</v>
      </c>
      <c r="AX48" s="75">
        <f t="array" ref="AX48">SUM(IF(($A48=PC_2!$M$2:$M$93)*(AX$8=PC_2!$AB$1:$AH$1),PC_2!$AB$2:$AH$93))+AX47</f>
        <v>0</v>
      </c>
      <c r="AY48" s="76">
        <f t="shared" si="8"/>
        <v>0</v>
      </c>
      <c r="AZ48" s="77">
        <v>2.9742230021863381</v>
      </c>
      <c r="BA48" s="74"/>
      <c r="BB48" s="71">
        <f>SUM('&gt;&gt;:&lt;&lt;'!BB48)</f>
        <v>0</v>
      </c>
      <c r="BC48" s="111">
        <f>SUM('&gt;&gt;:&lt;&lt;'!BC48)</f>
        <v>0</v>
      </c>
      <c r="BD48" s="113">
        <v>3.5692374941112845</v>
      </c>
      <c r="BE48" s="74"/>
      <c r="BF48" s="75"/>
      <c r="BG48" s="76"/>
      <c r="BH48" s="77"/>
      <c r="BI48" s="74"/>
      <c r="BJ48" s="71"/>
      <c r="BK48" s="72"/>
      <c r="BL48" s="78"/>
      <c r="BM48" s="81"/>
      <c r="BN48" s="75">
        <f t="array" ref="BN48">SUM(IF(($A48=PC_2!$M$2:$M$93)*(BN$8=PC_2!$AB$1:$AH$1),PC_2!$AB$2:$AH$93))+BN47</f>
        <v>21025</v>
      </c>
      <c r="BO48" s="76">
        <f t="shared" si="9"/>
        <v>5.7931935968196261E-3</v>
      </c>
      <c r="BP48" s="77">
        <v>3.3264103784238537</v>
      </c>
      <c r="BQ48" s="74"/>
      <c r="BR48" s="71">
        <f>SUM('&gt;&gt;:&lt;&lt;'!BR48)</f>
        <v>296402</v>
      </c>
      <c r="BS48" s="111">
        <f>SUM('&gt;&gt;:&lt;&lt;'!BS48)</f>
        <v>8.167011502899077E-2</v>
      </c>
      <c r="BT48" s="113">
        <v>3.5692374941112845</v>
      </c>
      <c r="BU48" s="74"/>
      <c r="BV48" s="75"/>
      <c r="BW48" s="76"/>
      <c r="BX48" s="77"/>
      <c r="BY48" s="74"/>
      <c r="BZ48" s="71"/>
      <c r="CA48" s="72"/>
      <c r="CB48" s="78"/>
      <c r="CC48" s="81"/>
      <c r="CD48" s="75">
        <f t="array" ref="CD48">SUM(IF(($A48=PC_2!$M$2:$M$93)*(CD$8=PC_2!$AB$1:$AH$1),PC_2!$AB$2:$AH$93))+CD47</f>
        <v>370</v>
      </c>
      <c r="CE48" s="76">
        <f t="shared" si="10"/>
        <v>3.7100170460242655E-3</v>
      </c>
      <c r="CF48" s="77">
        <v>2.9742230021863381</v>
      </c>
      <c r="CG48" s="74"/>
      <c r="CH48" s="93">
        <f>SUM('&gt;&gt;:&lt;&lt;'!CH48)</f>
        <v>7817</v>
      </c>
      <c r="CI48" s="111">
        <f>SUM('&gt;&gt;:&lt;&lt;'!CI48)</f>
        <v>7.8381630402085636E-2</v>
      </c>
      <c r="CJ48" s="113">
        <v>3.5692374941112845</v>
      </c>
      <c r="CK48" s="74"/>
      <c r="CL48" s="75"/>
      <c r="CM48" s="76"/>
      <c r="CN48" s="77"/>
      <c r="CO48" s="74"/>
      <c r="CP48" s="71"/>
      <c r="CQ48" s="72"/>
      <c r="CR48" s="78"/>
      <c r="CS48" s="81"/>
      <c r="CT48" s="75">
        <f t="array" ref="CT48">SUM(IF(($A48=PC_2!$N$2:$N$93)*(CT$8=PC_2!$AB$1:$AH$1),PC_2!$AB$2:$AH$93))+CT47</f>
        <v>0</v>
      </c>
      <c r="CU48" s="76">
        <f t="shared" si="11"/>
        <v>0</v>
      </c>
      <c r="CV48" s="77">
        <v>2.9742230021863381</v>
      </c>
      <c r="CW48" s="74"/>
      <c r="CX48" s="46">
        <f>SUM('&gt;&gt;:&lt;&lt;'!CX48)</f>
        <v>0</v>
      </c>
      <c r="CY48" s="111">
        <f>SUM('&gt;&gt;:&lt;&lt;'!CY48)</f>
        <v>0</v>
      </c>
      <c r="CZ48" s="113">
        <v>3.5692374941112845</v>
      </c>
      <c r="DA48" s="74"/>
      <c r="DB48" s="75"/>
      <c r="DC48" s="76"/>
      <c r="DD48" s="77"/>
      <c r="DE48" s="74"/>
      <c r="DF48" s="71"/>
      <c r="DG48" s="72"/>
      <c r="DH48" s="78"/>
      <c r="DI48" s="82"/>
      <c r="DJ48" s="75">
        <f t="shared" si="12"/>
        <v>8744</v>
      </c>
      <c r="DK48" s="76">
        <f t="shared" si="13"/>
        <v>4.3229697812511804E-3</v>
      </c>
      <c r="DL48" s="77"/>
      <c r="DM48" s="74"/>
      <c r="DN48" s="71">
        <f t="shared" si="14"/>
        <v>224328</v>
      </c>
      <c r="DO48" s="111">
        <f t="shared" si="26"/>
        <v>0.110906125925036</v>
      </c>
      <c r="DP48" s="116">
        <v>3.2138109792015235</v>
      </c>
      <c r="DQ48" s="74"/>
      <c r="DR48" s="75"/>
      <c r="DS48" s="76"/>
      <c r="DT48" s="77"/>
      <c r="DU48" s="74"/>
      <c r="DV48" s="71">
        <f t="shared" si="17"/>
        <v>233072</v>
      </c>
      <c r="DW48" s="111">
        <f t="shared" si="27"/>
        <v>0.11522909570628719</v>
      </c>
      <c r="DX48" s="78"/>
      <c r="DY48" s="74"/>
      <c r="DZ48" s="75">
        <f t="shared" si="18"/>
        <v>29769</v>
      </c>
      <c r="EA48" s="76">
        <f t="shared" si="19"/>
        <v>5.267038645662552E-3</v>
      </c>
      <c r="EB48" s="77"/>
      <c r="EC48" s="74"/>
      <c r="ED48" s="71">
        <f t="shared" si="20"/>
        <v>520730</v>
      </c>
      <c r="EE48" s="111">
        <f t="shared" si="3"/>
        <v>9.2132924651679951E-2</v>
      </c>
      <c r="EF48" s="116">
        <v>2.4658058656723698</v>
      </c>
      <c r="EG48" s="74"/>
      <c r="EH48" s="75"/>
      <c r="EI48" s="76"/>
      <c r="EJ48" s="77"/>
      <c r="EK48" s="74"/>
      <c r="EL48" s="71">
        <f t="shared" si="22"/>
        <v>550499</v>
      </c>
      <c r="EM48" s="111">
        <f t="shared" si="23"/>
        <v>9.7399963297342504E-2</v>
      </c>
      <c r="EN48" s="78"/>
      <c r="EO48" s="381"/>
      <c r="EP48" s="382"/>
      <c r="EQ48" s="383"/>
      <c r="ER48" s="383"/>
      <c r="ES48" s="383"/>
      <c r="ET48" s="383"/>
    </row>
    <row r="49" spans="1:150" s="225" customFormat="1">
      <c r="A49" s="42">
        <f t="shared" si="28"/>
        <v>42005</v>
      </c>
      <c r="B49" s="103">
        <f t="array" ref="B49">SUM(IF(($A49=PC_2!$M$2:$M$93)*(B$8=PC_2!$AB$1:$AH$1),PC_2!$AB$2:$AH$93))+B48</f>
        <v>4634</v>
      </c>
      <c r="C49" s="104">
        <f t="shared" si="5"/>
        <v>6.0925665166533223E-3</v>
      </c>
      <c r="D49" s="105">
        <v>2.9484703042434663</v>
      </c>
      <c r="E49" s="45"/>
      <c r="F49" s="46">
        <f>SUM('&gt;&gt;:&lt;&lt;'!F49)</f>
        <v>125293</v>
      </c>
      <c r="G49" s="115">
        <f>SUM('&gt;&gt;:&lt;&lt;'!G49)</f>
        <v>0.16472937776673383</v>
      </c>
      <c r="H49" s="210">
        <v>3.6352355833705086</v>
      </c>
      <c r="I49" s="211"/>
      <c r="J49" s="103"/>
      <c r="K49" s="104"/>
      <c r="L49" s="212"/>
      <c r="M49" s="211"/>
      <c r="N49" s="43"/>
      <c r="O49" s="44"/>
      <c r="P49" s="315"/>
      <c r="Q49" s="214"/>
      <c r="R49" s="103">
        <f t="array" ref="R49">SUM(IF(($A49=PC_2!$M$2:$M$93)*(R$8=PC_2!$AB$1:$AH$1),PC_2!$AB$2:$AH$93))+R48</f>
        <v>3636</v>
      </c>
      <c r="S49" s="104">
        <f t="shared" si="6"/>
        <v>4.9248539881023333E-3</v>
      </c>
      <c r="T49" s="105">
        <v>2.9484703042434663</v>
      </c>
      <c r="U49" s="211"/>
      <c r="V49" s="46">
        <f>SUM('&gt;&gt;:&lt;&lt;'!V49)</f>
        <v>108073</v>
      </c>
      <c r="W49" s="115">
        <f>SUM('&gt;&gt;:&lt;&lt;'!W49)</f>
        <v>0.14638166805725616</v>
      </c>
      <c r="X49" s="210">
        <v>3.6352355833705086</v>
      </c>
      <c r="Y49" s="211"/>
      <c r="Z49" s="103"/>
      <c r="AA49" s="104"/>
      <c r="AB49" s="212"/>
      <c r="AC49" s="211"/>
      <c r="AD49" s="43"/>
      <c r="AE49" s="44"/>
      <c r="AF49" s="213"/>
      <c r="AG49" s="216">
        <f t="shared" ref="AG49:AG81" si="29">0.07*DJ49</f>
        <v>612.08000000000004</v>
      </c>
      <c r="AH49" s="103">
        <f t="array" ref="AH49">SUM(IF(($A49=PC_2!$M$2:$M$93)*(AH$8=PC_2!$AB$1:$AH$1),PC_2!$AB$2:$AH$93))+AH48</f>
        <v>104</v>
      </c>
      <c r="AI49" s="104">
        <f t="shared" si="24"/>
        <v>8.1383519837232958E-4</v>
      </c>
      <c r="AJ49" s="212">
        <v>2.9484703042434663</v>
      </c>
      <c r="AK49" s="211"/>
      <c r="AL49" s="43">
        <f>SUM('&gt;&gt;:&lt;&lt;'!AL49)</f>
        <v>6036</v>
      </c>
      <c r="AM49" s="115">
        <f>SUM('&gt;&gt;:&lt;&lt;'!AM49)</f>
        <v>4.7233742859378661E-2</v>
      </c>
      <c r="AN49" s="210">
        <v>3.6352355833705086</v>
      </c>
      <c r="AO49" s="211"/>
      <c r="AP49" s="103"/>
      <c r="AQ49" s="104"/>
      <c r="AR49" s="212"/>
      <c r="AS49" s="211"/>
      <c r="AT49" s="43"/>
      <c r="AU49" s="44"/>
      <c r="AV49" s="213"/>
      <c r="AW49" s="217">
        <f t="shared" ref="AW49:AW84" si="30">AH49+R49+B49</f>
        <v>8374</v>
      </c>
      <c r="AX49" s="103">
        <f t="array" ref="AX49">SUM(IF(($A49=PC_2!$M$2:$M$93)*(AX$8=PC_2!$AB$1:$AH$1),PC_2!$AB$2:$AH$93))+AX48</f>
        <v>0</v>
      </c>
      <c r="AY49" s="104">
        <f t="shared" si="8"/>
        <v>0</v>
      </c>
      <c r="AZ49" s="212">
        <v>2.9484703042434663</v>
      </c>
      <c r="BA49" s="211"/>
      <c r="BB49" s="43">
        <f>SUM('&gt;&gt;:&lt;&lt;'!BB49)</f>
        <v>0</v>
      </c>
      <c r="BC49" s="115">
        <f>SUM('&gt;&gt;:&lt;&lt;'!BC49)</f>
        <v>0</v>
      </c>
      <c r="BD49" s="210">
        <v>3.6352355833705086</v>
      </c>
      <c r="BE49" s="211"/>
      <c r="BF49" s="103"/>
      <c r="BG49" s="104"/>
      <c r="BH49" s="212"/>
      <c r="BI49" s="211"/>
      <c r="BJ49" s="43"/>
      <c r="BK49" s="44"/>
      <c r="BL49" s="213"/>
      <c r="BM49" s="217"/>
      <c r="BN49" s="103">
        <f t="array" ref="BN49">SUM(IF(($A49=PC_2!$M$2:$M$93)*(BN$8=PC_2!$AB$1:$AH$1),PC_2!$AB$2:$AH$93))+BN48</f>
        <v>21025</v>
      </c>
      <c r="BO49" s="104">
        <f t="shared" si="9"/>
        <v>5.7931935968196261E-3</v>
      </c>
      <c r="BP49" s="212">
        <v>3.3228255935106485</v>
      </c>
      <c r="BQ49" s="211"/>
      <c r="BR49" s="43">
        <f>SUM('&gt;&gt;:&lt;&lt;'!BR49)</f>
        <v>365792</v>
      </c>
      <c r="BS49" s="115">
        <f>SUM('&gt;&gt;:&lt;&lt;'!BS49)</f>
        <v>0.10078972043604495</v>
      </c>
      <c r="BT49" s="210">
        <v>3.6352355833705086</v>
      </c>
      <c r="BU49" s="211"/>
      <c r="BV49" s="103"/>
      <c r="BW49" s="104"/>
      <c r="BX49" s="212"/>
      <c r="BY49" s="211"/>
      <c r="BZ49" s="43"/>
      <c r="CA49" s="44"/>
      <c r="CB49" s="213"/>
      <c r="CC49" s="217"/>
      <c r="CD49" s="103">
        <f t="array" ref="CD49">SUM(IF(($A49=PC_2!$M$2:$M$93)*(CD$8=PC_2!$AB$1:$AH$1),PC_2!$AB$2:$AH$93))+CD48</f>
        <v>370</v>
      </c>
      <c r="CE49" s="104">
        <f t="shared" si="10"/>
        <v>3.7100170460242655E-3</v>
      </c>
      <c r="CF49" s="212">
        <v>2.9484703042434663</v>
      </c>
      <c r="CG49" s="211"/>
      <c r="CH49" s="93">
        <f>SUM('&gt;&gt;:&lt;&lt;'!CH49)</f>
        <v>9340</v>
      </c>
      <c r="CI49" s="115">
        <f>SUM('&gt;&gt;:&lt;&lt;'!CI49)</f>
        <v>9.3652862729369304E-2</v>
      </c>
      <c r="CJ49" s="210">
        <v>3.6352355833705086</v>
      </c>
      <c r="CK49" s="211"/>
      <c r="CL49" s="103"/>
      <c r="CM49" s="104"/>
      <c r="CN49" s="212"/>
      <c r="CO49" s="211"/>
      <c r="CP49" s="43"/>
      <c r="CQ49" s="44"/>
      <c r="CR49" s="213"/>
      <c r="CS49" s="217"/>
      <c r="CT49" s="103">
        <f t="array" ref="CT49">SUM(IF(($A49=PC_2!$N$2:$N$93)*(CT$8=PC_2!$AB$1:$AH$1),PC_2!$AB$2:$AH$93))+CT48</f>
        <v>0</v>
      </c>
      <c r="CU49" s="104">
        <f t="shared" si="11"/>
        <v>0</v>
      </c>
      <c r="CV49" s="212">
        <v>2.9484703042434663</v>
      </c>
      <c r="CW49" s="211"/>
      <c r="CX49" s="46">
        <f>SUM('&gt;&gt;:&lt;&lt;'!CX49)</f>
        <v>0</v>
      </c>
      <c r="CY49" s="115">
        <f>SUM('&gt;&gt;:&lt;&lt;'!CY49)</f>
        <v>0</v>
      </c>
      <c r="CZ49" s="210">
        <v>3.6352355833705086</v>
      </c>
      <c r="DA49" s="211"/>
      <c r="DB49" s="103"/>
      <c r="DC49" s="104"/>
      <c r="DD49" s="212"/>
      <c r="DE49" s="211"/>
      <c r="DF49" s="43"/>
      <c r="DG49" s="44"/>
      <c r="DH49" s="213"/>
      <c r="DI49" s="218"/>
      <c r="DJ49" s="103">
        <f t="shared" si="12"/>
        <v>8744</v>
      </c>
      <c r="DK49" s="104">
        <f t="shared" si="13"/>
        <v>4.3229697812511804E-3</v>
      </c>
      <c r="DL49" s="212"/>
      <c r="DM49" s="211"/>
      <c r="DN49" s="43">
        <f t="shared" si="14"/>
        <v>248742</v>
      </c>
      <c r="DO49" s="115">
        <f t="shared" ref="DO49:DO84" si="31">DN49/$DJ$3</f>
        <v>0.12297622933760076</v>
      </c>
      <c r="DP49" s="215">
        <v>3.2138109792015235</v>
      </c>
      <c r="DQ49" s="211"/>
      <c r="DR49" s="103"/>
      <c r="DS49" s="104"/>
      <c r="DT49" s="212"/>
      <c r="DU49" s="211"/>
      <c r="DV49" s="43">
        <f t="shared" si="17"/>
        <v>257486</v>
      </c>
      <c r="DW49" s="115">
        <f t="shared" si="27"/>
        <v>0.12729919911885196</v>
      </c>
      <c r="DX49" s="213"/>
      <c r="DY49" s="211"/>
      <c r="DZ49" s="103">
        <f t="shared" si="18"/>
        <v>29769</v>
      </c>
      <c r="EA49" s="104">
        <f t="shared" si="19"/>
        <v>5.267038645662552E-3</v>
      </c>
      <c r="EB49" s="212"/>
      <c r="EC49" s="211"/>
      <c r="ED49" s="43">
        <f t="shared" si="20"/>
        <v>614534</v>
      </c>
      <c r="EE49" s="115">
        <f t="shared" ref="EE49:EE84" si="32">ED49/$DZ$3</f>
        <v>0.10872969623009139</v>
      </c>
      <c r="EF49" s="215">
        <v>2.4658058656723698</v>
      </c>
      <c r="EG49" s="211"/>
      <c r="EH49" s="103"/>
      <c r="EI49" s="104"/>
      <c r="EJ49" s="212"/>
      <c r="EK49" s="211"/>
      <c r="EL49" s="43">
        <f t="shared" si="22"/>
        <v>644303</v>
      </c>
      <c r="EM49" s="115">
        <f t="shared" si="23"/>
        <v>0.11399673487575394</v>
      </c>
      <c r="EN49" s="213"/>
      <c r="EO49" s="379"/>
      <c r="EP49" s="232"/>
      <c r="EQ49" s="380"/>
      <c r="ER49" s="380"/>
      <c r="ES49" s="380"/>
      <c r="ET49" s="380"/>
    </row>
    <row r="50" spans="1:150" s="96" customFormat="1">
      <c r="A50" s="52">
        <f t="shared" si="28"/>
        <v>42036</v>
      </c>
      <c r="B50" s="67">
        <f t="array" ref="B50">SUM(IF(($A50=PC_2!$M$2:$M$93)*(B$8=PC_2!$AB$1:$AH$1),PC_2!$AB$2:$AH$93))+B49</f>
        <v>4634</v>
      </c>
      <c r="C50" s="68">
        <f t="shared" si="5"/>
        <v>6.0925665166533223E-3</v>
      </c>
      <c r="D50" s="106">
        <v>2.9484703042434663</v>
      </c>
      <c r="E50" s="53"/>
      <c r="F50" s="46">
        <f>SUM('&gt;&gt;:&lt;&lt;'!F50)</f>
        <v>125293</v>
      </c>
      <c r="G50" s="109">
        <f>SUM('&gt;&gt;:&lt;&lt;'!G50)</f>
        <v>0.16472937776673383</v>
      </c>
      <c r="H50" s="112">
        <v>3.6352355833705086</v>
      </c>
      <c r="I50" s="30"/>
      <c r="J50" s="67"/>
      <c r="K50" s="68"/>
      <c r="L50" s="69"/>
      <c r="M50" s="30"/>
      <c r="N50" s="46"/>
      <c r="O50" s="47"/>
      <c r="P50" s="311"/>
      <c r="Q50" s="49"/>
      <c r="R50" s="67">
        <f t="array" ref="R50">SUM(IF(($A50=PC_2!$M$2:$M$93)*(R$8=PC_2!$AB$1:$AH$1),PC_2!$AB$2:$AH$93))+R49</f>
        <v>3636</v>
      </c>
      <c r="S50" s="68">
        <f t="shared" si="6"/>
        <v>4.9248539881023333E-3</v>
      </c>
      <c r="T50" s="106">
        <v>2.9484703042434663</v>
      </c>
      <c r="U50" s="30"/>
      <c r="V50" s="46">
        <f>SUM('&gt;&gt;:&lt;&lt;'!V50)</f>
        <v>108073</v>
      </c>
      <c r="W50" s="109">
        <f>SUM('&gt;&gt;:&lt;&lt;'!W50)</f>
        <v>0.14638166805725616</v>
      </c>
      <c r="X50" s="112">
        <v>3.6352355833705086</v>
      </c>
      <c r="Y50" s="30"/>
      <c r="Z50" s="67"/>
      <c r="AA50" s="68"/>
      <c r="AB50" s="69"/>
      <c r="AC50" s="30"/>
      <c r="AD50" s="46"/>
      <c r="AE50" s="47"/>
      <c r="AF50" s="48"/>
      <c r="AG50" s="50">
        <f t="shared" si="29"/>
        <v>612.08000000000004</v>
      </c>
      <c r="AH50" s="67">
        <f t="array" ref="AH50">SUM(IF(($A50=PC_2!$M$2:$M$93)*(AH$8=PC_2!$AB$1:$AH$1),PC_2!$AB$2:$AH$93))+AH49</f>
        <v>104</v>
      </c>
      <c r="AI50" s="68">
        <f t="shared" si="24"/>
        <v>8.1383519837232958E-4</v>
      </c>
      <c r="AJ50" s="69">
        <v>2.9484703042434663</v>
      </c>
      <c r="AK50" s="30"/>
      <c r="AL50" s="46">
        <f>SUM('&gt;&gt;:&lt;&lt;'!AL50)</f>
        <v>6036</v>
      </c>
      <c r="AM50" s="109">
        <f>SUM('&gt;&gt;:&lt;&lt;'!AM50)</f>
        <v>4.7233742859378661E-2</v>
      </c>
      <c r="AN50" s="112">
        <v>3.6352355833705086</v>
      </c>
      <c r="AO50" s="30"/>
      <c r="AP50" s="67"/>
      <c r="AQ50" s="68"/>
      <c r="AR50" s="69"/>
      <c r="AS50" s="30"/>
      <c r="AT50" s="46"/>
      <c r="AU50" s="47"/>
      <c r="AV50" s="48"/>
      <c r="AW50" s="66">
        <f t="shared" si="30"/>
        <v>8374</v>
      </c>
      <c r="AX50" s="67">
        <f t="array" ref="AX50">SUM(IF(($A50=PC_2!$M$2:$M$93)*(AX$8=PC_2!$AB$1:$AH$1),PC_2!$AB$2:$AH$93))+AX49</f>
        <v>0</v>
      </c>
      <c r="AY50" s="68">
        <f t="shared" si="8"/>
        <v>0</v>
      </c>
      <c r="AZ50" s="69">
        <v>2.9484703042434663</v>
      </c>
      <c r="BA50" s="30"/>
      <c r="BB50" s="46">
        <f>SUM('&gt;&gt;:&lt;&lt;'!BB50)</f>
        <v>0</v>
      </c>
      <c r="BC50" s="109">
        <f>SUM('&gt;&gt;:&lt;&lt;'!BC50)</f>
        <v>0</v>
      </c>
      <c r="BD50" s="112">
        <v>3.6352355833705086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>
        <f t="array" ref="BN50">SUM(IF(($A50=PC_2!$M$2:$M$93)*(BN$8=PC_2!$AB$1:$AH$1),PC_2!$AB$2:$AH$93))+BN49</f>
        <v>21025</v>
      </c>
      <c r="BO50" s="68">
        <f t="shared" si="9"/>
        <v>5.7931935968196261E-3</v>
      </c>
      <c r="BP50" s="69">
        <v>3.3228255935106485</v>
      </c>
      <c r="BQ50" s="30"/>
      <c r="BR50" s="46">
        <f>SUM('&gt;&gt;:&lt;&lt;'!BR50)</f>
        <v>365792</v>
      </c>
      <c r="BS50" s="109">
        <f>SUM('&gt;&gt;:&lt;&lt;'!BS50)</f>
        <v>0.10078972043604495</v>
      </c>
      <c r="BT50" s="112">
        <v>3.6352355833705086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>
        <f t="array" ref="CD50">SUM(IF(($A50=PC_2!$M$2:$M$93)*(CD$8=PC_2!$AB$1:$AH$1),PC_2!$AB$2:$AH$93))+CD49</f>
        <v>370</v>
      </c>
      <c r="CE50" s="68">
        <f t="shared" si="10"/>
        <v>3.7100170460242655E-3</v>
      </c>
      <c r="CF50" s="69">
        <v>2.9484703042434663</v>
      </c>
      <c r="CG50" s="30"/>
      <c r="CH50" s="93">
        <f>SUM('&gt;&gt;:&lt;&lt;'!CH50)</f>
        <v>9340</v>
      </c>
      <c r="CI50" s="109">
        <f>SUM('&gt;&gt;:&lt;&lt;'!CI50)</f>
        <v>9.3652862729369304E-2</v>
      </c>
      <c r="CJ50" s="112">
        <v>3.6352355833705086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>
        <f t="array" ref="CT50">SUM(IF(($A50=PC_2!$N$2:$N$93)*(CT$8=PC_2!$AB$1:$AH$1),PC_2!$AB$2:$AH$93))+CT49</f>
        <v>0</v>
      </c>
      <c r="CU50" s="68">
        <f t="shared" si="11"/>
        <v>0</v>
      </c>
      <c r="CV50" s="69">
        <v>2.9484703042434663</v>
      </c>
      <c r="CW50" s="30"/>
      <c r="CX50" s="46">
        <f>SUM('&gt;&gt;:&lt;&lt;'!CX50)</f>
        <v>0</v>
      </c>
      <c r="CY50" s="109">
        <f>SUM('&gt;&gt;:&lt;&lt;'!CY50)</f>
        <v>0</v>
      </c>
      <c r="CZ50" s="112">
        <v>3.6352355833705086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>
        <f t="shared" si="12"/>
        <v>8744</v>
      </c>
      <c r="DK50" s="68">
        <f t="shared" si="13"/>
        <v>4.3229697812511804E-3</v>
      </c>
      <c r="DL50" s="69"/>
      <c r="DM50" s="30"/>
      <c r="DN50" s="46">
        <f t="shared" si="14"/>
        <v>248742</v>
      </c>
      <c r="DO50" s="109">
        <f t="shared" si="31"/>
        <v>0.12297622933760076</v>
      </c>
      <c r="DP50" s="114">
        <v>3.2138109792015235</v>
      </c>
      <c r="DQ50" s="30"/>
      <c r="DR50" s="67"/>
      <c r="DS50" s="68"/>
      <c r="DT50" s="69"/>
      <c r="DU50" s="30"/>
      <c r="DV50" s="46">
        <f t="shared" si="17"/>
        <v>257486</v>
      </c>
      <c r="DW50" s="109">
        <f t="shared" si="27"/>
        <v>0.12729919911885196</v>
      </c>
      <c r="DX50" s="48"/>
      <c r="DY50" s="30"/>
      <c r="DZ50" s="67">
        <f t="shared" si="18"/>
        <v>29769</v>
      </c>
      <c r="EA50" s="68">
        <f t="shared" si="19"/>
        <v>5.267038645662552E-3</v>
      </c>
      <c r="EB50" s="69"/>
      <c r="EC50" s="30"/>
      <c r="ED50" s="46">
        <f t="shared" si="20"/>
        <v>614534</v>
      </c>
      <c r="EE50" s="109">
        <f t="shared" si="32"/>
        <v>0.10872969623009139</v>
      </c>
      <c r="EF50" s="114">
        <v>2.4658058656723698</v>
      </c>
      <c r="EG50" s="30"/>
      <c r="EH50" s="67"/>
      <c r="EI50" s="68"/>
      <c r="EJ50" s="69"/>
      <c r="EK50" s="30"/>
      <c r="EL50" s="46">
        <f t="shared" si="22"/>
        <v>644303</v>
      </c>
      <c r="EM50" s="109">
        <f t="shared" si="23"/>
        <v>0.11399673487575394</v>
      </c>
      <c r="EN50" s="48"/>
      <c r="EO50" s="372"/>
      <c r="EP50" s="233"/>
      <c r="EQ50" s="373"/>
      <c r="ER50" s="373"/>
      <c r="ES50" s="373"/>
      <c r="ET50" s="373"/>
    </row>
    <row r="51" spans="1:150" s="96" customFormat="1">
      <c r="A51" s="52">
        <f t="shared" si="28"/>
        <v>42064</v>
      </c>
      <c r="B51" s="67">
        <f t="array" ref="B51">SUM(IF(($A51=PC_2!$M$2:$M$93)*(B$8=PC_2!$AB$1:$AH$1),PC_2!$AB$2:$AH$93))+B50</f>
        <v>4634</v>
      </c>
      <c r="C51" s="68">
        <f t="shared" si="5"/>
        <v>6.0925665166533223E-3</v>
      </c>
      <c r="D51" s="106">
        <v>2.9484703042434663</v>
      </c>
      <c r="E51" s="53"/>
      <c r="F51" s="46">
        <f>SUM('&gt;&gt;:&lt;&lt;'!F51)</f>
        <v>125293</v>
      </c>
      <c r="G51" s="109">
        <f>SUM('&gt;&gt;:&lt;&lt;'!G51)</f>
        <v>0.16472937776673383</v>
      </c>
      <c r="H51" s="112">
        <v>3.6352355833705086</v>
      </c>
      <c r="I51" s="30"/>
      <c r="J51" s="67"/>
      <c r="K51" s="68"/>
      <c r="L51" s="69"/>
      <c r="M51" s="30"/>
      <c r="N51" s="46"/>
      <c r="O51" s="47"/>
      <c r="P51" s="311"/>
      <c r="Q51" s="49"/>
      <c r="R51" s="67">
        <f t="array" ref="R51">SUM(IF(($A51=PC_2!$M$2:$M$93)*(R$8=PC_2!$AB$1:$AH$1),PC_2!$AB$2:$AH$93))+R50</f>
        <v>3636</v>
      </c>
      <c r="S51" s="68">
        <f t="shared" si="6"/>
        <v>4.9248539881023333E-3</v>
      </c>
      <c r="T51" s="106">
        <v>2.9484703042434663</v>
      </c>
      <c r="U51" s="30"/>
      <c r="V51" s="46">
        <f>SUM('&gt;&gt;:&lt;&lt;'!V51)</f>
        <v>108073</v>
      </c>
      <c r="W51" s="109">
        <f>SUM('&gt;&gt;:&lt;&lt;'!W51)</f>
        <v>0.14638166805725616</v>
      </c>
      <c r="X51" s="112">
        <v>3.6352355833705086</v>
      </c>
      <c r="Y51" s="30"/>
      <c r="Z51" s="67"/>
      <c r="AA51" s="68"/>
      <c r="AB51" s="69"/>
      <c r="AC51" s="30"/>
      <c r="AD51" s="46"/>
      <c r="AE51" s="47"/>
      <c r="AF51" s="48"/>
      <c r="AG51" s="50">
        <f t="shared" si="29"/>
        <v>612.08000000000004</v>
      </c>
      <c r="AH51" s="67">
        <f t="array" ref="AH51">SUM(IF(($A51=PC_2!$M$2:$M$93)*(AH$8=PC_2!$AB$1:$AH$1),PC_2!$AB$2:$AH$93))+AH50</f>
        <v>104</v>
      </c>
      <c r="AI51" s="68">
        <f t="shared" si="24"/>
        <v>8.1383519837232958E-4</v>
      </c>
      <c r="AJ51" s="69">
        <v>2.9484703042434663</v>
      </c>
      <c r="AK51" s="30"/>
      <c r="AL51" s="46">
        <f>SUM('&gt;&gt;:&lt;&lt;'!AL51)</f>
        <v>6036</v>
      </c>
      <c r="AM51" s="109">
        <f>SUM('&gt;&gt;:&lt;&lt;'!AM51)</f>
        <v>4.7233742859378661E-2</v>
      </c>
      <c r="AN51" s="112">
        <v>3.6352355833705086</v>
      </c>
      <c r="AO51" s="30"/>
      <c r="AP51" s="67"/>
      <c r="AQ51" s="68"/>
      <c r="AR51" s="69"/>
      <c r="AS51" s="30"/>
      <c r="AT51" s="46"/>
      <c r="AU51" s="47"/>
      <c r="AV51" s="48"/>
      <c r="AW51" s="66">
        <f t="shared" si="30"/>
        <v>8374</v>
      </c>
      <c r="AX51" s="67">
        <f t="array" ref="AX51">SUM(IF(($A51=PC_2!$M$2:$M$93)*(AX$8=PC_2!$AB$1:$AH$1),PC_2!$AB$2:$AH$93))+AX50</f>
        <v>0</v>
      </c>
      <c r="AY51" s="68">
        <f t="shared" si="8"/>
        <v>0</v>
      </c>
      <c r="AZ51" s="69">
        <v>2.9484703042434663</v>
      </c>
      <c r="BA51" s="30"/>
      <c r="BB51" s="46">
        <f>SUM('&gt;&gt;:&lt;&lt;'!BB51)</f>
        <v>0</v>
      </c>
      <c r="BC51" s="109">
        <f>SUM('&gt;&gt;:&lt;&lt;'!BC51)</f>
        <v>0</v>
      </c>
      <c r="BD51" s="112">
        <v>3.6352355833705086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>
        <f t="array" ref="BN51">SUM(IF(($A51=PC_2!$M$2:$M$93)*(BN$8=PC_2!$AB$1:$AH$1),PC_2!$AB$2:$AH$93))+BN50</f>
        <v>21025</v>
      </c>
      <c r="BO51" s="68">
        <f t="shared" si="9"/>
        <v>5.7931935968196261E-3</v>
      </c>
      <c r="BP51" s="69">
        <v>3.3228255935106485</v>
      </c>
      <c r="BQ51" s="30"/>
      <c r="BR51" s="46">
        <f>SUM('&gt;&gt;:&lt;&lt;'!BR51)</f>
        <v>365792</v>
      </c>
      <c r="BS51" s="109">
        <f>SUM('&gt;&gt;:&lt;&lt;'!BS51)</f>
        <v>0.10078972043604495</v>
      </c>
      <c r="BT51" s="112">
        <v>3.6352355833705086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>
        <f t="array" ref="CD51">SUM(IF(($A51=PC_2!$M$2:$M$93)*(CD$8=PC_2!$AB$1:$AH$1),PC_2!$AB$2:$AH$93))+CD50</f>
        <v>370</v>
      </c>
      <c r="CE51" s="68">
        <f t="shared" si="10"/>
        <v>3.7100170460242655E-3</v>
      </c>
      <c r="CF51" s="69">
        <v>2.9484703042434663</v>
      </c>
      <c r="CG51" s="30"/>
      <c r="CH51" s="93">
        <f>SUM('&gt;&gt;:&lt;&lt;'!CH51)</f>
        <v>9340</v>
      </c>
      <c r="CI51" s="109">
        <f>SUM('&gt;&gt;:&lt;&lt;'!CI51)</f>
        <v>9.3652862729369304E-2</v>
      </c>
      <c r="CJ51" s="112">
        <v>3.6352355833705086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>
        <f t="array" ref="CT51">SUM(IF(($A51=PC_2!$N$2:$N$93)*(CT$8=PC_2!$AB$1:$AH$1),PC_2!$AB$2:$AH$93))+CT50</f>
        <v>0</v>
      </c>
      <c r="CU51" s="68">
        <f t="shared" si="11"/>
        <v>0</v>
      </c>
      <c r="CV51" s="69">
        <v>2.9484703042434663</v>
      </c>
      <c r="CW51" s="30"/>
      <c r="CX51" s="46">
        <f>SUM('&gt;&gt;:&lt;&lt;'!CX51)</f>
        <v>0</v>
      </c>
      <c r="CY51" s="109">
        <f>SUM('&gt;&gt;:&lt;&lt;'!CY51)</f>
        <v>0</v>
      </c>
      <c r="CZ51" s="112">
        <v>3.6352355833705086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>
        <f t="shared" si="12"/>
        <v>8744</v>
      </c>
      <c r="DK51" s="68">
        <f t="shared" si="13"/>
        <v>4.3229697812511804E-3</v>
      </c>
      <c r="DL51" s="69"/>
      <c r="DM51" s="30"/>
      <c r="DN51" s="46">
        <f t="shared" si="14"/>
        <v>248742</v>
      </c>
      <c r="DO51" s="109">
        <f t="shared" si="31"/>
        <v>0.12297622933760076</v>
      </c>
      <c r="DP51" s="114">
        <v>3.2138109792015235</v>
      </c>
      <c r="DQ51" s="30"/>
      <c r="DR51" s="67"/>
      <c r="DS51" s="68"/>
      <c r="DT51" s="69"/>
      <c r="DU51" s="30"/>
      <c r="DV51" s="46">
        <f t="shared" si="17"/>
        <v>257486</v>
      </c>
      <c r="DW51" s="109">
        <f t="shared" si="27"/>
        <v>0.12729919911885196</v>
      </c>
      <c r="DX51" s="48"/>
      <c r="DY51" s="30"/>
      <c r="DZ51" s="67">
        <f t="shared" si="18"/>
        <v>29769</v>
      </c>
      <c r="EA51" s="68">
        <f t="shared" si="19"/>
        <v>5.267038645662552E-3</v>
      </c>
      <c r="EB51" s="69"/>
      <c r="EC51" s="30"/>
      <c r="ED51" s="46">
        <f t="shared" si="20"/>
        <v>614534</v>
      </c>
      <c r="EE51" s="109">
        <f t="shared" si="32"/>
        <v>0.10872969623009139</v>
      </c>
      <c r="EF51" s="114">
        <v>2.4658058656723698</v>
      </c>
      <c r="EG51" s="30"/>
      <c r="EH51" s="67"/>
      <c r="EI51" s="68"/>
      <c r="EJ51" s="69"/>
      <c r="EK51" s="30"/>
      <c r="EL51" s="46">
        <f t="shared" si="22"/>
        <v>644303</v>
      </c>
      <c r="EM51" s="109">
        <f t="shared" si="23"/>
        <v>0.11399673487575394</v>
      </c>
      <c r="EN51" s="48"/>
      <c r="EO51" s="372"/>
      <c r="EP51" s="233"/>
      <c r="EQ51" s="373"/>
      <c r="ER51" s="373"/>
      <c r="ES51" s="373"/>
      <c r="ET51" s="373"/>
    </row>
    <row r="52" spans="1:150" s="96" customFormat="1">
      <c r="A52" s="52">
        <f t="shared" si="28"/>
        <v>42095</v>
      </c>
      <c r="B52" s="67">
        <f t="array" ref="B52">SUM(IF(($A52=PC_2!$M$2:$M$93)*(B$8=PC_2!$AB$1:$AH$1),PC_2!$AB$2:$AH$93))+B51</f>
        <v>4634</v>
      </c>
      <c r="C52" s="68">
        <f t="shared" si="5"/>
        <v>6.0925665166533223E-3</v>
      </c>
      <c r="D52" s="106">
        <v>2.9484703042434663</v>
      </c>
      <c r="E52" s="53"/>
      <c r="F52" s="46">
        <f>SUM('&gt;&gt;:&lt;&lt;'!F52)</f>
        <v>129311</v>
      </c>
      <c r="G52" s="109">
        <f>SUM('&gt;&gt;:&lt;&lt;'!G52)</f>
        <v>0.17001205628721572</v>
      </c>
      <c r="H52" s="112">
        <v>3.6354163917905447</v>
      </c>
      <c r="I52" s="30"/>
      <c r="J52" s="67"/>
      <c r="K52" s="68"/>
      <c r="L52" s="69"/>
      <c r="M52" s="30"/>
      <c r="N52" s="46"/>
      <c r="O52" s="47"/>
      <c r="P52" s="311"/>
      <c r="Q52" s="49"/>
      <c r="R52" s="67">
        <f t="array" ref="R52">SUM(IF(($A52=PC_2!$M$2:$M$93)*(R$8=PC_2!$AB$1:$AH$1),PC_2!$AB$2:$AH$93))+R51</f>
        <v>3636</v>
      </c>
      <c r="S52" s="68">
        <f t="shared" si="6"/>
        <v>4.9248539881023333E-3</v>
      </c>
      <c r="T52" s="106">
        <v>2.9484703042434663</v>
      </c>
      <c r="U52" s="30"/>
      <c r="V52" s="46">
        <f>SUM('&gt;&gt;:&lt;&lt;'!V52)</f>
        <v>120322</v>
      </c>
      <c r="W52" s="109">
        <f>SUM('&gt;&gt;:&lt;&lt;'!W52)</f>
        <v>0.16297257468549198</v>
      </c>
      <c r="X52" s="112">
        <v>3.6354163917905447</v>
      </c>
      <c r="Y52" s="30"/>
      <c r="Z52" s="67"/>
      <c r="AA52" s="68"/>
      <c r="AB52" s="69"/>
      <c r="AC52" s="30"/>
      <c r="AD52" s="46"/>
      <c r="AE52" s="47"/>
      <c r="AF52" s="48"/>
      <c r="AG52" s="50">
        <f t="shared" si="29"/>
        <v>612.08000000000004</v>
      </c>
      <c r="AH52" s="67">
        <f t="array" ref="AH52">SUM(IF(($A52=PC_2!$M$2:$M$93)*(AH$8=PC_2!$AB$1:$AH$1),PC_2!$AB$2:$AH$93))+AH51</f>
        <v>104</v>
      </c>
      <c r="AI52" s="68">
        <f t="shared" si="24"/>
        <v>8.1383519837232958E-4</v>
      </c>
      <c r="AJ52" s="69">
        <v>2.9484703042434663</v>
      </c>
      <c r="AK52" s="30"/>
      <c r="AL52" s="46">
        <f>SUM('&gt;&gt;:&lt;&lt;'!AL52)</f>
        <v>6715</v>
      </c>
      <c r="AM52" s="109">
        <f>SUM('&gt;&gt;:&lt;&lt;'!AM52)</f>
        <v>5.254714766413647E-2</v>
      </c>
      <c r="AN52" s="112">
        <v>3.6354163917905447</v>
      </c>
      <c r="AO52" s="30"/>
      <c r="AP52" s="67"/>
      <c r="AQ52" s="68"/>
      <c r="AR52" s="69"/>
      <c r="AS52" s="30"/>
      <c r="AT52" s="46"/>
      <c r="AU52" s="47"/>
      <c r="AV52" s="48"/>
      <c r="AW52" s="66">
        <f t="shared" si="30"/>
        <v>8374</v>
      </c>
      <c r="AX52" s="67">
        <f t="array" ref="AX52">SUM(IF(($A52=PC_2!$M$2:$M$93)*(AX$8=PC_2!$AB$1:$AH$1),PC_2!$AB$2:$AH$93))+AX51</f>
        <v>0</v>
      </c>
      <c r="AY52" s="68">
        <f t="shared" si="8"/>
        <v>0</v>
      </c>
      <c r="AZ52" s="69">
        <v>2.9484703042434663</v>
      </c>
      <c r="BA52" s="30"/>
      <c r="BB52" s="46">
        <f>SUM('&gt;&gt;:&lt;&lt;'!BB52)</f>
        <v>0</v>
      </c>
      <c r="BC52" s="109">
        <f>SUM('&gt;&gt;:&lt;&lt;'!BC52)</f>
        <v>0</v>
      </c>
      <c r="BD52" s="112">
        <v>3.6354163917905447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>
        <f t="array" ref="BN52">SUM(IF(($A52=PC_2!$M$2:$M$93)*(BN$8=PC_2!$AB$1:$AH$1),PC_2!$AB$2:$AH$93))+BN51</f>
        <v>21025</v>
      </c>
      <c r="BO52" s="68">
        <f t="shared" si="9"/>
        <v>5.7931935968196261E-3</v>
      </c>
      <c r="BP52" s="69">
        <v>3.3228255935106485</v>
      </c>
      <c r="BQ52" s="30"/>
      <c r="BR52" s="46">
        <f>SUM('&gt;&gt;:&lt;&lt;'!BR52)</f>
        <v>421064</v>
      </c>
      <c r="BS52" s="109">
        <f>SUM('&gt;&gt;:&lt;&lt;'!BS52)</f>
        <v>0.11601927556010747</v>
      </c>
      <c r="BT52" s="112">
        <v>3.6354163917905447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>
        <f t="array" ref="CD52">SUM(IF(($A52=PC_2!$M$2:$M$93)*(CD$8=PC_2!$AB$1:$AH$1),PC_2!$AB$2:$AH$93))+CD51</f>
        <v>370</v>
      </c>
      <c r="CE52" s="68">
        <f t="shared" si="10"/>
        <v>3.7100170460242655E-3</v>
      </c>
      <c r="CF52" s="69">
        <v>2.9484703042434663</v>
      </c>
      <c r="CG52" s="30"/>
      <c r="CH52" s="93">
        <f>SUM('&gt;&gt;:&lt;&lt;'!CH52)</f>
        <v>12083</v>
      </c>
      <c r="CI52" s="109">
        <f>SUM('&gt;&gt;:&lt;&lt;'!CI52)</f>
        <v>0.12115712423543569</v>
      </c>
      <c r="CJ52" s="112">
        <v>3.6354163917905447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>
        <f t="array" ref="CT52">SUM(IF(($A52=PC_2!$N$2:$N$93)*(CT$8=PC_2!$AB$1:$AH$1),PC_2!$AB$2:$AH$93))+CT51</f>
        <v>0</v>
      </c>
      <c r="CU52" s="68">
        <f t="shared" si="11"/>
        <v>0</v>
      </c>
      <c r="CV52" s="69">
        <v>2.9484703042434663</v>
      </c>
      <c r="CW52" s="30"/>
      <c r="CX52" s="46">
        <f>SUM('&gt;&gt;:&lt;&lt;'!CX52)</f>
        <v>0</v>
      </c>
      <c r="CY52" s="109">
        <f>SUM('&gt;&gt;:&lt;&lt;'!CY52)</f>
        <v>0</v>
      </c>
      <c r="CZ52" s="112">
        <v>3.6354163917905447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>
        <f t="shared" si="12"/>
        <v>8744</v>
      </c>
      <c r="DK52" s="68">
        <f t="shared" si="13"/>
        <v>4.3229697812511804E-3</v>
      </c>
      <c r="DL52" s="69"/>
      <c r="DM52" s="30"/>
      <c r="DN52" s="46">
        <f t="shared" si="14"/>
        <v>268431</v>
      </c>
      <c r="DO52" s="109">
        <f t="shared" si="31"/>
        <v>0.13271032723593729</v>
      </c>
      <c r="DP52" s="114">
        <v>3.2138109792015235</v>
      </c>
      <c r="DQ52" s="30"/>
      <c r="DR52" s="67"/>
      <c r="DS52" s="68"/>
      <c r="DT52" s="69"/>
      <c r="DU52" s="30"/>
      <c r="DV52" s="46">
        <f t="shared" si="17"/>
        <v>277175</v>
      </c>
      <c r="DW52" s="109">
        <f t="shared" si="27"/>
        <v>0.13703329701718847</v>
      </c>
      <c r="DX52" s="48"/>
      <c r="DY52" s="30"/>
      <c r="DZ52" s="67">
        <f t="shared" si="18"/>
        <v>29769</v>
      </c>
      <c r="EA52" s="68">
        <f t="shared" si="19"/>
        <v>5.267038645662552E-3</v>
      </c>
      <c r="EB52" s="69"/>
      <c r="EC52" s="30"/>
      <c r="ED52" s="46">
        <f t="shared" si="20"/>
        <v>689495</v>
      </c>
      <c r="EE52" s="109">
        <f t="shared" si="32"/>
        <v>0.12199256982065576</v>
      </c>
      <c r="EF52" s="114">
        <v>2.4658058656723698</v>
      </c>
      <c r="EG52" s="30"/>
      <c r="EH52" s="67"/>
      <c r="EI52" s="68"/>
      <c r="EJ52" s="69"/>
      <c r="EK52" s="30"/>
      <c r="EL52" s="46">
        <f t="shared" si="22"/>
        <v>719264</v>
      </c>
      <c r="EM52" s="109">
        <f t="shared" si="23"/>
        <v>0.12725960846631831</v>
      </c>
      <c r="EN52" s="48"/>
      <c r="EO52" s="372"/>
      <c r="EP52" s="233"/>
      <c r="EQ52" s="373"/>
      <c r="ER52" s="373"/>
      <c r="ES52" s="373"/>
      <c r="ET52" s="373"/>
    </row>
    <row r="53" spans="1:150" s="96" customFormat="1">
      <c r="A53" s="52">
        <f t="shared" si="28"/>
        <v>42125</v>
      </c>
      <c r="B53" s="67">
        <f t="array" ref="B53">SUM(IF(($A53=PC_2!$M$2:$M$93)*(B$8=PC_2!$AB$1:$AH$1),PC_2!$AB$2:$AH$93))+B52</f>
        <v>4634</v>
      </c>
      <c r="C53" s="68">
        <f t="shared" si="5"/>
        <v>6.0925665166533223E-3</v>
      </c>
      <c r="D53" s="106">
        <v>2.9484703042434663</v>
      </c>
      <c r="E53" s="53"/>
      <c r="F53" s="46">
        <f>SUM('&gt;&gt;:&lt;&lt;'!F53)</f>
        <v>129311</v>
      </c>
      <c r="G53" s="109">
        <f>SUM('&gt;&gt;:&lt;&lt;'!G53)</f>
        <v>0.17001205628721572</v>
      </c>
      <c r="H53" s="112">
        <v>3.6354163917905447</v>
      </c>
      <c r="I53" s="30"/>
      <c r="J53" s="67"/>
      <c r="K53" s="68"/>
      <c r="L53" s="69"/>
      <c r="M53" s="30"/>
      <c r="N53" s="46"/>
      <c r="O53" s="47"/>
      <c r="P53" s="311"/>
      <c r="Q53" s="49"/>
      <c r="R53" s="67">
        <f t="array" ref="R53">SUM(IF(($A53=PC_2!$M$2:$M$93)*(R$8=PC_2!$AB$1:$AH$1),PC_2!$AB$2:$AH$93))+R52</f>
        <v>3636</v>
      </c>
      <c r="S53" s="68">
        <f t="shared" si="6"/>
        <v>4.9248539881023333E-3</v>
      </c>
      <c r="T53" s="106">
        <v>2.9484703042434663</v>
      </c>
      <c r="U53" s="30"/>
      <c r="V53" s="46">
        <f>SUM('&gt;&gt;:&lt;&lt;'!V53)</f>
        <v>120322</v>
      </c>
      <c r="W53" s="109">
        <f>SUM('&gt;&gt;:&lt;&lt;'!W53)</f>
        <v>0.16297257468549198</v>
      </c>
      <c r="X53" s="112">
        <v>3.6354163917905447</v>
      </c>
      <c r="Y53" s="30"/>
      <c r="Z53" s="67"/>
      <c r="AA53" s="68"/>
      <c r="AB53" s="69"/>
      <c r="AC53" s="30"/>
      <c r="AD53" s="46"/>
      <c r="AE53" s="47"/>
      <c r="AF53" s="48"/>
      <c r="AG53" s="50">
        <f t="shared" si="29"/>
        <v>612.08000000000004</v>
      </c>
      <c r="AH53" s="67">
        <f t="array" ref="AH53">SUM(IF(($A53=PC_2!$M$2:$M$93)*(AH$8=PC_2!$AB$1:$AH$1),PC_2!$AB$2:$AH$93))+AH52</f>
        <v>104</v>
      </c>
      <c r="AI53" s="68">
        <f t="shared" si="24"/>
        <v>8.1383519837232958E-4</v>
      </c>
      <c r="AJ53" s="69">
        <v>2.9484703042434663</v>
      </c>
      <c r="AK53" s="30"/>
      <c r="AL53" s="46">
        <f>SUM('&gt;&gt;:&lt;&lt;'!AL53)</f>
        <v>6715</v>
      </c>
      <c r="AM53" s="109">
        <f>SUM('&gt;&gt;:&lt;&lt;'!AM53)</f>
        <v>5.254714766413647E-2</v>
      </c>
      <c r="AN53" s="112">
        <v>3.6354163917905447</v>
      </c>
      <c r="AO53" s="30"/>
      <c r="AP53" s="67"/>
      <c r="AQ53" s="68"/>
      <c r="AR53" s="69"/>
      <c r="AS53" s="30"/>
      <c r="AT53" s="46"/>
      <c r="AU53" s="47"/>
      <c r="AV53" s="48"/>
      <c r="AW53" s="66">
        <f t="shared" si="30"/>
        <v>8374</v>
      </c>
      <c r="AX53" s="67">
        <f t="array" ref="AX53">SUM(IF(($A53=PC_2!$M$2:$M$93)*(AX$8=PC_2!$AB$1:$AH$1),PC_2!$AB$2:$AH$93))+AX52</f>
        <v>0</v>
      </c>
      <c r="AY53" s="68">
        <f t="shared" si="8"/>
        <v>0</v>
      </c>
      <c r="AZ53" s="69">
        <v>2.9484703042434663</v>
      </c>
      <c r="BA53" s="30"/>
      <c r="BB53" s="46">
        <f>SUM('&gt;&gt;:&lt;&lt;'!BB53)</f>
        <v>0</v>
      </c>
      <c r="BC53" s="109">
        <f>SUM('&gt;&gt;:&lt;&lt;'!BC53)</f>
        <v>0</v>
      </c>
      <c r="BD53" s="112">
        <v>3.6354163917905447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>
        <f t="array" ref="BN53">SUM(IF(($A53=PC_2!$M$2:$M$93)*(BN$8=PC_2!$AB$1:$AH$1),PC_2!$AB$2:$AH$93))+BN52</f>
        <v>21025</v>
      </c>
      <c r="BO53" s="68">
        <f t="shared" si="9"/>
        <v>5.7931935968196261E-3</v>
      </c>
      <c r="BP53" s="69">
        <v>3.3228255935106485</v>
      </c>
      <c r="BQ53" s="30"/>
      <c r="BR53" s="46">
        <f>SUM('&gt;&gt;:&lt;&lt;'!BR53)</f>
        <v>421064</v>
      </c>
      <c r="BS53" s="109">
        <f>SUM('&gt;&gt;:&lt;&lt;'!BS53)</f>
        <v>0.11601927556010747</v>
      </c>
      <c r="BT53" s="112">
        <v>3.6354163917905447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>
        <f t="array" ref="CD53">SUM(IF(($A53=PC_2!$M$2:$M$93)*(CD$8=PC_2!$AB$1:$AH$1),PC_2!$AB$2:$AH$93))+CD52</f>
        <v>370</v>
      </c>
      <c r="CE53" s="68">
        <f t="shared" si="10"/>
        <v>3.7100170460242655E-3</v>
      </c>
      <c r="CF53" s="69">
        <v>2.9484703042434663</v>
      </c>
      <c r="CG53" s="30"/>
      <c r="CH53" s="93">
        <f>SUM('&gt;&gt;:&lt;&lt;'!CH53)</f>
        <v>12083</v>
      </c>
      <c r="CI53" s="109">
        <f>SUM('&gt;&gt;:&lt;&lt;'!CI53)</f>
        <v>0.12115712423543569</v>
      </c>
      <c r="CJ53" s="112">
        <v>3.6354163917905447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>
        <f t="array" ref="CT53">SUM(IF(($A53=PC_2!$N$2:$N$93)*(CT$8=PC_2!$AB$1:$AH$1),PC_2!$AB$2:$AH$93))+CT52</f>
        <v>0</v>
      </c>
      <c r="CU53" s="68">
        <f t="shared" si="11"/>
        <v>0</v>
      </c>
      <c r="CV53" s="69">
        <v>2.9484703042434663</v>
      </c>
      <c r="CW53" s="30"/>
      <c r="CX53" s="46">
        <f>SUM('&gt;&gt;:&lt;&lt;'!CX53)</f>
        <v>0</v>
      </c>
      <c r="CY53" s="109">
        <f>SUM('&gt;&gt;:&lt;&lt;'!CY53)</f>
        <v>0</v>
      </c>
      <c r="CZ53" s="112">
        <v>3.6354163917905447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>
        <f t="shared" si="12"/>
        <v>8744</v>
      </c>
      <c r="DK53" s="68">
        <f t="shared" si="13"/>
        <v>4.3229697812511804E-3</v>
      </c>
      <c r="DL53" s="69"/>
      <c r="DM53" s="30"/>
      <c r="DN53" s="46">
        <f t="shared" si="14"/>
        <v>268431</v>
      </c>
      <c r="DO53" s="109">
        <f t="shared" si="31"/>
        <v>0.13271032723593729</v>
      </c>
      <c r="DP53" s="114">
        <v>3.2138109792015235</v>
      </c>
      <c r="DQ53" s="30"/>
      <c r="DR53" s="67"/>
      <c r="DS53" s="68"/>
      <c r="DT53" s="69"/>
      <c r="DU53" s="30"/>
      <c r="DV53" s="46">
        <f t="shared" si="17"/>
        <v>277175</v>
      </c>
      <c r="DW53" s="109">
        <f t="shared" si="27"/>
        <v>0.13703329701718847</v>
      </c>
      <c r="DX53" s="48"/>
      <c r="DY53" s="30"/>
      <c r="DZ53" s="67">
        <f t="shared" si="18"/>
        <v>29769</v>
      </c>
      <c r="EA53" s="68">
        <f t="shared" si="19"/>
        <v>5.267038645662552E-3</v>
      </c>
      <c r="EB53" s="69"/>
      <c r="EC53" s="30"/>
      <c r="ED53" s="46">
        <f t="shared" si="20"/>
        <v>689495</v>
      </c>
      <c r="EE53" s="109">
        <f t="shared" si="32"/>
        <v>0.12199256982065576</v>
      </c>
      <c r="EF53" s="114">
        <v>2.4658058656723698</v>
      </c>
      <c r="EG53" s="30"/>
      <c r="EH53" s="67"/>
      <c r="EI53" s="68"/>
      <c r="EJ53" s="69"/>
      <c r="EK53" s="30"/>
      <c r="EL53" s="46">
        <f t="shared" si="22"/>
        <v>719264</v>
      </c>
      <c r="EM53" s="109">
        <f t="shared" si="23"/>
        <v>0.12725960846631831</v>
      </c>
      <c r="EN53" s="48"/>
      <c r="EO53" s="372"/>
      <c r="EP53" s="233"/>
      <c r="EQ53" s="373"/>
      <c r="ER53" s="373"/>
      <c r="ES53" s="373"/>
      <c r="ET53" s="373"/>
    </row>
    <row r="54" spans="1:150" s="96" customFormat="1">
      <c r="A54" s="52">
        <f t="shared" si="28"/>
        <v>42156</v>
      </c>
      <c r="B54" s="67">
        <f t="array" ref="B54">SUM(IF(($A54=PC_2!$M$2:$M$93)*(B$8=PC_2!$AB$1:$AH$1),PC_2!$AB$2:$AH$93))+B53</f>
        <v>4634</v>
      </c>
      <c r="C54" s="68">
        <f t="shared" si="5"/>
        <v>6.0925665166533223E-3</v>
      </c>
      <c r="D54" s="106">
        <v>2.9484703042434663</v>
      </c>
      <c r="E54" s="53"/>
      <c r="F54" s="46">
        <f>SUM('&gt;&gt;:&lt;&lt;'!F54)</f>
        <v>129311</v>
      </c>
      <c r="G54" s="109">
        <f>SUM('&gt;&gt;:&lt;&lt;'!G54)</f>
        <v>0.17001205628721572</v>
      </c>
      <c r="H54" s="112">
        <v>3.6354163917905447</v>
      </c>
      <c r="I54" s="30"/>
      <c r="J54" s="67"/>
      <c r="K54" s="68"/>
      <c r="L54" s="69"/>
      <c r="M54" s="30"/>
      <c r="N54" s="46"/>
      <c r="O54" s="47"/>
      <c r="P54" s="311"/>
      <c r="Q54" s="49"/>
      <c r="R54" s="67">
        <f t="array" ref="R54">SUM(IF(($A54=PC_2!$M$2:$M$93)*(R$8=PC_2!$AB$1:$AH$1),PC_2!$AB$2:$AH$93))+R53</f>
        <v>3636</v>
      </c>
      <c r="S54" s="68">
        <f t="shared" si="6"/>
        <v>4.9248539881023333E-3</v>
      </c>
      <c r="T54" s="106">
        <v>2.9484703042434663</v>
      </c>
      <c r="U54" s="30"/>
      <c r="V54" s="46">
        <f>SUM('&gt;&gt;:&lt;&lt;'!V54)</f>
        <v>120322</v>
      </c>
      <c r="W54" s="109">
        <f>SUM('&gt;&gt;:&lt;&lt;'!W54)</f>
        <v>0.16297257468549198</v>
      </c>
      <c r="X54" s="112">
        <v>3.6354163917905447</v>
      </c>
      <c r="Y54" s="30"/>
      <c r="Z54" s="67"/>
      <c r="AA54" s="68"/>
      <c r="AB54" s="69"/>
      <c r="AC54" s="30"/>
      <c r="AD54" s="46"/>
      <c r="AE54" s="47"/>
      <c r="AF54" s="48"/>
      <c r="AG54" s="50">
        <f t="shared" si="29"/>
        <v>612.08000000000004</v>
      </c>
      <c r="AH54" s="67">
        <f t="array" ref="AH54">SUM(IF(($A54=PC_2!$M$2:$M$93)*(AH$8=PC_2!$AB$1:$AH$1),PC_2!$AB$2:$AH$93))+AH53</f>
        <v>104</v>
      </c>
      <c r="AI54" s="68">
        <f t="shared" si="24"/>
        <v>8.1383519837232958E-4</v>
      </c>
      <c r="AJ54" s="69">
        <v>2.9484703042434663</v>
      </c>
      <c r="AK54" s="30"/>
      <c r="AL54" s="46">
        <f>SUM('&gt;&gt;:&lt;&lt;'!AL54)</f>
        <v>6715</v>
      </c>
      <c r="AM54" s="109">
        <f>SUM('&gt;&gt;:&lt;&lt;'!AM54)</f>
        <v>5.254714766413647E-2</v>
      </c>
      <c r="AN54" s="112">
        <v>3.6354163917905447</v>
      </c>
      <c r="AO54" s="30"/>
      <c r="AP54" s="67"/>
      <c r="AQ54" s="68"/>
      <c r="AR54" s="69"/>
      <c r="AS54" s="30"/>
      <c r="AT54" s="46"/>
      <c r="AU54" s="47"/>
      <c r="AV54" s="48"/>
      <c r="AW54" s="66">
        <f t="shared" si="30"/>
        <v>8374</v>
      </c>
      <c r="AX54" s="67">
        <f t="array" ref="AX54">SUM(IF(($A54=PC_2!$M$2:$M$93)*(AX$8=PC_2!$AB$1:$AH$1),PC_2!$AB$2:$AH$93))+AX53</f>
        <v>0</v>
      </c>
      <c r="AY54" s="68">
        <f t="shared" si="8"/>
        <v>0</v>
      </c>
      <c r="AZ54" s="69">
        <v>2.9484703042434663</v>
      </c>
      <c r="BA54" s="30"/>
      <c r="BB54" s="46">
        <f>SUM('&gt;&gt;:&lt;&lt;'!BB54)</f>
        <v>0</v>
      </c>
      <c r="BC54" s="109">
        <f>SUM('&gt;&gt;:&lt;&lt;'!BC54)</f>
        <v>0</v>
      </c>
      <c r="BD54" s="112">
        <v>3.6354163917905447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>
        <f t="array" ref="BN54">SUM(IF(($A54=PC_2!$M$2:$M$93)*(BN$8=PC_2!$AB$1:$AH$1),PC_2!$AB$2:$AH$93))+BN53</f>
        <v>21025</v>
      </c>
      <c r="BO54" s="68">
        <f t="shared" si="9"/>
        <v>5.7931935968196261E-3</v>
      </c>
      <c r="BP54" s="69">
        <v>3.3228255935106485</v>
      </c>
      <c r="BQ54" s="30"/>
      <c r="BR54" s="46">
        <f>SUM('&gt;&gt;:&lt;&lt;'!BR54)</f>
        <v>421064</v>
      </c>
      <c r="BS54" s="109">
        <f>SUM('&gt;&gt;:&lt;&lt;'!BS54)</f>
        <v>0.11601927556010747</v>
      </c>
      <c r="BT54" s="112">
        <v>3.6354163917905447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>
        <f t="array" ref="CD54">SUM(IF(($A54=PC_2!$M$2:$M$93)*(CD$8=PC_2!$AB$1:$AH$1),PC_2!$AB$2:$AH$93))+CD53</f>
        <v>370</v>
      </c>
      <c r="CE54" s="68">
        <f t="shared" si="10"/>
        <v>3.7100170460242655E-3</v>
      </c>
      <c r="CF54" s="69">
        <v>2.9484703042434663</v>
      </c>
      <c r="CG54" s="30"/>
      <c r="CH54" s="93">
        <f>SUM('&gt;&gt;:&lt;&lt;'!CH54)</f>
        <v>12083</v>
      </c>
      <c r="CI54" s="109">
        <f>SUM('&gt;&gt;:&lt;&lt;'!CI54)</f>
        <v>0.12115712423543569</v>
      </c>
      <c r="CJ54" s="112">
        <v>3.6354163917905447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>
        <f t="array" ref="CT54">SUM(IF(($A54=PC_2!$N$2:$N$93)*(CT$8=PC_2!$AB$1:$AH$1),PC_2!$AB$2:$AH$93))+CT53</f>
        <v>0</v>
      </c>
      <c r="CU54" s="68">
        <f t="shared" si="11"/>
        <v>0</v>
      </c>
      <c r="CV54" s="69">
        <v>2.9484703042434663</v>
      </c>
      <c r="CW54" s="30"/>
      <c r="CX54" s="46">
        <f>SUM('&gt;&gt;:&lt;&lt;'!CX54)</f>
        <v>0</v>
      </c>
      <c r="CY54" s="109">
        <f>SUM('&gt;&gt;:&lt;&lt;'!CY54)</f>
        <v>0</v>
      </c>
      <c r="CZ54" s="112">
        <v>3.6354163917905447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>
        <f t="shared" si="12"/>
        <v>8744</v>
      </c>
      <c r="DK54" s="68">
        <f t="shared" si="13"/>
        <v>4.3229697812511804E-3</v>
      </c>
      <c r="DL54" s="69"/>
      <c r="DM54" s="30"/>
      <c r="DN54" s="46">
        <f t="shared" si="14"/>
        <v>268431</v>
      </c>
      <c r="DO54" s="109">
        <f t="shared" si="31"/>
        <v>0.13271032723593729</v>
      </c>
      <c r="DP54" s="114">
        <v>3.2138109792015235</v>
      </c>
      <c r="DQ54" s="30"/>
      <c r="DR54" s="67"/>
      <c r="DS54" s="68"/>
      <c r="DT54" s="69"/>
      <c r="DU54" s="30"/>
      <c r="DV54" s="46">
        <f t="shared" si="17"/>
        <v>277175</v>
      </c>
      <c r="DW54" s="109">
        <f t="shared" si="27"/>
        <v>0.13703329701718847</v>
      </c>
      <c r="DX54" s="48"/>
      <c r="DY54" s="30"/>
      <c r="DZ54" s="67">
        <f t="shared" si="18"/>
        <v>29769</v>
      </c>
      <c r="EA54" s="68">
        <f t="shared" si="19"/>
        <v>5.267038645662552E-3</v>
      </c>
      <c r="EB54" s="69"/>
      <c r="EC54" s="30"/>
      <c r="ED54" s="46">
        <f t="shared" si="20"/>
        <v>689495</v>
      </c>
      <c r="EE54" s="109">
        <f t="shared" si="32"/>
        <v>0.12199256982065576</v>
      </c>
      <c r="EF54" s="114">
        <v>2.4658058656723698</v>
      </c>
      <c r="EG54" s="30"/>
      <c r="EH54" s="67"/>
      <c r="EI54" s="68"/>
      <c r="EJ54" s="69"/>
      <c r="EK54" s="30"/>
      <c r="EL54" s="46">
        <f t="shared" si="22"/>
        <v>719264</v>
      </c>
      <c r="EM54" s="109">
        <f t="shared" si="23"/>
        <v>0.12725960846631831</v>
      </c>
      <c r="EN54" s="48"/>
      <c r="EO54" s="372"/>
      <c r="EP54" s="233"/>
      <c r="EQ54" s="373"/>
      <c r="ER54" s="373"/>
      <c r="ES54" s="373"/>
      <c r="ET54" s="373"/>
    </row>
    <row r="55" spans="1:150" s="96" customFormat="1">
      <c r="A55" s="52">
        <f t="shared" si="28"/>
        <v>42186</v>
      </c>
      <c r="B55" s="67">
        <f t="array" ref="B55">SUM(IF(($A55=PC_2!$M$2:$M$93)*(B$8=PC_2!$AB$1:$AH$1),PC_2!$AB$2:$AH$93))+B54</f>
        <v>5631</v>
      </c>
      <c r="C55" s="68">
        <f t="shared" si="5"/>
        <v>7.4033754974697575E-3</v>
      </c>
      <c r="D55" s="106">
        <v>2.9484703042434663</v>
      </c>
      <c r="E55" s="53"/>
      <c r="F55" s="46">
        <f>SUM('&gt;&gt;:&lt;&lt;'!F55)</f>
        <v>129311</v>
      </c>
      <c r="G55" s="109">
        <f>SUM('&gt;&gt;:&lt;&lt;'!G55)</f>
        <v>0.17001205628721572</v>
      </c>
      <c r="H55" s="112">
        <v>3.0650016665100264</v>
      </c>
      <c r="I55" s="30"/>
      <c r="J55" s="67"/>
      <c r="K55" s="68"/>
      <c r="L55" s="69"/>
      <c r="M55" s="30"/>
      <c r="N55" s="46"/>
      <c r="O55" s="47"/>
      <c r="P55" s="311"/>
      <c r="Q55" s="49"/>
      <c r="R55" s="67">
        <f t="array" ref="R55">SUM(IF(($A55=PC_2!$M$2:$M$93)*(R$8=PC_2!$AB$1:$AH$1),PC_2!$AB$2:$AH$93))+R54</f>
        <v>6332</v>
      </c>
      <c r="S55" s="68">
        <f t="shared" si="6"/>
        <v>8.5765059000725997E-3</v>
      </c>
      <c r="T55" s="106">
        <v>2.9484703042434663</v>
      </c>
      <c r="U55" s="30"/>
      <c r="V55" s="46">
        <f>SUM('&gt;&gt;:&lt;&lt;'!V55)</f>
        <v>120322</v>
      </c>
      <c r="W55" s="109">
        <f>SUM('&gt;&gt;:&lt;&lt;'!W55)</f>
        <v>0.16297257468549198</v>
      </c>
      <c r="X55" s="112">
        <v>3.0650016665100264</v>
      </c>
      <c r="Y55" s="30"/>
      <c r="Z55" s="67"/>
      <c r="AA55" s="68"/>
      <c r="AB55" s="69"/>
      <c r="AC55" s="30"/>
      <c r="AD55" s="46"/>
      <c r="AE55" s="47"/>
      <c r="AF55" s="48"/>
      <c r="AG55" s="50">
        <f t="shared" si="29"/>
        <v>894.95</v>
      </c>
      <c r="AH55" s="67">
        <f t="array" ref="AH55">SUM(IF(($A55=PC_2!$M$2:$M$93)*(AH$8=PC_2!$AB$1:$AH$1),PC_2!$AB$2:$AH$93))+AH54</f>
        <v>136</v>
      </c>
      <c r="AI55" s="68">
        <f t="shared" si="24"/>
        <v>1.0642460286407387E-3</v>
      </c>
      <c r="AJ55" s="69">
        <v>2.9484703042434663</v>
      </c>
      <c r="AK55" s="30"/>
      <c r="AL55" s="46">
        <f>SUM('&gt;&gt;:&lt;&lt;'!AL55)</f>
        <v>6715</v>
      </c>
      <c r="AM55" s="109">
        <f>SUM('&gt;&gt;:&lt;&lt;'!AM55)</f>
        <v>5.254714766413647E-2</v>
      </c>
      <c r="AN55" s="112">
        <v>3.0650016665100264</v>
      </c>
      <c r="AO55" s="30"/>
      <c r="AP55" s="67"/>
      <c r="AQ55" s="68"/>
      <c r="AR55" s="69"/>
      <c r="AS55" s="30"/>
      <c r="AT55" s="46"/>
      <c r="AU55" s="47"/>
      <c r="AV55" s="48"/>
      <c r="AW55" s="66">
        <f t="shared" si="30"/>
        <v>12099</v>
      </c>
      <c r="AX55" s="67">
        <f t="array" ref="AX55">SUM(IF(($A55=PC_2!$M$2:$M$93)*(AX$8=PC_2!$AB$1:$AH$1),PC_2!$AB$2:$AH$93))+AX54</f>
        <v>0</v>
      </c>
      <c r="AY55" s="68">
        <f t="shared" si="8"/>
        <v>0</v>
      </c>
      <c r="AZ55" s="69">
        <v>2.9484703042434663</v>
      </c>
      <c r="BA55" s="30"/>
      <c r="BB55" s="46">
        <f>SUM('&gt;&gt;:&lt;&lt;'!BB55)</f>
        <v>0</v>
      </c>
      <c r="BC55" s="109">
        <f>SUM('&gt;&gt;:&lt;&lt;'!BC55)</f>
        <v>0</v>
      </c>
      <c r="BD55" s="112">
        <v>3.0650016665100264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>
        <f t="array" ref="BN55">SUM(IF(($A55=PC_2!$M$2:$M$93)*(BN$8=PC_2!$AB$1:$AH$1),PC_2!$AB$2:$AH$93))+BN54</f>
        <v>28931</v>
      </c>
      <c r="BO55" s="68">
        <f t="shared" si="9"/>
        <v>7.971599712227757E-3</v>
      </c>
      <c r="BP55" s="69">
        <v>3.3228255935106485</v>
      </c>
      <c r="BQ55" s="30"/>
      <c r="BR55" s="46">
        <f>SUM('&gt;&gt;:&lt;&lt;'!BR55)</f>
        <v>421064</v>
      </c>
      <c r="BS55" s="109">
        <f>SUM('&gt;&gt;:&lt;&lt;'!BS55)</f>
        <v>0.11601927556010747</v>
      </c>
      <c r="BT55" s="112">
        <v>3.0650016665100264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>
        <f t="array" ref="CD55">SUM(IF(($A55=PC_2!$M$2:$M$93)*(CD$8=PC_2!$AB$1:$AH$1),PC_2!$AB$2:$AH$93))+CD54</f>
        <v>686</v>
      </c>
      <c r="CE55" s="68">
        <f t="shared" si="10"/>
        <v>6.8785721447909356E-3</v>
      </c>
      <c r="CF55" s="69">
        <v>2.9484703042434663</v>
      </c>
      <c r="CG55" s="30"/>
      <c r="CH55" s="93">
        <f>SUM('&gt;&gt;:&lt;&lt;'!CH55)</f>
        <v>12083</v>
      </c>
      <c r="CI55" s="109">
        <f>SUM('&gt;&gt;:&lt;&lt;'!CI55)</f>
        <v>0.12115712423543569</v>
      </c>
      <c r="CJ55" s="112">
        <v>3.0650016665100264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>
        <f t="array" ref="CT55">SUM(IF(($A55=PC_2!$N$2:$N$93)*(CT$8=PC_2!$AB$1:$AH$1),PC_2!$AB$2:$AH$93))+CT54</f>
        <v>0</v>
      </c>
      <c r="CU55" s="68">
        <f t="shared" si="11"/>
        <v>0</v>
      </c>
      <c r="CV55" s="69">
        <v>2.9484703042434663</v>
      </c>
      <c r="CW55" s="30"/>
      <c r="CX55" s="46">
        <f>SUM('&gt;&gt;:&lt;&lt;'!CX55)</f>
        <v>0</v>
      </c>
      <c r="CY55" s="109">
        <f>SUM('&gt;&gt;:&lt;&lt;'!CY55)</f>
        <v>0</v>
      </c>
      <c r="CZ55" s="112">
        <v>3.0650016665100264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>
        <f t="shared" si="12"/>
        <v>12785</v>
      </c>
      <c r="DK55" s="68">
        <f t="shared" si="13"/>
        <v>6.3208106877054374E-3</v>
      </c>
      <c r="DL55" s="69"/>
      <c r="DM55" s="30"/>
      <c r="DN55" s="46">
        <f t="shared" si="14"/>
        <v>268431</v>
      </c>
      <c r="DO55" s="109">
        <f t="shared" si="31"/>
        <v>0.13271032723593729</v>
      </c>
      <c r="DP55" s="114">
        <v>3.2138109792015235</v>
      </c>
      <c r="DQ55" s="30"/>
      <c r="DR55" s="67"/>
      <c r="DS55" s="68"/>
      <c r="DT55" s="69"/>
      <c r="DU55" s="30"/>
      <c r="DV55" s="46">
        <f t="shared" si="17"/>
        <v>281216</v>
      </c>
      <c r="DW55" s="109">
        <f t="shared" si="27"/>
        <v>0.13903113792364272</v>
      </c>
      <c r="DX55" s="48"/>
      <c r="DY55" s="30"/>
      <c r="DZ55" s="67">
        <f t="shared" si="18"/>
        <v>41716</v>
      </c>
      <c r="EA55" s="68">
        <f t="shared" si="19"/>
        <v>7.3808251584688437E-3</v>
      </c>
      <c r="EB55" s="69"/>
      <c r="EC55" s="30"/>
      <c r="ED55" s="46">
        <f t="shared" si="20"/>
        <v>689495</v>
      </c>
      <c r="EE55" s="109">
        <f t="shared" si="32"/>
        <v>0.12199256982065576</v>
      </c>
      <c r="EF55" s="114">
        <v>2.4658058656723698</v>
      </c>
      <c r="EG55" s="30"/>
      <c r="EH55" s="67"/>
      <c r="EI55" s="68"/>
      <c r="EJ55" s="69"/>
      <c r="EK55" s="30"/>
      <c r="EL55" s="46">
        <f t="shared" si="22"/>
        <v>731211</v>
      </c>
      <c r="EM55" s="109">
        <f t="shared" si="23"/>
        <v>0.12937339497912459</v>
      </c>
      <c r="EN55" s="48"/>
      <c r="EO55" s="372"/>
      <c r="EP55" s="233"/>
      <c r="EQ55" s="373"/>
      <c r="ER55" s="373"/>
      <c r="ES55" s="373"/>
      <c r="ET55" s="373"/>
    </row>
    <row r="56" spans="1:150" s="96" customFormat="1">
      <c r="A56" s="52">
        <f t="shared" si="28"/>
        <v>42217</v>
      </c>
      <c r="B56" s="67">
        <f t="array" ref="B56">SUM(IF(($A56=PC_2!$M$2:$M$93)*(B$8=PC_2!$AB$1:$AH$1),PC_2!$AB$2:$AH$93))+B55</f>
        <v>5631</v>
      </c>
      <c r="C56" s="68">
        <f t="shared" si="5"/>
        <v>7.4033754974697575E-3</v>
      </c>
      <c r="D56" s="106">
        <v>2.9484703042434663</v>
      </c>
      <c r="E56" s="53"/>
      <c r="F56" s="46">
        <f>SUM('&gt;&gt;:&lt;&lt;'!F56)</f>
        <v>129311</v>
      </c>
      <c r="G56" s="109">
        <f>SUM('&gt;&gt;:&lt;&lt;'!G56)</f>
        <v>0.17001205628721572</v>
      </c>
      <c r="H56" s="112">
        <v>3.0650016665100264</v>
      </c>
      <c r="I56" s="30"/>
      <c r="J56" s="67"/>
      <c r="K56" s="68"/>
      <c r="L56" s="69"/>
      <c r="M56" s="30"/>
      <c r="N56" s="46"/>
      <c r="O56" s="47"/>
      <c r="P56" s="311"/>
      <c r="Q56" s="49"/>
      <c r="R56" s="67">
        <f t="array" ref="R56">SUM(IF(($A56=PC_2!$M$2:$M$93)*(R$8=PC_2!$AB$1:$AH$1),PC_2!$AB$2:$AH$93))+R55</f>
        <v>6332</v>
      </c>
      <c r="S56" s="68">
        <f t="shared" si="6"/>
        <v>8.5765059000725997E-3</v>
      </c>
      <c r="T56" s="106">
        <v>2.9484703042434663</v>
      </c>
      <c r="U56" s="30"/>
      <c r="V56" s="46">
        <f>SUM('&gt;&gt;:&lt;&lt;'!V56)</f>
        <v>120322</v>
      </c>
      <c r="W56" s="109">
        <f>SUM('&gt;&gt;:&lt;&lt;'!W56)</f>
        <v>0.16297257468549198</v>
      </c>
      <c r="X56" s="112">
        <v>3.0650016665100264</v>
      </c>
      <c r="Y56" s="30"/>
      <c r="Z56" s="67"/>
      <c r="AA56" s="68"/>
      <c r="AB56" s="69"/>
      <c r="AC56" s="30"/>
      <c r="AD56" s="46"/>
      <c r="AE56" s="47"/>
      <c r="AF56" s="48"/>
      <c r="AG56" s="50">
        <f t="shared" si="29"/>
        <v>894.95</v>
      </c>
      <c r="AH56" s="67">
        <f t="array" ref="AH56">SUM(IF(($A56=PC_2!$M$2:$M$93)*(AH$8=PC_2!$AB$1:$AH$1),PC_2!$AB$2:$AH$93))+AH55</f>
        <v>136</v>
      </c>
      <c r="AI56" s="68">
        <f t="shared" si="24"/>
        <v>1.0642460286407387E-3</v>
      </c>
      <c r="AJ56" s="69">
        <v>2.9484703042434663</v>
      </c>
      <c r="AK56" s="30"/>
      <c r="AL56" s="46">
        <f>SUM('&gt;&gt;:&lt;&lt;'!AL56)</f>
        <v>6715</v>
      </c>
      <c r="AM56" s="109">
        <f>SUM('&gt;&gt;:&lt;&lt;'!AM56)</f>
        <v>5.254714766413647E-2</v>
      </c>
      <c r="AN56" s="112">
        <v>3.0650016665100264</v>
      </c>
      <c r="AO56" s="30"/>
      <c r="AP56" s="67"/>
      <c r="AQ56" s="68"/>
      <c r="AR56" s="69"/>
      <c r="AS56" s="30"/>
      <c r="AT56" s="46"/>
      <c r="AU56" s="47"/>
      <c r="AV56" s="48"/>
      <c r="AW56" s="66">
        <f t="shared" si="30"/>
        <v>12099</v>
      </c>
      <c r="AX56" s="67">
        <f t="array" ref="AX56">SUM(IF(($A56=PC_2!$M$2:$M$93)*(AX$8=PC_2!$AB$1:$AH$1),PC_2!$AB$2:$AH$93))+AX55</f>
        <v>0</v>
      </c>
      <c r="AY56" s="68">
        <f t="shared" si="8"/>
        <v>0</v>
      </c>
      <c r="AZ56" s="69">
        <v>2.9484703042434663</v>
      </c>
      <c r="BA56" s="30"/>
      <c r="BB56" s="46">
        <f>SUM('&gt;&gt;:&lt;&lt;'!BB56)</f>
        <v>0</v>
      </c>
      <c r="BC56" s="109">
        <f>SUM('&gt;&gt;:&lt;&lt;'!BC56)</f>
        <v>0</v>
      </c>
      <c r="BD56" s="112">
        <v>3.0650016665100264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>
        <f t="array" ref="BN56">SUM(IF(($A56=PC_2!$M$2:$M$93)*(BN$8=PC_2!$AB$1:$AH$1),PC_2!$AB$2:$AH$93))+BN55</f>
        <v>28931</v>
      </c>
      <c r="BO56" s="68">
        <f t="shared" si="9"/>
        <v>7.971599712227757E-3</v>
      </c>
      <c r="BP56" s="69">
        <v>3.3228255935106485</v>
      </c>
      <c r="BQ56" s="30"/>
      <c r="BR56" s="46">
        <f>SUM('&gt;&gt;:&lt;&lt;'!BR56)</f>
        <v>421064</v>
      </c>
      <c r="BS56" s="109">
        <f>SUM('&gt;&gt;:&lt;&lt;'!BS56)</f>
        <v>0.11601927556010747</v>
      </c>
      <c r="BT56" s="112">
        <v>3.0650016665100264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>
        <f t="array" ref="CD56">SUM(IF(($A56=PC_2!$M$2:$M$93)*(CD$8=PC_2!$AB$1:$AH$1),PC_2!$AB$2:$AH$93))+CD55</f>
        <v>686</v>
      </c>
      <c r="CE56" s="68">
        <f t="shared" si="10"/>
        <v>6.8785721447909356E-3</v>
      </c>
      <c r="CF56" s="69">
        <v>2.9484703042434663</v>
      </c>
      <c r="CG56" s="30"/>
      <c r="CH56" s="93">
        <f>SUM('&gt;&gt;:&lt;&lt;'!CH56)</f>
        <v>12083</v>
      </c>
      <c r="CI56" s="109">
        <f>SUM('&gt;&gt;:&lt;&lt;'!CI56)</f>
        <v>0.12115712423543569</v>
      </c>
      <c r="CJ56" s="112">
        <v>3.0650016665100264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>
        <f t="array" ref="CT56">SUM(IF(($A56=PC_2!$N$2:$N$93)*(CT$8=PC_2!$AB$1:$AH$1),PC_2!$AB$2:$AH$93))+CT55</f>
        <v>0</v>
      </c>
      <c r="CU56" s="68">
        <f t="shared" si="11"/>
        <v>0</v>
      </c>
      <c r="CV56" s="69">
        <v>2.9484703042434663</v>
      </c>
      <c r="CW56" s="30"/>
      <c r="CX56" s="46">
        <f>SUM('&gt;&gt;:&lt;&lt;'!CX56)</f>
        <v>0</v>
      </c>
      <c r="CY56" s="109">
        <f>SUM('&gt;&gt;:&lt;&lt;'!CY56)</f>
        <v>0</v>
      </c>
      <c r="CZ56" s="112">
        <v>3.0650016665100264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>
        <f t="shared" si="12"/>
        <v>12785</v>
      </c>
      <c r="DK56" s="68">
        <f t="shared" si="13"/>
        <v>6.3208106877054374E-3</v>
      </c>
      <c r="DL56" s="69"/>
      <c r="DM56" s="30"/>
      <c r="DN56" s="46">
        <f t="shared" si="14"/>
        <v>268431</v>
      </c>
      <c r="DO56" s="109">
        <f t="shared" si="31"/>
        <v>0.13271032723593729</v>
      </c>
      <c r="DP56" s="114">
        <v>3.2138109792015235</v>
      </c>
      <c r="DQ56" s="30"/>
      <c r="DR56" s="67"/>
      <c r="DS56" s="68"/>
      <c r="DT56" s="69"/>
      <c r="DU56" s="30"/>
      <c r="DV56" s="46">
        <f t="shared" si="17"/>
        <v>281216</v>
      </c>
      <c r="DW56" s="109">
        <f t="shared" si="27"/>
        <v>0.13903113792364272</v>
      </c>
      <c r="DX56" s="48"/>
      <c r="DY56" s="30"/>
      <c r="DZ56" s="67">
        <f t="shared" si="18"/>
        <v>41716</v>
      </c>
      <c r="EA56" s="68">
        <f t="shared" si="19"/>
        <v>7.3808251584688437E-3</v>
      </c>
      <c r="EB56" s="69"/>
      <c r="EC56" s="30"/>
      <c r="ED56" s="46">
        <f t="shared" si="20"/>
        <v>689495</v>
      </c>
      <c r="EE56" s="109">
        <f t="shared" si="32"/>
        <v>0.12199256982065576</v>
      </c>
      <c r="EF56" s="114">
        <v>2.4658058656723698</v>
      </c>
      <c r="EG56" s="30"/>
      <c r="EH56" s="67"/>
      <c r="EI56" s="68"/>
      <c r="EJ56" s="69"/>
      <c r="EK56" s="30"/>
      <c r="EL56" s="46">
        <f t="shared" si="22"/>
        <v>731211</v>
      </c>
      <c r="EM56" s="109">
        <f t="shared" si="23"/>
        <v>0.12937339497912459</v>
      </c>
      <c r="EN56" s="48"/>
      <c r="EO56" s="372"/>
      <c r="EP56" s="233"/>
      <c r="EQ56" s="373"/>
      <c r="ER56" s="373"/>
      <c r="ES56" s="373"/>
      <c r="ET56" s="373"/>
    </row>
    <row r="57" spans="1:150" s="96" customFormat="1">
      <c r="A57" s="52">
        <f t="shared" si="28"/>
        <v>42248</v>
      </c>
      <c r="B57" s="67">
        <f t="array" ref="B57">SUM(IF(($A57=PC_2!$M$2:$M$93)*(B$8=PC_2!$AB$1:$AH$1),PC_2!$AB$2:$AH$93))+B56</f>
        <v>5631</v>
      </c>
      <c r="C57" s="68">
        <f t="shared" si="5"/>
        <v>7.4033754974697575E-3</v>
      </c>
      <c r="D57" s="106">
        <v>2.9484703042434663</v>
      </c>
      <c r="E57" s="53"/>
      <c r="F57" s="46">
        <f>SUM('&gt;&gt;:&lt;&lt;'!F57)</f>
        <v>129311</v>
      </c>
      <c r="G57" s="109">
        <f>SUM('&gt;&gt;:&lt;&lt;'!G57)</f>
        <v>0.17001205628721572</v>
      </c>
      <c r="H57" s="112">
        <v>3.0650016665100264</v>
      </c>
      <c r="I57" s="30"/>
      <c r="J57" s="67"/>
      <c r="K57" s="68"/>
      <c r="L57" s="69"/>
      <c r="M57" s="30"/>
      <c r="N57" s="46"/>
      <c r="O57" s="47"/>
      <c r="P57" s="311"/>
      <c r="Q57" s="49"/>
      <c r="R57" s="67">
        <f t="array" ref="R57">SUM(IF(($A57=PC_2!$M$2:$M$93)*(R$8=PC_2!$AB$1:$AH$1),PC_2!$AB$2:$AH$93))+R56</f>
        <v>6332</v>
      </c>
      <c r="S57" s="68">
        <f t="shared" si="6"/>
        <v>8.5765059000725997E-3</v>
      </c>
      <c r="T57" s="106">
        <v>2.9484703042434663</v>
      </c>
      <c r="U57" s="30"/>
      <c r="V57" s="46">
        <f>SUM('&gt;&gt;:&lt;&lt;'!V57)</f>
        <v>120322</v>
      </c>
      <c r="W57" s="109">
        <f>SUM('&gt;&gt;:&lt;&lt;'!W57)</f>
        <v>0.16297257468549198</v>
      </c>
      <c r="X57" s="112">
        <v>3.0650016665100264</v>
      </c>
      <c r="Y57" s="30"/>
      <c r="Z57" s="67"/>
      <c r="AA57" s="68"/>
      <c r="AB57" s="69"/>
      <c r="AC57" s="30"/>
      <c r="AD57" s="46"/>
      <c r="AE57" s="47"/>
      <c r="AF57" s="48"/>
      <c r="AG57" s="50">
        <f t="shared" si="29"/>
        <v>894.95</v>
      </c>
      <c r="AH57" s="67">
        <f t="array" ref="AH57">SUM(IF(($A57=PC_2!$M$2:$M$93)*(AH$8=PC_2!$AB$1:$AH$1),PC_2!$AB$2:$AH$93))+AH56</f>
        <v>136</v>
      </c>
      <c r="AI57" s="68">
        <f t="shared" si="24"/>
        <v>1.0642460286407387E-3</v>
      </c>
      <c r="AJ57" s="69">
        <v>2.9484703042434663</v>
      </c>
      <c r="AK57" s="30"/>
      <c r="AL57" s="46">
        <f>SUM('&gt;&gt;:&lt;&lt;'!AL57)</f>
        <v>6715</v>
      </c>
      <c r="AM57" s="109">
        <f>SUM('&gt;&gt;:&lt;&lt;'!AM57)</f>
        <v>5.254714766413647E-2</v>
      </c>
      <c r="AN57" s="112">
        <v>3.0650016665100264</v>
      </c>
      <c r="AO57" s="30"/>
      <c r="AP57" s="67"/>
      <c r="AQ57" s="68"/>
      <c r="AR57" s="69"/>
      <c r="AS57" s="30"/>
      <c r="AT57" s="46"/>
      <c r="AU57" s="47"/>
      <c r="AV57" s="48"/>
      <c r="AW57" s="66">
        <f t="shared" si="30"/>
        <v>12099</v>
      </c>
      <c r="AX57" s="67">
        <f t="array" ref="AX57">SUM(IF(($A57=PC_2!$M$2:$M$93)*(AX$8=PC_2!$AB$1:$AH$1),PC_2!$AB$2:$AH$93))+AX56</f>
        <v>0</v>
      </c>
      <c r="AY57" s="68">
        <f t="shared" si="8"/>
        <v>0</v>
      </c>
      <c r="AZ57" s="69">
        <v>2.9484703042434663</v>
      </c>
      <c r="BA57" s="30"/>
      <c r="BB57" s="46">
        <f>SUM('&gt;&gt;:&lt;&lt;'!BB57)</f>
        <v>0</v>
      </c>
      <c r="BC57" s="109">
        <f>SUM('&gt;&gt;:&lt;&lt;'!BC57)</f>
        <v>0</v>
      </c>
      <c r="BD57" s="112">
        <v>3.0650016665100264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>
        <f t="array" ref="BN57">SUM(IF(($A57=PC_2!$M$2:$M$93)*(BN$8=PC_2!$AB$1:$AH$1),PC_2!$AB$2:$AH$93))+BN56</f>
        <v>28931</v>
      </c>
      <c r="BO57" s="68">
        <f t="shared" si="9"/>
        <v>7.971599712227757E-3</v>
      </c>
      <c r="BP57" s="69">
        <v>3.3228255935106485</v>
      </c>
      <c r="BQ57" s="30"/>
      <c r="BR57" s="46">
        <f>SUM('&gt;&gt;:&lt;&lt;'!BR57)</f>
        <v>421064</v>
      </c>
      <c r="BS57" s="109">
        <f>SUM('&gt;&gt;:&lt;&lt;'!BS57)</f>
        <v>0.11601927556010747</v>
      </c>
      <c r="BT57" s="112">
        <v>3.0650016665100264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>
        <f t="array" ref="CD57">SUM(IF(($A57=PC_2!$M$2:$M$93)*(CD$8=PC_2!$AB$1:$AH$1),PC_2!$AB$2:$AH$93))+CD56</f>
        <v>686</v>
      </c>
      <c r="CE57" s="68">
        <f t="shared" si="10"/>
        <v>6.8785721447909356E-3</v>
      </c>
      <c r="CF57" s="69">
        <v>2.9484703042434663</v>
      </c>
      <c r="CG57" s="30"/>
      <c r="CH57" s="93">
        <f>SUM('&gt;&gt;:&lt;&lt;'!CH57)</f>
        <v>12083</v>
      </c>
      <c r="CI57" s="109">
        <f>SUM('&gt;&gt;:&lt;&lt;'!CI57)</f>
        <v>0.12115712423543569</v>
      </c>
      <c r="CJ57" s="112">
        <v>3.0650016665100264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>
        <f t="array" ref="CT57">SUM(IF(($A57=PC_2!$N$2:$N$93)*(CT$8=PC_2!$AB$1:$AH$1),PC_2!$AB$2:$AH$93))+CT56</f>
        <v>0</v>
      </c>
      <c r="CU57" s="68">
        <f t="shared" si="11"/>
        <v>0</v>
      </c>
      <c r="CV57" s="69">
        <v>2.9484703042434663</v>
      </c>
      <c r="CW57" s="30"/>
      <c r="CX57" s="46">
        <f>SUM('&gt;&gt;:&lt;&lt;'!CX57)</f>
        <v>0</v>
      </c>
      <c r="CY57" s="109">
        <f>SUM('&gt;&gt;:&lt;&lt;'!CY57)</f>
        <v>0</v>
      </c>
      <c r="CZ57" s="112">
        <v>3.0650016665100264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>
        <f t="shared" si="12"/>
        <v>12785</v>
      </c>
      <c r="DK57" s="68">
        <f t="shared" si="13"/>
        <v>6.3208106877054374E-3</v>
      </c>
      <c r="DL57" s="69"/>
      <c r="DM57" s="30"/>
      <c r="DN57" s="46">
        <f t="shared" si="14"/>
        <v>268431</v>
      </c>
      <c r="DO57" s="109">
        <f t="shared" si="31"/>
        <v>0.13271032723593729</v>
      </c>
      <c r="DP57" s="114">
        <v>3.2138109792015235</v>
      </c>
      <c r="DQ57" s="30"/>
      <c r="DR57" s="67"/>
      <c r="DS57" s="68"/>
      <c r="DT57" s="69"/>
      <c r="DU57" s="30"/>
      <c r="DV57" s="46">
        <f t="shared" si="17"/>
        <v>281216</v>
      </c>
      <c r="DW57" s="109">
        <f t="shared" si="27"/>
        <v>0.13903113792364272</v>
      </c>
      <c r="DX57" s="48"/>
      <c r="DY57" s="30"/>
      <c r="DZ57" s="67">
        <f t="shared" si="18"/>
        <v>41716</v>
      </c>
      <c r="EA57" s="68">
        <f t="shared" si="19"/>
        <v>7.3808251584688437E-3</v>
      </c>
      <c r="EB57" s="69"/>
      <c r="EC57" s="30"/>
      <c r="ED57" s="46">
        <f t="shared" si="20"/>
        <v>689495</v>
      </c>
      <c r="EE57" s="109">
        <f t="shared" si="32"/>
        <v>0.12199256982065576</v>
      </c>
      <c r="EF57" s="114">
        <v>2.4658058656723698</v>
      </c>
      <c r="EG57" s="30"/>
      <c r="EH57" s="67"/>
      <c r="EI57" s="68"/>
      <c r="EJ57" s="69"/>
      <c r="EK57" s="30"/>
      <c r="EL57" s="46">
        <f t="shared" si="22"/>
        <v>731211</v>
      </c>
      <c r="EM57" s="109">
        <f t="shared" si="23"/>
        <v>0.12937339497912459</v>
      </c>
      <c r="EN57" s="48"/>
      <c r="EO57" s="372"/>
      <c r="EP57" s="233"/>
      <c r="EQ57" s="373"/>
      <c r="ER57" s="373"/>
      <c r="ES57" s="373"/>
      <c r="ET57" s="373"/>
    </row>
    <row r="58" spans="1:150" s="96" customFormat="1">
      <c r="A58" s="52">
        <f t="shared" si="28"/>
        <v>42278</v>
      </c>
      <c r="B58" s="67">
        <f t="array" ref="B58">SUM(IF(($A58=PC_2!$M$2:$M$93)*(B$8=PC_2!$AB$1:$AH$1),PC_2!$AB$2:$AH$93))+B57</f>
        <v>5631</v>
      </c>
      <c r="C58" s="68">
        <f t="shared" si="5"/>
        <v>7.4033754974697575E-3</v>
      </c>
      <c r="D58" s="106">
        <v>2.9484703042434663</v>
      </c>
      <c r="E58" s="53"/>
      <c r="F58" s="46">
        <f>SUM('&gt;&gt;:&lt;&lt;'!F58)</f>
        <v>129311</v>
      </c>
      <c r="G58" s="109">
        <f>SUM('&gt;&gt;:&lt;&lt;'!G58)</f>
        <v>0.17001205628721572</v>
      </c>
      <c r="H58" s="112">
        <v>2.9280284167551476</v>
      </c>
      <c r="I58" s="30"/>
      <c r="J58" s="67"/>
      <c r="K58" s="68"/>
      <c r="L58" s="69"/>
      <c r="M58" s="30"/>
      <c r="N58" s="46"/>
      <c r="O58" s="47"/>
      <c r="P58" s="311"/>
      <c r="Q58" s="49"/>
      <c r="R58" s="67">
        <f t="array" ref="R58">SUM(IF(($A58=PC_2!$M$2:$M$93)*(R$8=PC_2!$AB$1:$AH$1),PC_2!$AB$2:$AH$93))+R57</f>
        <v>6332</v>
      </c>
      <c r="S58" s="68">
        <f t="shared" si="6"/>
        <v>8.5765059000725997E-3</v>
      </c>
      <c r="T58" s="106">
        <v>2.9484703042434663</v>
      </c>
      <c r="U58" s="30"/>
      <c r="V58" s="46">
        <f>SUM('&gt;&gt;:&lt;&lt;'!V58)</f>
        <v>120322</v>
      </c>
      <c r="W58" s="109">
        <f>SUM('&gt;&gt;:&lt;&lt;'!W58)</f>
        <v>0.16297257468549198</v>
      </c>
      <c r="X58" s="112">
        <v>2.9280284167551476</v>
      </c>
      <c r="Y58" s="30"/>
      <c r="Z58" s="67"/>
      <c r="AA58" s="68"/>
      <c r="AB58" s="69"/>
      <c r="AC58" s="30"/>
      <c r="AD58" s="46"/>
      <c r="AE58" s="47"/>
      <c r="AF58" s="48"/>
      <c r="AG58" s="50">
        <f t="shared" si="29"/>
        <v>894.95</v>
      </c>
      <c r="AH58" s="67">
        <f t="array" ref="AH58">SUM(IF(($A58=PC_2!$M$2:$M$93)*(AH$8=PC_2!$AB$1:$AH$1),PC_2!$AB$2:$AH$93))+AH57</f>
        <v>136</v>
      </c>
      <c r="AI58" s="68">
        <f t="shared" si="24"/>
        <v>1.0642460286407387E-3</v>
      </c>
      <c r="AJ58" s="69">
        <v>2.9484703042434663</v>
      </c>
      <c r="AK58" s="30"/>
      <c r="AL58" s="46">
        <f>SUM('&gt;&gt;:&lt;&lt;'!AL58)</f>
        <v>6715</v>
      </c>
      <c r="AM58" s="109">
        <f>SUM('&gt;&gt;:&lt;&lt;'!AM58)</f>
        <v>5.254714766413647E-2</v>
      </c>
      <c r="AN58" s="112">
        <v>2.9280284167551476</v>
      </c>
      <c r="AO58" s="30"/>
      <c r="AP58" s="67"/>
      <c r="AQ58" s="68"/>
      <c r="AR58" s="69"/>
      <c r="AS58" s="30"/>
      <c r="AT58" s="46"/>
      <c r="AU58" s="47"/>
      <c r="AV58" s="48"/>
      <c r="AW58" s="66">
        <f t="shared" si="30"/>
        <v>12099</v>
      </c>
      <c r="AX58" s="67">
        <f t="array" ref="AX58">SUM(IF(($A58=PC_2!$M$2:$M$93)*(AX$8=PC_2!$AB$1:$AH$1),PC_2!$AB$2:$AH$93))+AX57</f>
        <v>0</v>
      </c>
      <c r="AY58" s="68">
        <f t="shared" si="8"/>
        <v>0</v>
      </c>
      <c r="AZ58" s="69">
        <v>2.9484703042434663</v>
      </c>
      <c r="BA58" s="30"/>
      <c r="BB58" s="46">
        <f>SUM('&gt;&gt;:&lt;&lt;'!BB58)</f>
        <v>0</v>
      </c>
      <c r="BC58" s="109">
        <f>SUM('&gt;&gt;:&lt;&lt;'!BC58)</f>
        <v>0</v>
      </c>
      <c r="BD58" s="112">
        <v>2.9280284167551476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>
        <f t="array" ref="BN58">SUM(IF(($A58=PC_2!$M$2:$M$93)*(BN$8=PC_2!$AB$1:$AH$1),PC_2!$AB$2:$AH$93))+BN57</f>
        <v>28931</v>
      </c>
      <c r="BO58" s="68">
        <f t="shared" si="9"/>
        <v>7.971599712227757E-3</v>
      </c>
      <c r="BP58" s="69">
        <v>3.3228255935106485</v>
      </c>
      <c r="BQ58" s="30"/>
      <c r="BR58" s="46">
        <f>SUM('&gt;&gt;:&lt;&lt;'!BR58)</f>
        <v>421064</v>
      </c>
      <c r="BS58" s="109">
        <f>SUM('&gt;&gt;:&lt;&lt;'!BS58)</f>
        <v>0.11601927556010747</v>
      </c>
      <c r="BT58" s="112">
        <v>2.9280284167551476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>
        <f t="array" ref="CD58">SUM(IF(($A58=PC_2!$M$2:$M$93)*(CD$8=PC_2!$AB$1:$AH$1),PC_2!$AB$2:$AH$93))+CD57</f>
        <v>686</v>
      </c>
      <c r="CE58" s="68">
        <f t="shared" si="10"/>
        <v>6.8785721447909356E-3</v>
      </c>
      <c r="CF58" s="69">
        <v>2.9484703042434663</v>
      </c>
      <c r="CG58" s="30"/>
      <c r="CH58" s="93">
        <f>SUM('&gt;&gt;:&lt;&lt;'!CH58)</f>
        <v>12083</v>
      </c>
      <c r="CI58" s="109">
        <f>SUM('&gt;&gt;:&lt;&lt;'!CI58)</f>
        <v>0.12115712423543569</v>
      </c>
      <c r="CJ58" s="112">
        <v>2.9280284167551476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>
        <f t="array" ref="CT58">SUM(IF(($A58=PC_2!$N$2:$N$93)*(CT$8=PC_2!$AB$1:$AH$1),PC_2!$AB$2:$AH$93))+CT57</f>
        <v>0</v>
      </c>
      <c r="CU58" s="68">
        <f t="shared" si="11"/>
        <v>0</v>
      </c>
      <c r="CV58" s="69">
        <v>2.9484703042434663</v>
      </c>
      <c r="CW58" s="30"/>
      <c r="CX58" s="46">
        <f>SUM('&gt;&gt;:&lt;&lt;'!CX58)</f>
        <v>0</v>
      </c>
      <c r="CY58" s="109">
        <f>SUM('&gt;&gt;:&lt;&lt;'!CY58)</f>
        <v>0</v>
      </c>
      <c r="CZ58" s="112">
        <v>2.9280284167551476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>
        <f t="shared" si="12"/>
        <v>12785</v>
      </c>
      <c r="DK58" s="68">
        <f t="shared" si="13"/>
        <v>6.3208106877054374E-3</v>
      </c>
      <c r="DL58" s="69"/>
      <c r="DM58" s="30"/>
      <c r="DN58" s="46">
        <f t="shared" si="14"/>
        <v>268431</v>
      </c>
      <c r="DO58" s="109">
        <f t="shared" si="31"/>
        <v>0.13271032723593729</v>
      </c>
      <c r="DP58" s="114">
        <v>3.2138109792015235</v>
      </c>
      <c r="DQ58" s="30"/>
      <c r="DR58" s="67"/>
      <c r="DS58" s="68"/>
      <c r="DT58" s="69"/>
      <c r="DU58" s="30"/>
      <c r="DV58" s="46">
        <f t="shared" si="17"/>
        <v>281216</v>
      </c>
      <c r="DW58" s="109">
        <f t="shared" si="27"/>
        <v>0.13903113792364272</v>
      </c>
      <c r="DX58" s="48"/>
      <c r="DY58" s="30"/>
      <c r="DZ58" s="67">
        <f t="shared" si="18"/>
        <v>41716</v>
      </c>
      <c r="EA58" s="68">
        <f t="shared" si="19"/>
        <v>7.3808251584688437E-3</v>
      </c>
      <c r="EB58" s="69"/>
      <c r="EC58" s="30"/>
      <c r="ED58" s="46">
        <f t="shared" si="20"/>
        <v>689495</v>
      </c>
      <c r="EE58" s="109">
        <f t="shared" si="32"/>
        <v>0.12199256982065576</v>
      </c>
      <c r="EF58" s="114">
        <v>2.4658058656723698</v>
      </c>
      <c r="EG58" s="30"/>
      <c r="EH58" s="67"/>
      <c r="EI58" s="68"/>
      <c r="EJ58" s="69"/>
      <c r="EK58" s="30"/>
      <c r="EL58" s="46">
        <f t="shared" si="22"/>
        <v>731211</v>
      </c>
      <c r="EM58" s="109">
        <f t="shared" si="23"/>
        <v>0.12937339497912459</v>
      </c>
      <c r="EN58" s="48"/>
      <c r="EO58" s="372"/>
      <c r="EP58" s="233"/>
      <c r="EQ58" s="373"/>
      <c r="ER58" s="373"/>
      <c r="ES58" s="373"/>
      <c r="ET58" s="373"/>
    </row>
    <row r="59" spans="1:150" s="96" customFormat="1">
      <c r="A59" s="52">
        <f t="shared" si="28"/>
        <v>42309</v>
      </c>
      <c r="B59" s="67">
        <f t="array" ref="B59">SUM(IF(($A59=PC_2!$M$2:$M$93)*(B$8=PC_2!$AB$1:$AH$1),PC_2!$AB$2:$AH$93))+B58</f>
        <v>5631</v>
      </c>
      <c r="C59" s="68">
        <f t="shared" si="5"/>
        <v>7.4033754974697575E-3</v>
      </c>
      <c r="D59" s="106">
        <v>2.9484703042434663</v>
      </c>
      <c r="E59" s="53"/>
      <c r="F59" s="46">
        <f>SUM('&gt;&gt;:&lt;&lt;'!F59)</f>
        <v>129311</v>
      </c>
      <c r="G59" s="109">
        <f>SUM('&gt;&gt;:&lt;&lt;'!G59)</f>
        <v>0.17001205628721572</v>
      </c>
      <c r="H59" s="112">
        <v>2.9280284167551476</v>
      </c>
      <c r="I59" s="30"/>
      <c r="J59" s="67"/>
      <c r="K59" s="68"/>
      <c r="L59" s="69"/>
      <c r="M59" s="30"/>
      <c r="N59" s="46"/>
      <c r="O59" s="47"/>
      <c r="P59" s="311"/>
      <c r="Q59" s="49"/>
      <c r="R59" s="67">
        <f t="array" ref="R59">SUM(IF(($A59=PC_2!$M$2:$M$93)*(R$8=PC_2!$AB$1:$AH$1),PC_2!$AB$2:$AH$93))+R58</f>
        <v>6332</v>
      </c>
      <c r="S59" s="68">
        <f t="shared" si="6"/>
        <v>8.5765059000725997E-3</v>
      </c>
      <c r="T59" s="106">
        <v>2.9484703042434663</v>
      </c>
      <c r="U59" s="30"/>
      <c r="V59" s="46">
        <f>SUM('&gt;&gt;:&lt;&lt;'!V59)</f>
        <v>120322</v>
      </c>
      <c r="W59" s="109">
        <f>SUM('&gt;&gt;:&lt;&lt;'!W59)</f>
        <v>0.16297257468549198</v>
      </c>
      <c r="X59" s="112">
        <v>2.9280284167551476</v>
      </c>
      <c r="Y59" s="30"/>
      <c r="Z59" s="67"/>
      <c r="AA59" s="68"/>
      <c r="AB59" s="69"/>
      <c r="AC59" s="30"/>
      <c r="AD59" s="46"/>
      <c r="AE59" s="47"/>
      <c r="AF59" s="48"/>
      <c r="AG59" s="50">
        <f t="shared" si="29"/>
        <v>894.95</v>
      </c>
      <c r="AH59" s="67">
        <f t="array" ref="AH59">SUM(IF(($A59=PC_2!$M$2:$M$93)*(AH$8=PC_2!$AB$1:$AH$1),PC_2!$AB$2:$AH$93))+AH58</f>
        <v>136</v>
      </c>
      <c r="AI59" s="68">
        <f t="shared" si="24"/>
        <v>1.0642460286407387E-3</v>
      </c>
      <c r="AJ59" s="69">
        <v>2.9484703042434663</v>
      </c>
      <c r="AK59" s="30"/>
      <c r="AL59" s="46">
        <f>SUM('&gt;&gt;:&lt;&lt;'!AL59)</f>
        <v>6715</v>
      </c>
      <c r="AM59" s="109">
        <f>SUM('&gt;&gt;:&lt;&lt;'!AM59)</f>
        <v>5.254714766413647E-2</v>
      </c>
      <c r="AN59" s="112">
        <v>2.9280284167551476</v>
      </c>
      <c r="AO59" s="30"/>
      <c r="AP59" s="67"/>
      <c r="AQ59" s="68"/>
      <c r="AR59" s="69"/>
      <c r="AS59" s="30"/>
      <c r="AT59" s="46"/>
      <c r="AU59" s="47"/>
      <c r="AV59" s="48"/>
      <c r="AW59" s="66">
        <f t="shared" si="30"/>
        <v>12099</v>
      </c>
      <c r="AX59" s="67">
        <f t="array" ref="AX59">SUM(IF(($A59=PC_2!$M$2:$M$93)*(AX$8=PC_2!$AB$1:$AH$1),PC_2!$AB$2:$AH$93))+AX58</f>
        <v>0</v>
      </c>
      <c r="AY59" s="68">
        <f t="shared" si="8"/>
        <v>0</v>
      </c>
      <c r="AZ59" s="69">
        <v>2.9484703042434663</v>
      </c>
      <c r="BA59" s="30"/>
      <c r="BB59" s="46">
        <f>SUM('&gt;&gt;:&lt;&lt;'!BB59)</f>
        <v>0</v>
      </c>
      <c r="BC59" s="109">
        <f>SUM('&gt;&gt;:&lt;&lt;'!BC59)</f>
        <v>0</v>
      </c>
      <c r="BD59" s="112">
        <v>2.9280284167551476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>
        <f t="array" ref="BN59">SUM(IF(($A59=PC_2!$M$2:$M$93)*(BN$8=PC_2!$AB$1:$AH$1),PC_2!$AB$2:$AH$93))+BN58</f>
        <v>28931</v>
      </c>
      <c r="BO59" s="68">
        <f t="shared" si="9"/>
        <v>7.971599712227757E-3</v>
      </c>
      <c r="BP59" s="69">
        <v>3.3228255935106485</v>
      </c>
      <c r="BQ59" s="30"/>
      <c r="BR59" s="46">
        <f>SUM('&gt;&gt;:&lt;&lt;'!BR59)</f>
        <v>421064</v>
      </c>
      <c r="BS59" s="109">
        <f>SUM('&gt;&gt;:&lt;&lt;'!BS59)</f>
        <v>0.11601927556010747</v>
      </c>
      <c r="BT59" s="112">
        <v>2.9280284167551476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>
        <f t="array" ref="CD59">SUM(IF(($A59=PC_2!$M$2:$M$93)*(CD$8=PC_2!$AB$1:$AH$1),PC_2!$AB$2:$AH$93))+CD58</f>
        <v>686</v>
      </c>
      <c r="CE59" s="68">
        <f t="shared" si="10"/>
        <v>6.8785721447909356E-3</v>
      </c>
      <c r="CF59" s="69">
        <v>2.9484703042434663</v>
      </c>
      <c r="CG59" s="30"/>
      <c r="CH59" s="93">
        <f>SUM('&gt;&gt;:&lt;&lt;'!CH59)</f>
        <v>12083</v>
      </c>
      <c r="CI59" s="109">
        <f>SUM('&gt;&gt;:&lt;&lt;'!CI59)</f>
        <v>0.12115712423543569</v>
      </c>
      <c r="CJ59" s="112">
        <v>2.9280284167551476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>
        <f t="array" ref="CT59">SUM(IF(($A59=PC_2!$N$2:$N$93)*(CT$8=PC_2!$AB$1:$AH$1),PC_2!$AB$2:$AH$93))+CT58</f>
        <v>0</v>
      </c>
      <c r="CU59" s="68">
        <f t="shared" si="11"/>
        <v>0</v>
      </c>
      <c r="CV59" s="69">
        <v>2.9484703042434663</v>
      </c>
      <c r="CW59" s="30"/>
      <c r="CX59" s="46">
        <f>SUM('&gt;&gt;:&lt;&lt;'!CX59)</f>
        <v>0</v>
      </c>
      <c r="CY59" s="109">
        <f>SUM('&gt;&gt;:&lt;&lt;'!CY59)</f>
        <v>0</v>
      </c>
      <c r="CZ59" s="112">
        <v>2.9280284167551476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>
        <f t="shared" si="12"/>
        <v>12785</v>
      </c>
      <c r="DK59" s="68">
        <f t="shared" si="13"/>
        <v>6.3208106877054374E-3</v>
      </c>
      <c r="DL59" s="69"/>
      <c r="DM59" s="30"/>
      <c r="DN59" s="46">
        <f t="shared" si="14"/>
        <v>268431</v>
      </c>
      <c r="DO59" s="109">
        <f t="shared" si="31"/>
        <v>0.13271032723593729</v>
      </c>
      <c r="DP59" s="114">
        <v>3.2138109792015235</v>
      </c>
      <c r="DQ59" s="30"/>
      <c r="DR59" s="67"/>
      <c r="DS59" s="68"/>
      <c r="DT59" s="69"/>
      <c r="DU59" s="30"/>
      <c r="DV59" s="46">
        <f t="shared" si="17"/>
        <v>281216</v>
      </c>
      <c r="DW59" s="109">
        <f t="shared" si="27"/>
        <v>0.13903113792364272</v>
      </c>
      <c r="DX59" s="48"/>
      <c r="DY59" s="30"/>
      <c r="DZ59" s="67">
        <f t="shared" si="18"/>
        <v>41716</v>
      </c>
      <c r="EA59" s="68">
        <f t="shared" si="19"/>
        <v>7.3808251584688437E-3</v>
      </c>
      <c r="EB59" s="69"/>
      <c r="EC59" s="30"/>
      <c r="ED59" s="46">
        <f t="shared" si="20"/>
        <v>689495</v>
      </c>
      <c r="EE59" s="109">
        <f t="shared" si="32"/>
        <v>0.12199256982065576</v>
      </c>
      <c r="EF59" s="114">
        <v>2.4658058656723698</v>
      </c>
      <c r="EG59" s="30"/>
      <c r="EH59" s="67"/>
      <c r="EI59" s="68"/>
      <c r="EJ59" s="69"/>
      <c r="EK59" s="30"/>
      <c r="EL59" s="46">
        <f t="shared" si="22"/>
        <v>731211</v>
      </c>
      <c r="EM59" s="109">
        <f t="shared" si="23"/>
        <v>0.12937339497912459</v>
      </c>
      <c r="EN59" s="48"/>
      <c r="EO59" s="372"/>
      <c r="EP59" s="233"/>
      <c r="EQ59" s="373"/>
      <c r="ER59" s="373"/>
      <c r="ES59" s="373"/>
      <c r="ET59" s="373"/>
    </row>
    <row r="60" spans="1:150" s="384" customFormat="1" ht="13.5" thickBot="1">
      <c r="A60" s="70">
        <f t="shared" si="28"/>
        <v>42339</v>
      </c>
      <c r="B60" s="75">
        <f t="array" ref="B60">SUM(IF(($A60=PC_2!$M$2:$M$93)*(B$8=PC_2!$AB$1:$AH$1),PC_2!$AB$2:$AH$93))+B59</f>
        <v>5631</v>
      </c>
      <c r="C60" s="76">
        <f t="shared" si="5"/>
        <v>7.4033754974697575E-3</v>
      </c>
      <c r="D60" s="107">
        <v>2.9484703042434663</v>
      </c>
      <c r="E60" s="73"/>
      <c r="F60" s="46">
        <f>SUM('&gt;&gt;:&lt;&lt;'!F60)</f>
        <v>129311</v>
      </c>
      <c r="G60" s="111">
        <f>SUM('&gt;&gt;:&lt;&lt;'!G60)</f>
        <v>0.17001205628721572</v>
      </c>
      <c r="H60" s="113">
        <v>2.9280284167551476</v>
      </c>
      <c r="I60" s="74"/>
      <c r="J60" s="75"/>
      <c r="K60" s="76"/>
      <c r="L60" s="77"/>
      <c r="M60" s="74"/>
      <c r="N60" s="71"/>
      <c r="O60" s="72"/>
      <c r="P60" s="314"/>
      <c r="Q60" s="79"/>
      <c r="R60" s="75">
        <f t="array" ref="R60">SUM(IF(($A60=PC_2!$M$2:$M$93)*(R$8=PC_2!$AB$1:$AH$1),PC_2!$AB$2:$AH$93))+R59</f>
        <v>6332</v>
      </c>
      <c r="S60" s="68">
        <f t="shared" si="6"/>
        <v>8.5765059000725997E-3</v>
      </c>
      <c r="T60" s="107">
        <v>2.9484703042434663</v>
      </c>
      <c r="U60" s="74"/>
      <c r="V60" s="46">
        <f>SUM('&gt;&gt;:&lt;&lt;'!V60)</f>
        <v>120322</v>
      </c>
      <c r="W60" s="111">
        <f>SUM('&gt;&gt;:&lt;&lt;'!W60)</f>
        <v>0.16297257468549198</v>
      </c>
      <c r="X60" s="113">
        <v>2.9280284167551476</v>
      </c>
      <c r="Y60" s="74"/>
      <c r="Z60" s="75"/>
      <c r="AA60" s="76"/>
      <c r="AB60" s="77"/>
      <c r="AC60" s="74"/>
      <c r="AD60" s="71"/>
      <c r="AE60" s="72"/>
      <c r="AF60" s="78"/>
      <c r="AG60" s="50">
        <f t="shared" si="29"/>
        <v>894.95</v>
      </c>
      <c r="AH60" s="75">
        <f t="array" ref="AH60">SUM(IF(($A60=PC_2!$M$2:$M$93)*(AH$8=PC_2!$AB$1:$AH$1),PC_2!$AB$2:$AH$93))+AH59</f>
        <v>136</v>
      </c>
      <c r="AI60" s="76">
        <f t="shared" si="24"/>
        <v>1.0642460286407387E-3</v>
      </c>
      <c r="AJ60" s="77">
        <v>2.9484703042434663</v>
      </c>
      <c r="AK60" s="74"/>
      <c r="AL60" s="71">
        <f>SUM('&gt;&gt;:&lt;&lt;'!AL60)</f>
        <v>6715</v>
      </c>
      <c r="AM60" s="111">
        <f>SUM('&gt;&gt;:&lt;&lt;'!AM60)</f>
        <v>5.254714766413647E-2</v>
      </c>
      <c r="AN60" s="113">
        <v>2.9280284167551476</v>
      </c>
      <c r="AO60" s="74"/>
      <c r="AP60" s="75"/>
      <c r="AQ60" s="76"/>
      <c r="AR60" s="77"/>
      <c r="AS60" s="74"/>
      <c r="AT60" s="71"/>
      <c r="AU60" s="72"/>
      <c r="AV60" s="78"/>
      <c r="AW60" s="81">
        <f t="shared" si="30"/>
        <v>12099</v>
      </c>
      <c r="AX60" s="75">
        <f t="array" ref="AX60">SUM(IF(($A60=PC_2!$M$2:$M$93)*(AX$8=PC_2!$AB$1:$AH$1),PC_2!$AB$2:$AH$93))+AX59</f>
        <v>0</v>
      </c>
      <c r="AY60" s="76">
        <f t="shared" si="8"/>
        <v>0</v>
      </c>
      <c r="AZ60" s="77">
        <v>2.9484703042434663</v>
      </c>
      <c r="BA60" s="74"/>
      <c r="BB60" s="71">
        <f>SUM('&gt;&gt;:&lt;&lt;'!BB60)</f>
        <v>0</v>
      </c>
      <c r="BC60" s="111">
        <f>SUM('&gt;&gt;:&lt;&lt;'!BC60)</f>
        <v>0</v>
      </c>
      <c r="BD60" s="113">
        <v>2.9280284167551476</v>
      </c>
      <c r="BE60" s="74"/>
      <c r="BF60" s="75"/>
      <c r="BG60" s="76"/>
      <c r="BH60" s="77"/>
      <c r="BI60" s="74"/>
      <c r="BJ60" s="71"/>
      <c r="BK60" s="72"/>
      <c r="BL60" s="78"/>
      <c r="BM60" s="81"/>
      <c r="BN60" s="75">
        <f t="array" ref="BN60">SUM(IF(($A60=PC_2!$M$2:$M$93)*(BN$8=PC_2!$AB$1:$AH$1),PC_2!$AB$2:$AH$93))+BN59</f>
        <v>28931</v>
      </c>
      <c r="BO60" s="76">
        <f t="shared" si="9"/>
        <v>7.971599712227757E-3</v>
      </c>
      <c r="BP60" s="77">
        <v>3.3228255935106485</v>
      </c>
      <c r="BQ60" s="74"/>
      <c r="BR60" s="71">
        <f>SUM('&gt;&gt;:&lt;&lt;'!BR60)</f>
        <v>421064</v>
      </c>
      <c r="BS60" s="111">
        <f>SUM('&gt;&gt;:&lt;&lt;'!BS60)</f>
        <v>0.11601927556010747</v>
      </c>
      <c r="BT60" s="113">
        <v>2.9280284167551476</v>
      </c>
      <c r="BU60" s="74"/>
      <c r="BV60" s="75"/>
      <c r="BW60" s="76"/>
      <c r="BX60" s="77"/>
      <c r="BY60" s="74"/>
      <c r="BZ60" s="71"/>
      <c r="CA60" s="72"/>
      <c r="CB60" s="78"/>
      <c r="CC60" s="81"/>
      <c r="CD60" s="75">
        <f t="array" ref="CD60">SUM(IF(($A60=PC_2!$M$2:$M$93)*(CD$8=PC_2!$AB$1:$AH$1),PC_2!$AB$2:$AH$93))+CD59</f>
        <v>686</v>
      </c>
      <c r="CE60" s="76">
        <f t="shared" si="10"/>
        <v>6.8785721447909356E-3</v>
      </c>
      <c r="CF60" s="77">
        <v>2.9484703042434663</v>
      </c>
      <c r="CG60" s="74"/>
      <c r="CH60" s="93">
        <f>SUM('&gt;&gt;:&lt;&lt;'!CH60)</f>
        <v>12083</v>
      </c>
      <c r="CI60" s="111">
        <f>SUM('&gt;&gt;:&lt;&lt;'!CI60)</f>
        <v>0.12115712423543569</v>
      </c>
      <c r="CJ60" s="113">
        <v>2.9280284167551476</v>
      </c>
      <c r="CK60" s="74"/>
      <c r="CL60" s="75"/>
      <c r="CM60" s="76"/>
      <c r="CN60" s="77"/>
      <c r="CO60" s="74"/>
      <c r="CP60" s="71"/>
      <c r="CQ60" s="72"/>
      <c r="CR60" s="78"/>
      <c r="CS60" s="81"/>
      <c r="CT60" s="75">
        <f t="array" ref="CT60">SUM(IF(($A60=PC_2!$N$2:$N$93)*(CT$8=PC_2!$AB$1:$AH$1),PC_2!$AB$2:$AH$93))+CT59</f>
        <v>0</v>
      </c>
      <c r="CU60" s="76">
        <f t="shared" si="11"/>
        <v>0</v>
      </c>
      <c r="CV60" s="77">
        <v>2.9484703042434663</v>
      </c>
      <c r="CW60" s="74"/>
      <c r="CX60" s="46">
        <f>SUM('&gt;&gt;:&lt;&lt;'!CX60)</f>
        <v>0</v>
      </c>
      <c r="CY60" s="111">
        <f>SUM('&gt;&gt;:&lt;&lt;'!CY60)</f>
        <v>0</v>
      </c>
      <c r="CZ60" s="113">
        <v>2.9280284167551476</v>
      </c>
      <c r="DA60" s="74"/>
      <c r="DB60" s="75"/>
      <c r="DC60" s="76"/>
      <c r="DD60" s="77"/>
      <c r="DE60" s="74"/>
      <c r="DF60" s="71"/>
      <c r="DG60" s="72"/>
      <c r="DH60" s="78"/>
      <c r="DI60" s="82"/>
      <c r="DJ60" s="75">
        <f t="shared" si="12"/>
        <v>12785</v>
      </c>
      <c r="DK60" s="76">
        <f t="shared" si="13"/>
        <v>6.3208106877054374E-3</v>
      </c>
      <c r="DL60" s="77"/>
      <c r="DM60" s="74"/>
      <c r="DN60" s="71">
        <f t="shared" si="14"/>
        <v>268431</v>
      </c>
      <c r="DO60" s="111">
        <f t="shared" si="31"/>
        <v>0.13271032723593729</v>
      </c>
      <c r="DP60" s="116">
        <v>3.2138109792015235</v>
      </c>
      <c r="DQ60" s="74"/>
      <c r="DR60" s="75"/>
      <c r="DS60" s="76"/>
      <c r="DT60" s="77"/>
      <c r="DU60" s="74"/>
      <c r="DV60" s="71">
        <f t="shared" si="17"/>
        <v>281216</v>
      </c>
      <c r="DW60" s="111">
        <f t="shared" si="27"/>
        <v>0.13903113792364272</v>
      </c>
      <c r="DX60" s="78"/>
      <c r="DY60" s="74"/>
      <c r="DZ60" s="75">
        <f t="shared" si="18"/>
        <v>41716</v>
      </c>
      <c r="EA60" s="76">
        <f t="shared" si="19"/>
        <v>7.3808251584688437E-3</v>
      </c>
      <c r="EB60" s="77"/>
      <c r="EC60" s="74"/>
      <c r="ED60" s="71">
        <f t="shared" si="20"/>
        <v>689495</v>
      </c>
      <c r="EE60" s="111">
        <f t="shared" si="32"/>
        <v>0.12199256982065576</v>
      </c>
      <c r="EF60" s="116">
        <v>2.4658058656723698</v>
      </c>
      <c r="EG60" s="74"/>
      <c r="EH60" s="75"/>
      <c r="EI60" s="76"/>
      <c r="EJ60" s="77"/>
      <c r="EK60" s="74"/>
      <c r="EL60" s="71">
        <f t="shared" si="22"/>
        <v>731211</v>
      </c>
      <c r="EM60" s="111">
        <f t="shared" si="23"/>
        <v>0.12937339497912459</v>
      </c>
      <c r="EN60" s="78"/>
      <c r="EO60" s="381"/>
      <c r="EP60" s="382"/>
      <c r="EQ60" s="383"/>
      <c r="ER60" s="383"/>
      <c r="ES60" s="383"/>
      <c r="ET60" s="383"/>
    </row>
    <row r="61" spans="1:150" s="225" customFormat="1">
      <c r="A61" s="42">
        <f t="shared" si="28"/>
        <v>42370</v>
      </c>
      <c r="B61" s="103">
        <f t="array" ref="B61">SUM(IF(($A61=PC_2!$M$2:$M$93)*(B$8=PC_2!$AB$1:$AH$1),PC_2!$AB$2:$AH$93))+B60</f>
        <v>5631</v>
      </c>
      <c r="C61" s="104">
        <f t="shared" si="5"/>
        <v>7.4033754974697575E-3</v>
      </c>
      <c r="D61" s="105">
        <v>2.9484703042434663</v>
      </c>
      <c r="E61" s="45"/>
      <c r="F61" s="46">
        <f>SUM('&gt;&gt;:&lt;&lt;'!F61)</f>
        <v>135581</v>
      </c>
      <c r="G61" s="115">
        <f>SUM('&gt;&gt;:&lt;&lt;'!G61)</f>
        <v>0.17825555910538929</v>
      </c>
      <c r="H61" s="210">
        <v>2.7915539355088903</v>
      </c>
      <c r="I61" s="211"/>
      <c r="J61" s="103"/>
      <c r="K61" s="104"/>
      <c r="L61" s="212"/>
      <c r="M61" s="211"/>
      <c r="N61" s="43"/>
      <c r="O61" s="44"/>
      <c r="P61" s="315"/>
      <c r="Q61" s="214"/>
      <c r="R61" s="103">
        <f t="array" ref="R61">SUM(IF(($A61=PC_2!$M$2:$M$93)*(R$8=PC_2!$AB$1:$AH$1),PC_2!$AB$2:$AH$93))+R60</f>
        <v>6332</v>
      </c>
      <c r="S61" s="68">
        <f t="shared" si="6"/>
        <v>8.5765059000725997E-3</v>
      </c>
      <c r="T61" s="105">
        <v>2.9484703042434663</v>
      </c>
      <c r="U61" s="211"/>
      <c r="V61" s="46">
        <f>SUM('&gt;&gt;:&lt;&lt;'!V61)</f>
        <v>127764</v>
      </c>
      <c r="W61" s="115">
        <f>SUM('&gt;&gt;:&lt;&lt;'!W61)</f>
        <v>0.17305254261163541</v>
      </c>
      <c r="X61" s="210">
        <v>2.7915539355088903</v>
      </c>
      <c r="Y61" s="211"/>
      <c r="Z61" s="103"/>
      <c r="AA61" s="104"/>
      <c r="AB61" s="212"/>
      <c r="AC61" s="211"/>
      <c r="AD61" s="43"/>
      <c r="AE61" s="44"/>
      <c r="AF61" s="213"/>
      <c r="AG61" s="50">
        <f t="shared" si="29"/>
        <v>894.95</v>
      </c>
      <c r="AH61" s="103">
        <f t="array" ref="AH61">SUM(IF(($A61=PC_2!$M$2:$M$93)*(AH$8=PC_2!$AB$1:$AH$1),PC_2!$AB$2:$AH$93))+AH60</f>
        <v>136</v>
      </c>
      <c r="AI61" s="104">
        <f t="shared" si="24"/>
        <v>1.0642460286407387E-3</v>
      </c>
      <c r="AJ61" s="212">
        <v>2.9484703042434663</v>
      </c>
      <c r="AK61" s="211"/>
      <c r="AL61" s="43">
        <f>SUM('&gt;&gt;:&lt;&lt;'!AL61)</f>
        <v>7499</v>
      </c>
      <c r="AM61" s="115">
        <f>SUM('&gt;&gt;:&lt;&lt;'!AM61)</f>
        <v>5.868221300571249E-2</v>
      </c>
      <c r="AN61" s="210">
        <v>2.7915539355088903</v>
      </c>
      <c r="AO61" s="211"/>
      <c r="AP61" s="103"/>
      <c r="AQ61" s="104"/>
      <c r="AR61" s="212"/>
      <c r="AS61" s="211"/>
      <c r="AT61" s="43"/>
      <c r="AU61" s="44"/>
      <c r="AV61" s="213"/>
      <c r="AW61" s="217">
        <f t="shared" si="30"/>
        <v>12099</v>
      </c>
      <c r="AX61" s="103">
        <f t="array" ref="AX61">SUM(IF(($A61=PC_2!$M$2:$M$93)*(AX$8=PC_2!$AB$1:$AH$1),PC_2!$AB$2:$AH$93))+AX60</f>
        <v>0</v>
      </c>
      <c r="AY61" s="104">
        <f t="shared" si="8"/>
        <v>0</v>
      </c>
      <c r="AZ61" s="212">
        <v>2.9484703042434663</v>
      </c>
      <c r="BA61" s="211"/>
      <c r="BB61" s="43">
        <f>SUM('&gt;&gt;:&lt;&lt;'!BB61)</f>
        <v>0</v>
      </c>
      <c r="BC61" s="115">
        <f>SUM('&gt;&gt;:&lt;&lt;'!BC61)</f>
        <v>0</v>
      </c>
      <c r="BD61" s="210">
        <v>2.7915539355088903</v>
      </c>
      <c r="BE61" s="211"/>
      <c r="BF61" s="103"/>
      <c r="BG61" s="104"/>
      <c r="BH61" s="212"/>
      <c r="BI61" s="211"/>
      <c r="BJ61" s="43"/>
      <c r="BK61" s="44"/>
      <c r="BL61" s="213"/>
      <c r="BM61" s="217"/>
      <c r="BN61" s="103">
        <f t="array" ref="BN61">SUM(IF(($A61=PC_2!$M$2:$M$93)*(BN$8=PC_2!$AB$1:$AH$1),PC_2!$AB$2:$AH$93))+BN60</f>
        <v>28931</v>
      </c>
      <c r="BO61" s="104">
        <f t="shared" si="9"/>
        <v>7.971599712227757E-3</v>
      </c>
      <c r="BP61" s="212">
        <v>3.3228255935106485</v>
      </c>
      <c r="BQ61" s="211"/>
      <c r="BR61" s="43">
        <f>SUM('&gt;&gt;:&lt;&lt;'!BR61)</f>
        <v>446553</v>
      </c>
      <c r="BS61" s="115">
        <f>SUM('&gt;&gt;:&lt;&lt;'!BS61)</f>
        <v>0.12304247230633032</v>
      </c>
      <c r="BT61" s="210">
        <v>2.7915539355088903</v>
      </c>
      <c r="BU61" s="211"/>
      <c r="BV61" s="103"/>
      <c r="BW61" s="104"/>
      <c r="BX61" s="212"/>
      <c r="BY61" s="211"/>
      <c r="BZ61" s="43"/>
      <c r="CA61" s="44"/>
      <c r="CB61" s="213"/>
      <c r="CC61" s="217"/>
      <c r="CD61" s="103">
        <f t="array" ref="CD61">SUM(IF(($A61=PC_2!$M$2:$M$93)*(CD$8=PC_2!$AB$1:$AH$1),PC_2!$AB$2:$AH$93))+CD60</f>
        <v>686</v>
      </c>
      <c r="CE61" s="104">
        <f t="shared" si="10"/>
        <v>6.8785721447909356E-3</v>
      </c>
      <c r="CF61" s="212">
        <v>2.9484703042434663</v>
      </c>
      <c r="CG61" s="211"/>
      <c r="CH61" s="93">
        <f>SUM('&gt;&gt;:&lt;&lt;'!CH61)</f>
        <v>13566</v>
      </c>
      <c r="CI61" s="115">
        <f>SUM('&gt;&gt;:&lt;&lt;'!CI61)</f>
        <v>0.13602727363882486</v>
      </c>
      <c r="CJ61" s="210">
        <v>2.7915539355088903</v>
      </c>
      <c r="CK61" s="211"/>
      <c r="CL61" s="103"/>
      <c r="CM61" s="104"/>
      <c r="CN61" s="212"/>
      <c r="CO61" s="211"/>
      <c r="CP61" s="43"/>
      <c r="CQ61" s="44"/>
      <c r="CR61" s="213"/>
      <c r="CS61" s="217"/>
      <c r="CT61" s="103">
        <f t="array" ref="CT61">SUM(IF(($A61=PC_2!$N$2:$N$93)*(CT$8=PC_2!$AB$1:$AH$1),PC_2!$AB$2:$AH$93))+CT60</f>
        <v>0</v>
      </c>
      <c r="CU61" s="104">
        <f t="shared" si="11"/>
        <v>0</v>
      </c>
      <c r="CV61" s="212">
        <v>2.9484703042434663</v>
      </c>
      <c r="CW61" s="211"/>
      <c r="CX61" s="46">
        <f>SUM('&gt;&gt;:&lt;&lt;'!CX61)</f>
        <v>0</v>
      </c>
      <c r="CY61" s="115">
        <f>SUM('&gt;&gt;:&lt;&lt;'!CY61)</f>
        <v>0</v>
      </c>
      <c r="CZ61" s="210">
        <v>2.7915539355088903</v>
      </c>
      <c r="DA61" s="211"/>
      <c r="DB61" s="103"/>
      <c r="DC61" s="104"/>
      <c r="DD61" s="212"/>
      <c r="DE61" s="211"/>
      <c r="DF61" s="43"/>
      <c r="DG61" s="44"/>
      <c r="DH61" s="213"/>
      <c r="DI61" s="218"/>
      <c r="DJ61" s="103">
        <f t="shared" si="12"/>
        <v>12785</v>
      </c>
      <c r="DK61" s="104">
        <f t="shared" si="13"/>
        <v>6.3208106877054374E-3</v>
      </c>
      <c r="DL61" s="212"/>
      <c r="DM61" s="211"/>
      <c r="DN61" s="43">
        <f t="shared" si="14"/>
        <v>284410</v>
      </c>
      <c r="DO61" s="115">
        <f t="shared" si="31"/>
        <v>0.14061022821199087</v>
      </c>
      <c r="DP61" s="215">
        <v>3.2138109792015235</v>
      </c>
      <c r="DQ61" s="211"/>
      <c r="DR61" s="103"/>
      <c r="DS61" s="104"/>
      <c r="DT61" s="212"/>
      <c r="DU61" s="211"/>
      <c r="DV61" s="43">
        <f t="shared" si="17"/>
        <v>297195</v>
      </c>
      <c r="DW61" s="115">
        <f t="shared" si="27"/>
        <v>0.1469310388996963</v>
      </c>
      <c r="DX61" s="213"/>
      <c r="DY61" s="211"/>
      <c r="DZ61" s="103">
        <f t="shared" si="18"/>
        <v>41716</v>
      </c>
      <c r="EA61" s="104">
        <f t="shared" si="19"/>
        <v>7.3808251584688437E-3</v>
      </c>
      <c r="EB61" s="212"/>
      <c r="EC61" s="211"/>
      <c r="ED61" s="43">
        <f t="shared" si="20"/>
        <v>730963</v>
      </c>
      <c r="EE61" s="115">
        <f t="shared" si="32"/>
        <v>0.12932951626018463</v>
      </c>
      <c r="EF61" s="215">
        <v>2.4658058656723698</v>
      </c>
      <c r="EG61" s="211"/>
      <c r="EH61" s="103"/>
      <c r="EI61" s="104"/>
      <c r="EJ61" s="212"/>
      <c r="EK61" s="211"/>
      <c r="EL61" s="43">
        <f t="shared" si="22"/>
        <v>772679</v>
      </c>
      <c r="EM61" s="115">
        <f t="shared" si="23"/>
        <v>0.13671034141865346</v>
      </c>
      <c r="EN61" s="213"/>
      <c r="EO61" s="379"/>
      <c r="EP61" s="232"/>
      <c r="EQ61" s="380"/>
      <c r="ER61" s="380"/>
      <c r="ES61" s="380"/>
      <c r="ET61" s="380"/>
    </row>
    <row r="62" spans="1:150" s="96" customFormat="1">
      <c r="A62" s="52">
        <f t="shared" ref="A62:A84" si="33">DATE(YEAR(A61),MONTH(A61)+1,1)</f>
        <v>42401</v>
      </c>
      <c r="B62" s="67">
        <f t="array" ref="B62">SUM(IF(($A62=PC_2!$M$2:$M$93)*(B$8=PC_2!$AB$1:$AH$1),PC_2!$AB$2:$AH$93))+B61</f>
        <v>5631</v>
      </c>
      <c r="C62" s="68">
        <f t="shared" si="5"/>
        <v>7.4033754974697575E-3</v>
      </c>
      <c r="D62" s="106">
        <v>2.9484703042434663</v>
      </c>
      <c r="E62" s="53"/>
      <c r="F62" s="46">
        <f>SUM('&gt;&gt;:&lt;&lt;'!F62)</f>
        <v>135581</v>
      </c>
      <c r="G62" s="109">
        <f>SUM('&gt;&gt;:&lt;&lt;'!G62)</f>
        <v>0.17825555910538929</v>
      </c>
      <c r="H62" s="112">
        <v>2.7915539355088903</v>
      </c>
      <c r="I62" s="30"/>
      <c r="J62" s="67"/>
      <c r="K62" s="68"/>
      <c r="L62" s="69"/>
      <c r="M62" s="30"/>
      <c r="N62" s="46"/>
      <c r="O62" s="47"/>
      <c r="P62" s="311"/>
      <c r="Q62" s="49"/>
      <c r="R62" s="67">
        <f t="array" ref="R62">SUM(IF(($A62=PC_2!$M$2:$M$93)*(R$8=PC_2!$AB$1:$AH$1),PC_2!$AB$2:$AH$93))+R61</f>
        <v>6332</v>
      </c>
      <c r="S62" s="68">
        <f t="shared" si="6"/>
        <v>8.5765059000725997E-3</v>
      </c>
      <c r="T62" s="106">
        <v>2.9484703042434663</v>
      </c>
      <c r="U62" s="30"/>
      <c r="V62" s="46">
        <f>SUM('&gt;&gt;:&lt;&lt;'!V62)</f>
        <v>127764</v>
      </c>
      <c r="W62" s="109">
        <f>SUM('&gt;&gt;:&lt;&lt;'!W62)</f>
        <v>0.17305254261163541</v>
      </c>
      <c r="X62" s="112">
        <v>2.7915539355088903</v>
      </c>
      <c r="Y62" s="30"/>
      <c r="Z62" s="67"/>
      <c r="AA62" s="68"/>
      <c r="AB62" s="69"/>
      <c r="AC62" s="30"/>
      <c r="AD62" s="46"/>
      <c r="AE62" s="47"/>
      <c r="AF62" s="48"/>
      <c r="AG62" s="50">
        <f t="shared" si="29"/>
        <v>894.95</v>
      </c>
      <c r="AH62" s="67">
        <f t="array" ref="AH62">SUM(IF(($A62=PC_2!$M$2:$M$93)*(AH$8=PC_2!$AB$1:$AH$1),PC_2!$AB$2:$AH$93))+AH61</f>
        <v>136</v>
      </c>
      <c r="AI62" s="68">
        <f t="shared" si="24"/>
        <v>1.0642460286407387E-3</v>
      </c>
      <c r="AJ62" s="69">
        <v>2.9484703042434663</v>
      </c>
      <c r="AK62" s="30"/>
      <c r="AL62" s="46">
        <f>SUM('&gt;&gt;:&lt;&lt;'!AL62)</f>
        <v>7499</v>
      </c>
      <c r="AM62" s="109">
        <f>SUM('&gt;&gt;:&lt;&lt;'!AM62)</f>
        <v>5.868221300571249E-2</v>
      </c>
      <c r="AN62" s="112">
        <v>2.7915539355088903</v>
      </c>
      <c r="AO62" s="30"/>
      <c r="AP62" s="67"/>
      <c r="AQ62" s="68"/>
      <c r="AR62" s="69"/>
      <c r="AS62" s="30"/>
      <c r="AT62" s="46"/>
      <c r="AU62" s="47"/>
      <c r="AV62" s="48"/>
      <c r="AW62" s="66">
        <f t="shared" si="30"/>
        <v>12099</v>
      </c>
      <c r="AX62" s="67">
        <f t="array" ref="AX62">SUM(IF(($A62=PC_2!$M$2:$M$93)*(AX$8=PC_2!$AB$1:$AH$1),PC_2!$AB$2:$AH$93))+AX61</f>
        <v>0</v>
      </c>
      <c r="AY62" s="68">
        <f t="shared" si="8"/>
        <v>0</v>
      </c>
      <c r="AZ62" s="69">
        <v>2.9484703042434663</v>
      </c>
      <c r="BA62" s="30"/>
      <c r="BB62" s="46">
        <f>SUM('&gt;&gt;:&lt;&lt;'!BB62)</f>
        <v>0</v>
      </c>
      <c r="BC62" s="109">
        <f>SUM('&gt;&gt;:&lt;&lt;'!BC62)</f>
        <v>0</v>
      </c>
      <c r="BD62" s="112">
        <v>2.7915539355088903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>
        <f t="array" ref="BN62">SUM(IF(($A62=PC_2!$M$2:$M$93)*(BN$8=PC_2!$AB$1:$AH$1),PC_2!$AB$2:$AH$93))+BN61</f>
        <v>28931</v>
      </c>
      <c r="BO62" s="68">
        <f t="shared" si="9"/>
        <v>7.971599712227757E-3</v>
      </c>
      <c r="BP62" s="69">
        <v>3.3228255935106485</v>
      </c>
      <c r="BQ62" s="30"/>
      <c r="BR62" s="46">
        <f>SUM('&gt;&gt;:&lt;&lt;'!BR62)</f>
        <v>446553</v>
      </c>
      <c r="BS62" s="109">
        <f>SUM('&gt;&gt;:&lt;&lt;'!BS62)</f>
        <v>0.12304247230633032</v>
      </c>
      <c r="BT62" s="112">
        <v>2.7915539355088903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>
        <f t="array" ref="CD62">SUM(IF(($A62=PC_2!$M$2:$M$93)*(CD$8=PC_2!$AB$1:$AH$1),PC_2!$AB$2:$AH$93))+CD61</f>
        <v>686</v>
      </c>
      <c r="CE62" s="68">
        <f t="shared" si="10"/>
        <v>6.8785721447909356E-3</v>
      </c>
      <c r="CF62" s="69">
        <v>2.9484703042434663</v>
      </c>
      <c r="CG62" s="30"/>
      <c r="CH62" s="93">
        <f>SUM('&gt;&gt;:&lt;&lt;'!CH62)</f>
        <v>13566</v>
      </c>
      <c r="CI62" s="109">
        <f>SUM('&gt;&gt;:&lt;&lt;'!CI62)</f>
        <v>0.13602727363882486</v>
      </c>
      <c r="CJ62" s="112">
        <v>2.7915539355088903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>
        <f t="array" ref="CT62">SUM(IF(($A62=PC_2!$N$2:$N$93)*(CT$8=PC_2!$AB$1:$AH$1),PC_2!$AB$2:$AH$93))+CT61</f>
        <v>0</v>
      </c>
      <c r="CU62" s="68">
        <f t="shared" si="11"/>
        <v>0</v>
      </c>
      <c r="CV62" s="69">
        <v>2.9484703042434663</v>
      </c>
      <c r="CW62" s="30"/>
      <c r="CX62" s="46">
        <f>SUM('&gt;&gt;:&lt;&lt;'!CX62)</f>
        <v>0</v>
      </c>
      <c r="CY62" s="109">
        <f>SUM('&gt;&gt;:&lt;&lt;'!CY62)</f>
        <v>0</v>
      </c>
      <c r="CZ62" s="112">
        <v>2.7915539355088903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>
        <f t="shared" si="12"/>
        <v>12785</v>
      </c>
      <c r="DK62" s="68">
        <f t="shared" si="13"/>
        <v>6.3208106877054374E-3</v>
      </c>
      <c r="DL62" s="69"/>
      <c r="DM62" s="30"/>
      <c r="DN62" s="46">
        <f t="shared" si="14"/>
        <v>284410</v>
      </c>
      <c r="DO62" s="109">
        <f t="shared" si="31"/>
        <v>0.14061022821199087</v>
      </c>
      <c r="DP62" s="114">
        <v>3.2138109792015235</v>
      </c>
      <c r="DQ62" s="30"/>
      <c r="DR62" s="67"/>
      <c r="DS62" s="68"/>
      <c r="DT62" s="69"/>
      <c r="DU62" s="30"/>
      <c r="DV62" s="46">
        <f t="shared" si="17"/>
        <v>297195</v>
      </c>
      <c r="DW62" s="109">
        <f t="shared" si="27"/>
        <v>0.1469310388996963</v>
      </c>
      <c r="DX62" s="48"/>
      <c r="DY62" s="30"/>
      <c r="DZ62" s="67">
        <f t="shared" si="18"/>
        <v>41716</v>
      </c>
      <c r="EA62" s="68">
        <f t="shared" si="19"/>
        <v>7.3808251584688437E-3</v>
      </c>
      <c r="EB62" s="69"/>
      <c r="EC62" s="30"/>
      <c r="ED62" s="46">
        <f t="shared" si="20"/>
        <v>730963</v>
      </c>
      <c r="EE62" s="109">
        <f t="shared" si="32"/>
        <v>0.12932951626018463</v>
      </c>
      <c r="EF62" s="114">
        <v>2.4658058656723698</v>
      </c>
      <c r="EG62" s="30"/>
      <c r="EH62" s="67"/>
      <c r="EI62" s="68"/>
      <c r="EJ62" s="69"/>
      <c r="EK62" s="30"/>
      <c r="EL62" s="46">
        <f t="shared" si="22"/>
        <v>772679</v>
      </c>
      <c r="EM62" s="109">
        <f t="shared" si="23"/>
        <v>0.13671034141865346</v>
      </c>
      <c r="EN62" s="48"/>
      <c r="EO62" s="372"/>
      <c r="EP62" s="233"/>
      <c r="EQ62" s="373"/>
      <c r="ER62" s="373"/>
      <c r="ES62" s="373"/>
      <c r="ET62" s="373"/>
    </row>
    <row r="63" spans="1:150" s="96" customFormat="1">
      <c r="A63" s="52">
        <f t="shared" si="33"/>
        <v>42430</v>
      </c>
      <c r="B63" s="67">
        <f t="array" ref="B63">SUM(IF(($A63=PC_2!$M$2:$M$93)*(B$8=PC_2!$AB$1:$AH$1),PC_2!$AB$2:$AH$93))+B62</f>
        <v>5631</v>
      </c>
      <c r="C63" s="68">
        <f t="shared" si="5"/>
        <v>7.4033754974697575E-3</v>
      </c>
      <c r="D63" s="106">
        <v>2.9484703042434663</v>
      </c>
      <c r="E63" s="53"/>
      <c r="F63" s="46">
        <f>SUM('&gt;&gt;:&lt;&lt;'!F63)</f>
        <v>135581</v>
      </c>
      <c r="G63" s="109">
        <f>SUM('&gt;&gt;:&lt;&lt;'!G63)</f>
        <v>0.17825555910538929</v>
      </c>
      <c r="H63" s="112">
        <v>2.7915539355088903</v>
      </c>
      <c r="I63" s="30"/>
      <c r="J63" s="67"/>
      <c r="K63" s="68"/>
      <c r="L63" s="69"/>
      <c r="M63" s="30"/>
      <c r="N63" s="46"/>
      <c r="O63" s="47"/>
      <c r="P63" s="311"/>
      <c r="Q63" s="49"/>
      <c r="R63" s="67">
        <f t="array" ref="R63">SUM(IF(($A63=PC_2!$M$2:$M$93)*(R$8=PC_2!$AB$1:$AH$1),PC_2!$AB$2:$AH$93))+R62</f>
        <v>6332</v>
      </c>
      <c r="S63" s="68">
        <f t="shared" si="6"/>
        <v>8.5765059000725997E-3</v>
      </c>
      <c r="T63" s="106">
        <v>2.9484703042434663</v>
      </c>
      <c r="U63" s="30"/>
      <c r="V63" s="46">
        <f>SUM('&gt;&gt;:&lt;&lt;'!V63)</f>
        <v>127764</v>
      </c>
      <c r="W63" s="109">
        <f>SUM('&gt;&gt;:&lt;&lt;'!W63)</f>
        <v>0.17305254261163541</v>
      </c>
      <c r="X63" s="112">
        <v>2.7915539355088903</v>
      </c>
      <c r="Y63" s="30"/>
      <c r="Z63" s="67"/>
      <c r="AA63" s="68"/>
      <c r="AB63" s="69"/>
      <c r="AC63" s="30"/>
      <c r="AD63" s="46"/>
      <c r="AE63" s="47"/>
      <c r="AF63" s="48"/>
      <c r="AG63" s="50">
        <f t="shared" si="29"/>
        <v>894.95</v>
      </c>
      <c r="AH63" s="67">
        <f t="array" ref="AH63">SUM(IF(($A63=PC_2!$M$2:$M$93)*(AH$8=PC_2!$AB$1:$AH$1),PC_2!$AB$2:$AH$93))+AH62</f>
        <v>136</v>
      </c>
      <c r="AI63" s="68">
        <f t="shared" si="24"/>
        <v>1.0642460286407387E-3</v>
      </c>
      <c r="AJ63" s="69">
        <v>2.9484703042434663</v>
      </c>
      <c r="AK63" s="30"/>
      <c r="AL63" s="46">
        <f>SUM('&gt;&gt;:&lt;&lt;'!AL63)</f>
        <v>7499</v>
      </c>
      <c r="AM63" s="109">
        <f>SUM('&gt;&gt;:&lt;&lt;'!AM63)</f>
        <v>5.868221300571249E-2</v>
      </c>
      <c r="AN63" s="112">
        <v>2.7915539355088903</v>
      </c>
      <c r="AO63" s="30"/>
      <c r="AP63" s="67"/>
      <c r="AQ63" s="68"/>
      <c r="AR63" s="69"/>
      <c r="AS63" s="30"/>
      <c r="AT63" s="46"/>
      <c r="AU63" s="47"/>
      <c r="AV63" s="48"/>
      <c r="AW63" s="66">
        <f t="shared" si="30"/>
        <v>12099</v>
      </c>
      <c r="AX63" s="67">
        <f t="array" ref="AX63">SUM(IF(($A63=PC_2!$M$2:$M$93)*(AX$8=PC_2!$AB$1:$AH$1),PC_2!$AB$2:$AH$93))+AX62</f>
        <v>0</v>
      </c>
      <c r="AY63" s="68">
        <f t="shared" si="8"/>
        <v>0</v>
      </c>
      <c r="AZ63" s="69">
        <v>2.9484703042434663</v>
      </c>
      <c r="BA63" s="30"/>
      <c r="BB63" s="46">
        <f>SUM('&gt;&gt;:&lt;&lt;'!BB63)</f>
        <v>0</v>
      </c>
      <c r="BC63" s="109">
        <f>SUM('&gt;&gt;:&lt;&lt;'!BC63)</f>
        <v>0</v>
      </c>
      <c r="BD63" s="112">
        <v>2.7915539355088903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>
        <f t="array" ref="BN63">SUM(IF(($A63=PC_2!$M$2:$M$93)*(BN$8=PC_2!$AB$1:$AH$1),PC_2!$AB$2:$AH$93))+BN62</f>
        <v>28931</v>
      </c>
      <c r="BO63" s="68">
        <f t="shared" si="9"/>
        <v>7.971599712227757E-3</v>
      </c>
      <c r="BP63" s="69">
        <v>3.3228255935106485</v>
      </c>
      <c r="BQ63" s="30"/>
      <c r="BR63" s="46">
        <f>SUM('&gt;&gt;:&lt;&lt;'!BR63)</f>
        <v>446553</v>
      </c>
      <c r="BS63" s="109">
        <f>SUM('&gt;&gt;:&lt;&lt;'!BS63)</f>
        <v>0.12304247230633032</v>
      </c>
      <c r="BT63" s="112">
        <v>2.7915539355088903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>
        <f t="array" ref="CD63">SUM(IF(($A63=PC_2!$M$2:$M$93)*(CD$8=PC_2!$AB$1:$AH$1),PC_2!$AB$2:$AH$93))+CD62</f>
        <v>686</v>
      </c>
      <c r="CE63" s="68">
        <f t="shared" si="10"/>
        <v>6.8785721447909356E-3</v>
      </c>
      <c r="CF63" s="69">
        <v>2.9484703042434663</v>
      </c>
      <c r="CG63" s="30"/>
      <c r="CH63" s="93">
        <f>SUM('&gt;&gt;:&lt;&lt;'!CH63)</f>
        <v>13566</v>
      </c>
      <c r="CI63" s="109">
        <f>SUM('&gt;&gt;:&lt;&lt;'!CI63)</f>
        <v>0.13602727363882486</v>
      </c>
      <c r="CJ63" s="112">
        <v>2.7915539355088903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>
        <f t="array" ref="CT63">SUM(IF(($A63=PC_2!$N$2:$N$93)*(CT$8=PC_2!$AB$1:$AH$1),PC_2!$AB$2:$AH$93))+CT62</f>
        <v>0</v>
      </c>
      <c r="CU63" s="68">
        <f t="shared" si="11"/>
        <v>0</v>
      </c>
      <c r="CV63" s="69">
        <v>2.9484703042434663</v>
      </c>
      <c r="CW63" s="30"/>
      <c r="CX63" s="46">
        <f>SUM('&gt;&gt;:&lt;&lt;'!CX63)</f>
        <v>0</v>
      </c>
      <c r="CY63" s="109">
        <f>SUM('&gt;&gt;:&lt;&lt;'!CY63)</f>
        <v>0</v>
      </c>
      <c r="CZ63" s="112">
        <v>2.7915539355088903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>
        <f t="shared" si="12"/>
        <v>12785</v>
      </c>
      <c r="DK63" s="68">
        <f t="shared" si="13"/>
        <v>6.3208106877054374E-3</v>
      </c>
      <c r="DL63" s="69"/>
      <c r="DM63" s="30"/>
      <c r="DN63" s="46">
        <f t="shared" si="14"/>
        <v>284410</v>
      </c>
      <c r="DO63" s="109">
        <f t="shared" si="31"/>
        <v>0.14061022821199087</v>
      </c>
      <c r="DP63" s="114">
        <v>3.2138109792015235</v>
      </c>
      <c r="DQ63" s="30"/>
      <c r="DR63" s="67"/>
      <c r="DS63" s="68"/>
      <c r="DT63" s="69"/>
      <c r="DU63" s="30"/>
      <c r="DV63" s="46">
        <f t="shared" si="17"/>
        <v>297195</v>
      </c>
      <c r="DW63" s="109">
        <f t="shared" si="27"/>
        <v>0.1469310388996963</v>
      </c>
      <c r="DX63" s="48"/>
      <c r="DY63" s="30"/>
      <c r="DZ63" s="67">
        <f t="shared" si="18"/>
        <v>41716</v>
      </c>
      <c r="EA63" s="68">
        <f t="shared" si="19"/>
        <v>7.3808251584688437E-3</v>
      </c>
      <c r="EB63" s="69"/>
      <c r="EC63" s="30"/>
      <c r="ED63" s="46">
        <f t="shared" si="20"/>
        <v>730963</v>
      </c>
      <c r="EE63" s="109">
        <f t="shared" si="32"/>
        <v>0.12932951626018463</v>
      </c>
      <c r="EF63" s="114">
        <v>2.4658058656723698</v>
      </c>
      <c r="EG63" s="30"/>
      <c r="EH63" s="67"/>
      <c r="EI63" s="68"/>
      <c r="EJ63" s="69"/>
      <c r="EK63" s="30"/>
      <c r="EL63" s="46">
        <f t="shared" si="22"/>
        <v>772679</v>
      </c>
      <c r="EM63" s="109">
        <f t="shared" si="23"/>
        <v>0.13671034141865346</v>
      </c>
      <c r="EN63" s="48"/>
      <c r="EO63" s="372"/>
      <c r="EP63" s="233"/>
      <c r="EQ63" s="373"/>
      <c r="ER63" s="373"/>
      <c r="ES63" s="373"/>
      <c r="ET63" s="373"/>
    </row>
    <row r="64" spans="1:150" s="96" customFormat="1">
      <c r="A64" s="52">
        <f t="shared" si="33"/>
        <v>42461</v>
      </c>
      <c r="B64" s="67">
        <f t="array" ref="B64">SUM(IF(($A64=PC_2!$M$2:$M$93)*(B$8=PC_2!$AB$1:$AH$1),PC_2!$AB$2:$AH$93))+B63</f>
        <v>5631</v>
      </c>
      <c r="C64" s="68">
        <f t="shared" si="5"/>
        <v>7.4033754974697575E-3</v>
      </c>
      <c r="D64" s="106">
        <v>2.9484703042434663</v>
      </c>
      <c r="E64" s="53"/>
      <c r="F64" s="46">
        <f>SUM('&gt;&gt;:&lt;&lt;'!F64)</f>
        <v>135581</v>
      </c>
      <c r="G64" s="109">
        <f>SUM('&gt;&gt;:&lt;&lt;'!G64)</f>
        <v>0.17825555910538929</v>
      </c>
      <c r="H64" s="112">
        <v>2.7915539355088903</v>
      </c>
      <c r="I64" s="30"/>
      <c r="J64" s="67"/>
      <c r="K64" s="68"/>
      <c r="L64" s="69"/>
      <c r="M64" s="30"/>
      <c r="N64" s="46"/>
      <c r="O64" s="47"/>
      <c r="P64" s="311"/>
      <c r="Q64" s="49"/>
      <c r="R64" s="67">
        <f t="array" ref="R64">SUM(IF(($A64=PC_2!$M$2:$M$93)*(R$8=PC_2!$AB$1:$AH$1),PC_2!$AB$2:$AH$93))+R63</f>
        <v>6332</v>
      </c>
      <c r="S64" s="68">
        <f t="shared" si="6"/>
        <v>8.5765059000725997E-3</v>
      </c>
      <c r="T64" s="106">
        <v>2.9484703042434663</v>
      </c>
      <c r="U64" s="30"/>
      <c r="V64" s="46">
        <f>SUM('&gt;&gt;:&lt;&lt;'!V64)</f>
        <v>127764</v>
      </c>
      <c r="W64" s="109">
        <f>SUM('&gt;&gt;:&lt;&lt;'!W64)</f>
        <v>0.17305254261163541</v>
      </c>
      <c r="X64" s="112">
        <v>2.7915539355088903</v>
      </c>
      <c r="Y64" s="30"/>
      <c r="Z64" s="67"/>
      <c r="AA64" s="68"/>
      <c r="AB64" s="69"/>
      <c r="AC64" s="30"/>
      <c r="AD64" s="46"/>
      <c r="AE64" s="47"/>
      <c r="AF64" s="48"/>
      <c r="AG64" s="50">
        <f t="shared" si="29"/>
        <v>894.95</v>
      </c>
      <c r="AH64" s="67">
        <f t="array" ref="AH64">SUM(IF(($A64=PC_2!$M$2:$M$93)*(AH$8=PC_2!$AB$1:$AH$1),PC_2!$AB$2:$AH$93))+AH63</f>
        <v>136</v>
      </c>
      <c r="AI64" s="68">
        <f t="shared" si="24"/>
        <v>1.0642460286407387E-3</v>
      </c>
      <c r="AJ64" s="69">
        <v>2.9484703042434663</v>
      </c>
      <c r="AK64" s="30"/>
      <c r="AL64" s="46">
        <f>SUM('&gt;&gt;:&lt;&lt;'!AL64)</f>
        <v>7499</v>
      </c>
      <c r="AM64" s="109">
        <f>SUM('&gt;&gt;:&lt;&lt;'!AM64)</f>
        <v>5.868221300571249E-2</v>
      </c>
      <c r="AN64" s="112">
        <v>2.7915539355088903</v>
      </c>
      <c r="AO64" s="30"/>
      <c r="AP64" s="67"/>
      <c r="AQ64" s="68"/>
      <c r="AR64" s="69"/>
      <c r="AS64" s="30"/>
      <c r="AT64" s="46"/>
      <c r="AU64" s="47"/>
      <c r="AV64" s="48"/>
      <c r="AW64" s="66">
        <f t="shared" si="30"/>
        <v>12099</v>
      </c>
      <c r="AX64" s="67">
        <f t="array" ref="AX64">SUM(IF(($A64=PC_2!$M$2:$M$93)*(AX$8=PC_2!$AB$1:$AH$1),PC_2!$AB$2:$AH$93))+AX63</f>
        <v>0</v>
      </c>
      <c r="AY64" s="68">
        <f t="shared" si="8"/>
        <v>0</v>
      </c>
      <c r="AZ64" s="69">
        <v>2.9484703042434663</v>
      </c>
      <c r="BA64" s="30"/>
      <c r="BB64" s="46">
        <f>SUM('&gt;&gt;:&lt;&lt;'!BB64)</f>
        <v>0</v>
      </c>
      <c r="BC64" s="109">
        <f>SUM('&gt;&gt;:&lt;&lt;'!BC64)</f>
        <v>0</v>
      </c>
      <c r="BD64" s="112">
        <v>2.7915539355088903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>
        <f t="array" ref="BN64">SUM(IF(($A64=PC_2!$M$2:$M$93)*(BN$8=PC_2!$AB$1:$AH$1),PC_2!$AB$2:$AH$93))+BN63</f>
        <v>28931</v>
      </c>
      <c r="BO64" s="68">
        <f t="shared" si="9"/>
        <v>7.971599712227757E-3</v>
      </c>
      <c r="BP64" s="69">
        <v>3.3228255935106485</v>
      </c>
      <c r="BQ64" s="30"/>
      <c r="BR64" s="46">
        <f>SUM('&gt;&gt;:&lt;&lt;'!BR64)</f>
        <v>446553</v>
      </c>
      <c r="BS64" s="109">
        <f>SUM('&gt;&gt;:&lt;&lt;'!BS64)</f>
        <v>0.12304247230633032</v>
      </c>
      <c r="BT64" s="112">
        <v>2.7915539355088903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>
        <f t="array" ref="CD64">SUM(IF(($A64=PC_2!$M$2:$M$93)*(CD$8=PC_2!$AB$1:$AH$1),PC_2!$AB$2:$AH$93))+CD63</f>
        <v>686</v>
      </c>
      <c r="CE64" s="68">
        <f t="shared" si="10"/>
        <v>6.8785721447909356E-3</v>
      </c>
      <c r="CF64" s="69">
        <v>2.9484703042434663</v>
      </c>
      <c r="CG64" s="30"/>
      <c r="CH64" s="93">
        <f>SUM('&gt;&gt;:&lt;&lt;'!CH64)</f>
        <v>13566</v>
      </c>
      <c r="CI64" s="109">
        <f>SUM('&gt;&gt;:&lt;&lt;'!CI64)</f>
        <v>0.13602727363882486</v>
      </c>
      <c r="CJ64" s="112">
        <v>2.7915539355088903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>
        <f t="array" ref="CT64">SUM(IF(($A64=PC_2!$N$2:$N$93)*(CT$8=PC_2!$AB$1:$AH$1),PC_2!$AB$2:$AH$93))+CT63</f>
        <v>0</v>
      </c>
      <c r="CU64" s="68">
        <f t="shared" si="11"/>
        <v>0</v>
      </c>
      <c r="CV64" s="69">
        <v>2.9484703042434663</v>
      </c>
      <c r="CW64" s="30"/>
      <c r="CX64" s="46">
        <f>SUM('&gt;&gt;:&lt;&lt;'!CX64)</f>
        <v>0</v>
      </c>
      <c r="CY64" s="109">
        <f>SUM('&gt;&gt;:&lt;&lt;'!CY64)</f>
        <v>0</v>
      </c>
      <c r="CZ64" s="112">
        <v>2.7915539355088903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>
        <f t="shared" si="12"/>
        <v>12785</v>
      </c>
      <c r="DK64" s="68">
        <f t="shared" si="13"/>
        <v>6.3208106877054374E-3</v>
      </c>
      <c r="DL64" s="69"/>
      <c r="DM64" s="30"/>
      <c r="DN64" s="46">
        <f t="shared" si="14"/>
        <v>284410</v>
      </c>
      <c r="DO64" s="109">
        <f t="shared" si="31"/>
        <v>0.14061022821199087</v>
      </c>
      <c r="DP64" s="114">
        <v>3.2138109792015235</v>
      </c>
      <c r="DQ64" s="30"/>
      <c r="DR64" s="67"/>
      <c r="DS64" s="68"/>
      <c r="DT64" s="69"/>
      <c r="DU64" s="30"/>
      <c r="DV64" s="46">
        <f t="shared" si="17"/>
        <v>297195</v>
      </c>
      <c r="DW64" s="109">
        <f t="shared" si="27"/>
        <v>0.1469310388996963</v>
      </c>
      <c r="DX64" s="48"/>
      <c r="DY64" s="30"/>
      <c r="DZ64" s="67">
        <f t="shared" si="18"/>
        <v>41716</v>
      </c>
      <c r="EA64" s="68">
        <f t="shared" si="19"/>
        <v>7.3808251584688437E-3</v>
      </c>
      <c r="EB64" s="69"/>
      <c r="EC64" s="30"/>
      <c r="ED64" s="46">
        <f t="shared" si="20"/>
        <v>730963</v>
      </c>
      <c r="EE64" s="109">
        <f t="shared" si="32"/>
        <v>0.12932951626018463</v>
      </c>
      <c r="EF64" s="114">
        <v>2.4658058656723698</v>
      </c>
      <c r="EG64" s="30"/>
      <c r="EH64" s="67"/>
      <c r="EI64" s="68"/>
      <c r="EJ64" s="69"/>
      <c r="EK64" s="30"/>
      <c r="EL64" s="46">
        <f t="shared" si="22"/>
        <v>772679</v>
      </c>
      <c r="EM64" s="109">
        <f t="shared" si="23"/>
        <v>0.13671034141865346</v>
      </c>
      <c r="EN64" s="48"/>
      <c r="EO64" s="372"/>
      <c r="EP64" s="233"/>
      <c r="EQ64" s="373"/>
      <c r="ER64" s="373"/>
      <c r="ES64" s="373"/>
      <c r="ET64" s="373"/>
    </row>
    <row r="65" spans="1:150" s="96" customFormat="1">
      <c r="A65" s="52">
        <f t="shared" si="33"/>
        <v>42491</v>
      </c>
      <c r="B65" s="67">
        <f t="array" ref="B65">SUM(IF(($A65=PC_2!$M$2:$M$93)*(B$8=PC_2!$AB$1:$AH$1),PC_2!$AB$2:$AH$93))+B64</f>
        <v>5631</v>
      </c>
      <c r="C65" s="68">
        <f t="shared" si="5"/>
        <v>7.4033754974697575E-3</v>
      </c>
      <c r="D65" s="106">
        <v>2.9484703042434663</v>
      </c>
      <c r="E65" s="53"/>
      <c r="F65" s="46">
        <f>SUM('&gt;&gt;:&lt;&lt;'!F65)</f>
        <v>135581</v>
      </c>
      <c r="G65" s="109">
        <f>SUM('&gt;&gt;:&lt;&lt;'!G65)</f>
        <v>0.17825555910538929</v>
      </c>
      <c r="H65" s="112">
        <v>2.7915539355088903</v>
      </c>
      <c r="I65" s="30"/>
      <c r="J65" s="67"/>
      <c r="K65" s="68"/>
      <c r="L65" s="69"/>
      <c r="M65" s="30"/>
      <c r="N65" s="46"/>
      <c r="O65" s="47"/>
      <c r="P65" s="311"/>
      <c r="Q65" s="49"/>
      <c r="R65" s="67">
        <f t="array" ref="R65">SUM(IF(($A65=PC_2!$M$2:$M$93)*(R$8=PC_2!$AB$1:$AH$1),PC_2!$AB$2:$AH$93))+R64</f>
        <v>6332</v>
      </c>
      <c r="S65" s="68">
        <f t="shared" si="6"/>
        <v>8.5765059000725997E-3</v>
      </c>
      <c r="T65" s="106">
        <v>2.9484703042434663</v>
      </c>
      <c r="U65" s="30"/>
      <c r="V65" s="46">
        <f>SUM('&gt;&gt;:&lt;&lt;'!V65)</f>
        <v>127764</v>
      </c>
      <c r="W65" s="109">
        <f>SUM('&gt;&gt;:&lt;&lt;'!W65)</f>
        <v>0.17305254261163541</v>
      </c>
      <c r="X65" s="112">
        <v>2.7915539355088903</v>
      </c>
      <c r="Y65" s="30"/>
      <c r="Z65" s="67"/>
      <c r="AA65" s="68"/>
      <c r="AB65" s="69"/>
      <c r="AC65" s="30"/>
      <c r="AD65" s="46"/>
      <c r="AE65" s="47"/>
      <c r="AF65" s="48"/>
      <c r="AG65" s="50">
        <f t="shared" si="29"/>
        <v>894.95</v>
      </c>
      <c r="AH65" s="67">
        <f t="array" ref="AH65">SUM(IF(($A65=PC_2!$M$2:$M$93)*(AH$8=PC_2!$AB$1:$AH$1),PC_2!$AB$2:$AH$93))+AH64</f>
        <v>136</v>
      </c>
      <c r="AI65" s="68">
        <f t="shared" si="24"/>
        <v>1.0642460286407387E-3</v>
      </c>
      <c r="AJ65" s="69">
        <v>2.9484703042434663</v>
      </c>
      <c r="AK65" s="30"/>
      <c r="AL65" s="46">
        <f>SUM('&gt;&gt;:&lt;&lt;'!AL65)</f>
        <v>7499</v>
      </c>
      <c r="AM65" s="109">
        <f>SUM('&gt;&gt;:&lt;&lt;'!AM65)</f>
        <v>5.868221300571249E-2</v>
      </c>
      <c r="AN65" s="112">
        <v>2.7915539355088903</v>
      </c>
      <c r="AO65" s="30"/>
      <c r="AP65" s="67"/>
      <c r="AQ65" s="68"/>
      <c r="AR65" s="69"/>
      <c r="AS65" s="30"/>
      <c r="AT65" s="46"/>
      <c r="AU65" s="47"/>
      <c r="AV65" s="48"/>
      <c r="AW65" s="66">
        <f t="shared" si="30"/>
        <v>12099</v>
      </c>
      <c r="AX65" s="67">
        <f t="array" ref="AX65">SUM(IF(($A65=PC_2!$M$2:$M$93)*(AX$8=PC_2!$AB$1:$AH$1),PC_2!$AB$2:$AH$93))+AX64</f>
        <v>0</v>
      </c>
      <c r="AY65" s="68">
        <f t="shared" si="8"/>
        <v>0</v>
      </c>
      <c r="AZ65" s="69">
        <v>2.9484703042434663</v>
      </c>
      <c r="BA65" s="30"/>
      <c r="BB65" s="46">
        <f>SUM('&gt;&gt;:&lt;&lt;'!BB65)</f>
        <v>0</v>
      </c>
      <c r="BC65" s="109">
        <f>SUM('&gt;&gt;:&lt;&lt;'!BC65)</f>
        <v>0</v>
      </c>
      <c r="BD65" s="112">
        <v>2.7915539355088903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>
        <f t="array" ref="BN65">SUM(IF(($A65=PC_2!$M$2:$M$93)*(BN$8=PC_2!$AB$1:$AH$1),PC_2!$AB$2:$AH$93))+BN64</f>
        <v>28931</v>
      </c>
      <c r="BO65" s="68">
        <f t="shared" si="9"/>
        <v>7.971599712227757E-3</v>
      </c>
      <c r="BP65" s="69">
        <v>3.3228255935106485</v>
      </c>
      <c r="BQ65" s="30"/>
      <c r="BR65" s="46">
        <f>SUM('&gt;&gt;:&lt;&lt;'!BR65)</f>
        <v>446553</v>
      </c>
      <c r="BS65" s="109">
        <f>SUM('&gt;&gt;:&lt;&lt;'!BS65)</f>
        <v>0.12304247230633032</v>
      </c>
      <c r="BT65" s="112">
        <v>2.7915539355088903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>
        <f t="array" ref="CD65">SUM(IF(($A65=PC_2!$M$2:$M$93)*(CD$8=PC_2!$AB$1:$AH$1),PC_2!$AB$2:$AH$93))+CD64</f>
        <v>686</v>
      </c>
      <c r="CE65" s="68">
        <f t="shared" si="10"/>
        <v>6.8785721447909356E-3</v>
      </c>
      <c r="CF65" s="69">
        <v>2.9484703042434663</v>
      </c>
      <c r="CG65" s="30"/>
      <c r="CH65" s="93">
        <f>SUM('&gt;&gt;:&lt;&lt;'!CH65)</f>
        <v>13566</v>
      </c>
      <c r="CI65" s="109">
        <f>SUM('&gt;&gt;:&lt;&lt;'!CI65)</f>
        <v>0.13602727363882486</v>
      </c>
      <c r="CJ65" s="112">
        <v>2.7915539355088903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>
        <f t="array" ref="CT65">SUM(IF(($A65=PC_2!$N$2:$N$93)*(CT$8=PC_2!$AB$1:$AH$1),PC_2!$AB$2:$AH$93))+CT64</f>
        <v>0</v>
      </c>
      <c r="CU65" s="68">
        <f t="shared" si="11"/>
        <v>0</v>
      </c>
      <c r="CV65" s="69">
        <v>2.9484703042434663</v>
      </c>
      <c r="CW65" s="30"/>
      <c r="CX65" s="46">
        <f>SUM('&gt;&gt;:&lt;&lt;'!CX65)</f>
        <v>0</v>
      </c>
      <c r="CY65" s="109">
        <f>SUM('&gt;&gt;:&lt;&lt;'!CY65)</f>
        <v>0</v>
      </c>
      <c r="CZ65" s="112">
        <v>2.7915539355088903</v>
      </c>
      <c r="DA65" s="30"/>
      <c r="DB65" s="67"/>
      <c r="DC65" s="68"/>
      <c r="DD65" s="69"/>
      <c r="DE65" s="30"/>
      <c r="DF65" s="46"/>
      <c r="DG65" s="47"/>
      <c r="DH65" s="48"/>
      <c r="DI65" s="51"/>
      <c r="DJ65" s="67">
        <f t="shared" si="12"/>
        <v>12785</v>
      </c>
      <c r="DK65" s="68">
        <f t="shared" si="13"/>
        <v>6.3208106877054374E-3</v>
      </c>
      <c r="DL65" s="69"/>
      <c r="DM65" s="30"/>
      <c r="DN65" s="46">
        <f t="shared" si="14"/>
        <v>284410</v>
      </c>
      <c r="DO65" s="109">
        <f t="shared" si="31"/>
        <v>0.14061022821199087</v>
      </c>
      <c r="DP65" s="114">
        <v>3.2138109792015235</v>
      </c>
      <c r="DQ65" s="30"/>
      <c r="DR65" s="67"/>
      <c r="DS65" s="68"/>
      <c r="DT65" s="69"/>
      <c r="DU65" s="30"/>
      <c r="DV65" s="46">
        <f t="shared" si="17"/>
        <v>297195</v>
      </c>
      <c r="DW65" s="109">
        <f t="shared" si="27"/>
        <v>0.1469310388996963</v>
      </c>
      <c r="DX65" s="48"/>
      <c r="DY65" s="30"/>
      <c r="DZ65" s="67">
        <f t="shared" si="18"/>
        <v>41716</v>
      </c>
      <c r="EA65" s="68">
        <f t="shared" si="19"/>
        <v>7.3808251584688437E-3</v>
      </c>
      <c r="EB65" s="69"/>
      <c r="EC65" s="30"/>
      <c r="ED65" s="46">
        <f t="shared" si="20"/>
        <v>730963</v>
      </c>
      <c r="EE65" s="109">
        <f t="shared" si="32"/>
        <v>0.12932951626018463</v>
      </c>
      <c r="EF65" s="114">
        <v>2.4658058656723698</v>
      </c>
      <c r="EG65" s="30"/>
      <c r="EH65" s="67"/>
      <c r="EI65" s="68"/>
      <c r="EJ65" s="69"/>
      <c r="EK65" s="30"/>
      <c r="EL65" s="46">
        <f t="shared" si="22"/>
        <v>772679</v>
      </c>
      <c r="EM65" s="109">
        <f t="shared" si="23"/>
        <v>0.13671034141865346</v>
      </c>
      <c r="EN65" s="48"/>
      <c r="EO65" s="372"/>
      <c r="EP65" s="233"/>
      <c r="EQ65" s="373"/>
      <c r="ER65" s="373"/>
      <c r="ES65" s="373"/>
      <c r="ET65" s="373"/>
    </row>
    <row r="66" spans="1:150" s="96" customFormat="1">
      <c r="A66" s="52">
        <f t="shared" si="33"/>
        <v>42522</v>
      </c>
      <c r="B66" s="67">
        <f t="array" ref="B66">SUM(IF(($A66=PC_2!$M$2:$M$93)*(B$8=PC_2!$AB$1:$AH$1),PC_2!$AB$2:$AH$93))+B65</f>
        <v>5631</v>
      </c>
      <c r="C66" s="68">
        <f t="shared" si="5"/>
        <v>7.4033754974697575E-3</v>
      </c>
      <c r="D66" s="106">
        <v>2.9484703042434663</v>
      </c>
      <c r="E66" s="53"/>
      <c r="F66" s="46">
        <f>SUM('&gt;&gt;:&lt;&lt;'!F66)</f>
        <v>135581</v>
      </c>
      <c r="G66" s="109">
        <f>SUM('&gt;&gt;:&lt;&lt;'!G66)</f>
        <v>0.17825555910538929</v>
      </c>
      <c r="H66" s="112">
        <v>2.7915539355088903</v>
      </c>
      <c r="I66" s="30"/>
      <c r="J66" s="67"/>
      <c r="K66" s="68"/>
      <c r="L66" s="69"/>
      <c r="M66" s="30"/>
      <c r="N66" s="46"/>
      <c r="O66" s="47"/>
      <c r="P66" s="311"/>
      <c r="Q66" s="49"/>
      <c r="R66" s="67">
        <f t="array" ref="R66">SUM(IF(($A66=PC_2!$M$2:$M$93)*(R$8=PC_2!$AB$1:$AH$1),PC_2!$AB$2:$AH$93))+R65</f>
        <v>6332</v>
      </c>
      <c r="S66" s="68">
        <f t="shared" si="6"/>
        <v>8.5765059000725997E-3</v>
      </c>
      <c r="T66" s="106">
        <v>2.9484703042434663</v>
      </c>
      <c r="U66" s="30"/>
      <c r="V66" s="46">
        <f>SUM('&gt;&gt;:&lt;&lt;'!V66)</f>
        <v>127764</v>
      </c>
      <c r="W66" s="109">
        <f>SUM('&gt;&gt;:&lt;&lt;'!W66)</f>
        <v>0.17305254261163541</v>
      </c>
      <c r="X66" s="112">
        <v>2.7915539355088903</v>
      </c>
      <c r="Y66" s="30"/>
      <c r="Z66" s="67"/>
      <c r="AA66" s="68"/>
      <c r="AB66" s="69"/>
      <c r="AC66" s="30"/>
      <c r="AD66" s="46"/>
      <c r="AE66" s="47"/>
      <c r="AF66" s="48"/>
      <c r="AG66" s="50">
        <f t="shared" si="29"/>
        <v>894.95</v>
      </c>
      <c r="AH66" s="67">
        <f t="array" ref="AH66">SUM(IF(($A66=PC_2!$M$2:$M$93)*(AH$8=PC_2!$AB$1:$AH$1),PC_2!$AB$2:$AH$93))+AH65</f>
        <v>136</v>
      </c>
      <c r="AI66" s="68">
        <f t="shared" si="24"/>
        <v>1.0642460286407387E-3</v>
      </c>
      <c r="AJ66" s="69">
        <v>2.9484703042434663</v>
      </c>
      <c r="AK66" s="30"/>
      <c r="AL66" s="46">
        <f>SUM('&gt;&gt;:&lt;&lt;'!AL66)</f>
        <v>7499</v>
      </c>
      <c r="AM66" s="109">
        <f>SUM('&gt;&gt;:&lt;&lt;'!AM66)</f>
        <v>5.868221300571249E-2</v>
      </c>
      <c r="AN66" s="112">
        <v>2.7915539355088903</v>
      </c>
      <c r="AO66" s="30"/>
      <c r="AP66" s="67"/>
      <c r="AQ66" s="68"/>
      <c r="AR66" s="69"/>
      <c r="AS66" s="30"/>
      <c r="AT66" s="46"/>
      <c r="AU66" s="47"/>
      <c r="AV66" s="48"/>
      <c r="AW66" s="66">
        <f t="shared" si="30"/>
        <v>12099</v>
      </c>
      <c r="AX66" s="67">
        <f t="array" ref="AX66">SUM(IF(($A66=PC_2!$M$2:$M$93)*(AX$8=PC_2!$AB$1:$AH$1),PC_2!$AB$2:$AH$93))+AX65</f>
        <v>0</v>
      </c>
      <c r="AY66" s="68">
        <f t="shared" si="8"/>
        <v>0</v>
      </c>
      <c r="AZ66" s="69">
        <v>2.9484703042434663</v>
      </c>
      <c r="BA66" s="30"/>
      <c r="BB66" s="46">
        <f>SUM('&gt;&gt;:&lt;&lt;'!BB66)</f>
        <v>0</v>
      </c>
      <c r="BC66" s="109">
        <f>SUM('&gt;&gt;:&lt;&lt;'!BC66)</f>
        <v>0</v>
      </c>
      <c r="BD66" s="112">
        <v>2.7915539355088903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>
        <f t="array" ref="BN66">SUM(IF(($A66=PC_2!$M$2:$M$93)*(BN$8=PC_2!$AB$1:$AH$1),PC_2!$AB$2:$AH$93))+BN65</f>
        <v>28931</v>
      </c>
      <c r="BO66" s="68">
        <f t="shared" si="9"/>
        <v>7.971599712227757E-3</v>
      </c>
      <c r="BP66" s="69">
        <v>3.3228255935106485</v>
      </c>
      <c r="BQ66" s="30"/>
      <c r="BR66" s="46">
        <f>SUM('&gt;&gt;:&lt;&lt;'!BR66)</f>
        <v>446553</v>
      </c>
      <c r="BS66" s="109">
        <f>SUM('&gt;&gt;:&lt;&lt;'!BS66)</f>
        <v>0.12304247230633032</v>
      </c>
      <c r="BT66" s="112">
        <v>2.7915539355088903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>
        <f t="array" ref="CD66">SUM(IF(($A66=PC_2!$M$2:$M$93)*(CD$8=PC_2!$AB$1:$AH$1),PC_2!$AB$2:$AH$93))+CD65</f>
        <v>686</v>
      </c>
      <c r="CE66" s="68">
        <f t="shared" si="10"/>
        <v>6.8785721447909356E-3</v>
      </c>
      <c r="CF66" s="69">
        <v>2.9484703042434663</v>
      </c>
      <c r="CG66" s="30"/>
      <c r="CH66" s="93">
        <f>SUM('&gt;&gt;:&lt;&lt;'!CH66)</f>
        <v>13566</v>
      </c>
      <c r="CI66" s="109">
        <f>SUM('&gt;&gt;:&lt;&lt;'!CI66)</f>
        <v>0.13602727363882486</v>
      </c>
      <c r="CJ66" s="112">
        <v>2.7915539355088903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>
        <f t="array" ref="CT66">SUM(IF(($A66=PC_2!$N$2:$N$93)*(CT$8=PC_2!$AB$1:$AH$1),PC_2!$AB$2:$AH$93))+CT65</f>
        <v>0</v>
      </c>
      <c r="CU66" s="68">
        <f t="shared" si="11"/>
        <v>0</v>
      </c>
      <c r="CV66" s="69">
        <v>2.9484703042434663</v>
      </c>
      <c r="CW66" s="30"/>
      <c r="CX66" s="46">
        <f>SUM('&gt;&gt;:&lt;&lt;'!CX66)</f>
        <v>0</v>
      </c>
      <c r="CY66" s="109">
        <f>SUM('&gt;&gt;:&lt;&lt;'!CY66)</f>
        <v>0</v>
      </c>
      <c r="CZ66" s="112">
        <v>2.7915539355088903</v>
      </c>
      <c r="DA66" s="30"/>
      <c r="DB66" s="67"/>
      <c r="DC66" s="68"/>
      <c r="DD66" s="69"/>
      <c r="DE66" s="30"/>
      <c r="DF66" s="46"/>
      <c r="DG66" s="47"/>
      <c r="DH66" s="48"/>
      <c r="DI66" s="51"/>
      <c r="DJ66" s="67">
        <f t="shared" si="12"/>
        <v>12785</v>
      </c>
      <c r="DK66" s="68">
        <f t="shared" si="13"/>
        <v>6.3208106877054374E-3</v>
      </c>
      <c r="DL66" s="69"/>
      <c r="DM66" s="30"/>
      <c r="DN66" s="46">
        <f t="shared" si="14"/>
        <v>284410</v>
      </c>
      <c r="DO66" s="109">
        <f t="shared" si="31"/>
        <v>0.14061022821199087</v>
      </c>
      <c r="DP66" s="114">
        <v>3.2138109792015235</v>
      </c>
      <c r="DQ66" s="30"/>
      <c r="DR66" s="67"/>
      <c r="DS66" s="68"/>
      <c r="DT66" s="69"/>
      <c r="DU66" s="30"/>
      <c r="DV66" s="46">
        <f t="shared" si="17"/>
        <v>297195</v>
      </c>
      <c r="DW66" s="109">
        <f t="shared" si="27"/>
        <v>0.1469310388996963</v>
      </c>
      <c r="DX66" s="48"/>
      <c r="DY66" s="30"/>
      <c r="DZ66" s="67">
        <f t="shared" si="18"/>
        <v>41716</v>
      </c>
      <c r="EA66" s="68">
        <f t="shared" si="19"/>
        <v>7.3808251584688437E-3</v>
      </c>
      <c r="EB66" s="69"/>
      <c r="EC66" s="30"/>
      <c r="ED66" s="46">
        <f t="shared" si="20"/>
        <v>730963</v>
      </c>
      <c r="EE66" s="109">
        <f t="shared" si="32"/>
        <v>0.12932951626018463</v>
      </c>
      <c r="EF66" s="114">
        <v>2.4658058656723698</v>
      </c>
      <c r="EG66" s="30"/>
      <c r="EH66" s="67"/>
      <c r="EI66" s="68"/>
      <c r="EJ66" s="69"/>
      <c r="EK66" s="30"/>
      <c r="EL66" s="46">
        <f t="shared" si="22"/>
        <v>772679</v>
      </c>
      <c r="EM66" s="109">
        <f t="shared" si="23"/>
        <v>0.13671034141865346</v>
      </c>
      <c r="EN66" s="48"/>
      <c r="EO66" s="372"/>
      <c r="EP66" s="233"/>
      <c r="EQ66" s="373"/>
      <c r="ER66" s="373"/>
      <c r="ES66" s="373"/>
      <c r="ET66" s="373"/>
    </row>
    <row r="67" spans="1:150" s="96" customFormat="1">
      <c r="A67" s="52">
        <f t="shared" si="33"/>
        <v>42552</v>
      </c>
      <c r="B67" s="67">
        <f t="array" ref="B67">SUM(IF(($A67=PC_2!$M$2:$M$93)*(B$8=PC_2!$AB$1:$AH$1),PC_2!$AB$2:$AH$93))+B66</f>
        <v>6354</v>
      </c>
      <c r="C67" s="68">
        <f t="shared" si="5"/>
        <v>8.3539420903787666E-3</v>
      </c>
      <c r="D67" s="106">
        <v>2.9484703042434663</v>
      </c>
      <c r="E67" s="53"/>
      <c r="F67" s="46">
        <f>SUM('&gt;&gt;:&lt;&lt;'!F67)</f>
        <v>135581</v>
      </c>
      <c r="G67" s="109">
        <f>SUM('&gt;&gt;:&lt;&lt;'!G67)</f>
        <v>0.17825555910538929</v>
      </c>
      <c r="H67" s="112">
        <v>2.7915539355088903</v>
      </c>
      <c r="I67" s="30"/>
      <c r="J67" s="67"/>
      <c r="K67" s="68"/>
      <c r="L67" s="69"/>
      <c r="M67" s="30"/>
      <c r="N67" s="46"/>
      <c r="O67" s="47"/>
      <c r="P67" s="311"/>
      <c r="Q67" s="49"/>
      <c r="R67" s="67">
        <f t="array" ref="R67">SUM(IF(($A67=PC_2!$M$2:$M$93)*(R$8=PC_2!$AB$1:$AH$1),PC_2!$AB$2:$AH$93))+R66</f>
        <v>6753</v>
      </c>
      <c r="S67" s="68">
        <f t="shared" si="6"/>
        <v>9.1467378937445144E-3</v>
      </c>
      <c r="T67" s="106">
        <v>2.9484703042434663</v>
      </c>
      <c r="U67" s="30"/>
      <c r="V67" s="46">
        <f>SUM('&gt;&gt;:&lt;&lt;'!V67)</f>
        <v>127764</v>
      </c>
      <c r="W67" s="109">
        <f>SUM('&gt;&gt;:&lt;&lt;'!W67)</f>
        <v>0.17305254261163541</v>
      </c>
      <c r="X67" s="112">
        <v>2.7915539355088903</v>
      </c>
      <c r="Y67" s="30"/>
      <c r="Z67" s="67"/>
      <c r="AA67" s="68"/>
      <c r="AB67" s="69"/>
      <c r="AC67" s="30"/>
      <c r="AD67" s="46"/>
      <c r="AE67" s="47"/>
      <c r="AF67" s="48"/>
      <c r="AG67" s="50">
        <f t="shared" ref="AG67:AG72" si="34">0.07*DJ67</f>
        <v>1116.0800000000002</v>
      </c>
      <c r="AH67" s="67">
        <f t="array" ref="AH67">SUM(IF(($A67=PC_2!$M$2:$M$93)*(AH$8=PC_2!$AB$1:$AH$1),PC_2!$AB$2:$AH$93))+AH66</f>
        <v>141</v>
      </c>
      <c r="AI67" s="68">
        <f t="shared" si="24"/>
        <v>1.1033727208701776E-3</v>
      </c>
      <c r="AJ67" s="69">
        <v>2.9484703042434663</v>
      </c>
      <c r="AK67" s="30"/>
      <c r="AL67" s="46">
        <f>SUM('&gt;&gt;:&lt;&lt;'!AL67)</f>
        <v>7499</v>
      </c>
      <c r="AM67" s="109">
        <f>SUM('&gt;&gt;:&lt;&lt;'!AM67)</f>
        <v>5.868221300571249E-2</v>
      </c>
      <c r="AN67" s="112">
        <v>2.7915539355088903</v>
      </c>
      <c r="AO67" s="30"/>
      <c r="AP67" s="67"/>
      <c r="AQ67" s="68"/>
      <c r="AR67" s="69"/>
      <c r="AS67" s="30"/>
      <c r="AT67" s="46"/>
      <c r="AU67" s="47"/>
      <c r="AV67" s="48"/>
      <c r="AW67" s="66">
        <f t="shared" si="30"/>
        <v>13248</v>
      </c>
      <c r="AX67" s="67">
        <f t="array" ref="AX67">SUM(IF(($A67=PC_2!$M$2:$M$93)*(AX$8=PC_2!$AB$1:$AH$1),PC_2!$AB$2:$AH$93))+AX66</f>
        <v>0</v>
      </c>
      <c r="AY67" s="68">
        <f t="shared" si="8"/>
        <v>0</v>
      </c>
      <c r="AZ67" s="69">
        <v>2.9484703042434663</v>
      </c>
      <c r="BA67" s="30"/>
      <c r="BB67" s="46">
        <f>SUM('&gt;&gt;:&lt;&lt;'!BB67)</f>
        <v>0</v>
      </c>
      <c r="BC67" s="109">
        <f>SUM('&gt;&gt;:&lt;&lt;'!BC67)</f>
        <v>0</v>
      </c>
      <c r="BD67" s="112">
        <v>2.7915539355088903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>
        <f t="array" ref="BN67">SUM(IF(($A67=PC_2!$M$2:$M$93)*(BN$8=PC_2!$AB$1:$AH$1),PC_2!$AB$2:$AH$93))+BN66</f>
        <v>30485</v>
      </c>
      <c r="BO67" s="68">
        <f t="shared" si="9"/>
        <v>8.3997862924635579E-3</v>
      </c>
      <c r="BP67" s="69">
        <v>3.3228255935106485</v>
      </c>
      <c r="BQ67" s="30"/>
      <c r="BR67" s="46">
        <f>SUM('&gt;&gt;:&lt;&lt;'!BR67)</f>
        <v>446553</v>
      </c>
      <c r="BS67" s="109">
        <f>SUM('&gt;&gt;:&lt;&lt;'!BS67)</f>
        <v>0.12304247230633032</v>
      </c>
      <c r="BT67" s="112">
        <v>2.7915539355088903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>
        <f t="array" ref="CD67">SUM(IF(($A67=PC_2!$M$2:$M$93)*(CD$8=PC_2!$AB$1:$AH$1),PC_2!$AB$2:$AH$93))+CD66</f>
        <v>721</v>
      </c>
      <c r="CE67" s="68">
        <f t="shared" si="10"/>
        <v>7.2295197031986367E-3</v>
      </c>
      <c r="CF67" s="69">
        <v>2.9484703042434663</v>
      </c>
      <c r="CG67" s="30"/>
      <c r="CH67" s="93">
        <f>SUM('&gt;&gt;:&lt;&lt;'!CH67)</f>
        <v>13566</v>
      </c>
      <c r="CI67" s="109">
        <f>SUM('&gt;&gt;:&lt;&lt;'!CI67)</f>
        <v>0.13602727363882486</v>
      </c>
      <c r="CJ67" s="112">
        <v>2.7915539355088903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>
        <f t="array" ref="CT67">SUM(IF(($A67=PC_2!$N$2:$N$93)*(CT$8=PC_2!$AB$1:$AH$1),PC_2!$AB$2:$AH$93))+CT66</f>
        <v>1975</v>
      </c>
      <c r="CU67" s="68">
        <f t="shared" si="11"/>
        <v>2.8560892545968575E-3</v>
      </c>
      <c r="CV67" s="69">
        <v>2.9484703042434663</v>
      </c>
      <c r="CW67" s="30"/>
      <c r="CX67" s="46">
        <f>SUM('&gt;&gt;:&lt;&lt;'!CX67)</f>
        <v>11541</v>
      </c>
      <c r="CY67" s="109">
        <f>SUM('&gt;&gt;:&lt;&lt;'!CY67)</f>
        <v>1.6689684094836624E-2</v>
      </c>
      <c r="CZ67" s="112">
        <v>2.7915539355088903</v>
      </c>
      <c r="DA67" s="30"/>
      <c r="DB67" s="67"/>
      <c r="DC67" s="68"/>
      <c r="DD67" s="69"/>
      <c r="DE67" s="30"/>
      <c r="DF67" s="46"/>
      <c r="DG67" s="47"/>
      <c r="DH67" s="48"/>
      <c r="DI67" s="51"/>
      <c r="DJ67" s="67">
        <f t="shared" si="12"/>
        <v>15944</v>
      </c>
      <c r="DK67" s="68">
        <f t="shared" si="13"/>
        <v>7.8825972315037535E-3</v>
      </c>
      <c r="DL67" s="69"/>
      <c r="DM67" s="30"/>
      <c r="DN67" s="46">
        <f t="shared" si="14"/>
        <v>295951</v>
      </c>
      <c r="DO67" s="109">
        <f t="shared" si="31"/>
        <v>0.14631601437912489</v>
      </c>
      <c r="DP67" s="114">
        <v>3.2138109792015235</v>
      </c>
      <c r="DQ67" s="30"/>
      <c r="DR67" s="67"/>
      <c r="DS67" s="68"/>
      <c r="DT67" s="69"/>
      <c r="DU67" s="30"/>
      <c r="DV67" s="46">
        <f t="shared" si="17"/>
        <v>311895</v>
      </c>
      <c r="DW67" s="109">
        <f t="shared" si="27"/>
        <v>0.15419861161062864</v>
      </c>
      <c r="DX67" s="48"/>
      <c r="DY67" s="30"/>
      <c r="DZ67" s="67">
        <f t="shared" si="18"/>
        <v>46429</v>
      </c>
      <c r="EA67" s="68">
        <f t="shared" si="19"/>
        <v>8.2146977486468008E-3</v>
      </c>
      <c r="EB67" s="69"/>
      <c r="EC67" s="30"/>
      <c r="ED67" s="46">
        <f t="shared" si="20"/>
        <v>742504</v>
      </c>
      <c r="EE67" s="109">
        <f t="shared" si="32"/>
        <v>0.13137146906375852</v>
      </c>
      <c r="EF67" s="114">
        <v>2.4658058656723698</v>
      </c>
      <c r="EG67" s="30"/>
      <c r="EH67" s="67"/>
      <c r="EI67" s="68"/>
      <c r="EJ67" s="69"/>
      <c r="EK67" s="30"/>
      <c r="EL67" s="46">
        <f t="shared" si="22"/>
        <v>788933</v>
      </c>
      <c r="EM67" s="109">
        <f t="shared" si="23"/>
        <v>0.13958616681240532</v>
      </c>
      <c r="EN67" s="48"/>
      <c r="EO67" s="372"/>
      <c r="EP67" s="233"/>
      <c r="EQ67" s="373"/>
      <c r="ER67" s="373"/>
      <c r="ES67" s="373"/>
      <c r="ET67" s="373"/>
    </row>
    <row r="68" spans="1:150" s="96" customFormat="1">
      <c r="A68" s="52">
        <f t="shared" si="33"/>
        <v>42583</v>
      </c>
      <c r="B68" s="67">
        <f t="array" ref="B68">SUM(IF(($A68=PC_2!$M$2:$M$93)*(B$8=PC_2!$AB$1:$AH$1),PC_2!$AB$2:$AH$93))+B67</f>
        <v>6354</v>
      </c>
      <c r="C68" s="68">
        <f t="shared" si="5"/>
        <v>8.3539420903787666E-3</v>
      </c>
      <c r="D68" s="106">
        <v>2.9484703042434663</v>
      </c>
      <c r="E68" s="53"/>
      <c r="F68" s="46">
        <f>SUM('&gt;&gt;:&lt;&lt;'!F68)</f>
        <v>135581</v>
      </c>
      <c r="G68" s="109">
        <f>SUM('&gt;&gt;:&lt;&lt;'!G68)</f>
        <v>0.17825555910538929</v>
      </c>
      <c r="H68" s="112">
        <v>2.7915539355088903</v>
      </c>
      <c r="I68" s="30"/>
      <c r="J68" s="67"/>
      <c r="K68" s="68"/>
      <c r="L68" s="69"/>
      <c r="M68" s="30"/>
      <c r="N68" s="46"/>
      <c r="O68" s="47"/>
      <c r="P68" s="311"/>
      <c r="Q68" s="49"/>
      <c r="R68" s="67">
        <f t="array" ref="R68">SUM(IF(($A68=PC_2!$M$2:$M$93)*(R$8=PC_2!$AB$1:$AH$1),PC_2!$AB$2:$AH$93))+R67</f>
        <v>6753</v>
      </c>
      <c r="S68" s="68">
        <f t="shared" ref="S68:S72" si="35">R68/$R$3</f>
        <v>9.1467378937445144E-3</v>
      </c>
      <c r="T68" s="106">
        <v>2.9484703042434663</v>
      </c>
      <c r="U68" s="30"/>
      <c r="V68" s="46">
        <f>SUM('&gt;&gt;:&lt;&lt;'!V68)</f>
        <v>127764</v>
      </c>
      <c r="W68" s="109">
        <f>SUM('&gt;&gt;:&lt;&lt;'!W68)</f>
        <v>0.17305254261163541</v>
      </c>
      <c r="X68" s="112">
        <v>2.7915539355088903</v>
      </c>
      <c r="Y68" s="30"/>
      <c r="Z68" s="67"/>
      <c r="AA68" s="68"/>
      <c r="AB68" s="69"/>
      <c r="AC68" s="30"/>
      <c r="AD68" s="46"/>
      <c r="AE68" s="47"/>
      <c r="AF68" s="48"/>
      <c r="AG68" s="50">
        <f t="shared" si="34"/>
        <v>1116.0800000000002</v>
      </c>
      <c r="AH68" s="67">
        <f t="array" ref="AH68">SUM(IF(($A68=PC_2!$M$2:$M$93)*(AH$8=PC_2!$AB$1:$AH$1),PC_2!$AB$2:$AH$93))+AH67</f>
        <v>141</v>
      </c>
      <c r="AI68" s="68">
        <f t="shared" si="24"/>
        <v>1.1033727208701776E-3</v>
      </c>
      <c r="AJ68" s="69">
        <v>2.9484703042434663</v>
      </c>
      <c r="AK68" s="30"/>
      <c r="AL68" s="46">
        <f>SUM('&gt;&gt;:&lt;&lt;'!AL68)</f>
        <v>7499</v>
      </c>
      <c r="AM68" s="109">
        <f>SUM('&gt;&gt;:&lt;&lt;'!AM68)</f>
        <v>5.868221300571249E-2</v>
      </c>
      <c r="AN68" s="112">
        <v>2.7915539355088903</v>
      </c>
      <c r="AO68" s="30"/>
      <c r="AP68" s="67"/>
      <c r="AQ68" s="68"/>
      <c r="AR68" s="69"/>
      <c r="AS68" s="30"/>
      <c r="AT68" s="46"/>
      <c r="AU68" s="47"/>
      <c r="AV68" s="48"/>
      <c r="AW68" s="66">
        <f t="shared" si="30"/>
        <v>13248</v>
      </c>
      <c r="AX68" s="67">
        <f t="array" ref="AX68">SUM(IF(($A68=PC_2!$M$2:$M$93)*(AX$8=PC_2!$AB$1:$AH$1),PC_2!$AB$2:$AH$93))+AX67</f>
        <v>0</v>
      </c>
      <c r="AY68" s="68">
        <f t="shared" si="8"/>
        <v>0</v>
      </c>
      <c r="AZ68" s="69">
        <v>2.9484703042434663</v>
      </c>
      <c r="BA68" s="30"/>
      <c r="BB68" s="46">
        <f>SUM('&gt;&gt;:&lt;&lt;'!BB68)</f>
        <v>0</v>
      </c>
      <c r="BC68" s="109">
        <f>SUM('&gt;&gt;:&lt;&lt;'!BC68)</f>
        <v>0</v>
      </c>
      <c r="BD68" s="112">
        <v>2.7915539355088903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>
        <f t="array" ref="BN68">SUM(IF(($A68=PC_2!$M$2:$M$93)*(BN$8=PC_2!$AB$1:$AH$1),PC_2!$AB$2:$AH$93))+BN67</f>
        <v>30485</v>
      </c>
      <c r="BO68" s="68">
        <f t="shared" si="9"/>
        <v>8.3997862924635579E-3</v>
      </c>
      <c r="BP68" s="69">
        <v>3.3228255935106485</v>
      </c>
      <c r="BQ68" s="30"/>
      <c r="BR68" s="46">
        <f>SUM('&gt;&gt;:&lt;&lt;'!BR68)</f>
        <v>446553</v>
      </c>
      <c r="BS68" s="109">
        <f>SUM('&gt;&gt;:&lt;&lt;'!BS68)</f>
        <v>0.12304247230633032</v>
      </c>
      <c r="BT68" s="112">
        <v>2.7915539355088903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>
        <f t="array" ref="CD68">SUM(IF(($A68=PC_2!$M$2:$M$93)*(CD$8=PC_2!$AB$1:$AH$1),PC_2!$AB$2:$AH$93))+CD67</f>
        <v>721</v>
      </c>
      <c r="CE68" s="68">
        <f t="shared" si="10"/>
        <v>7.2295197031986367E-3</v>
      </c>
      <c r="CF68" s="69">
        <v>2.9484703042434663</v>
      </c>
      <c r="CG68" s="30"/>
      <c r="CH68" s="93">
        <f>SUM('&gt;&gt;:&lt;&lt;'!CH68)</f>
        <v>13566</v>
      </c>
      <c r="CI68" s="109">
        <f>SUM('&gt;&gt;:&lt;&lt;'!CI68)</f>
        <v>0.13602727363882486</v>
      </c>
      <c r="CJ68" s="112">
        <v>2.7915539355088903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>
        <f t="array" ref="CT68">SUM(IF(($A68=PC_2!$N$2:$N$93)*(CT$8=PC_2!$AB$1:$AH$1),PC_2!$AB$2:$AH$93))+CT67</f>
        <v>1975</v>
      </c>
      <c r="CU68" s="68">
        <f t="shared" si="11"/>
        <v>2.8560892545968575E-3</v>
      </c>
      <c r="CV68" s="69">
        <v>2.9484703042434663</v>
      </c>
      <c r="CW68" s="30"/>
      <c r="CX68" s="46">
        <f>SUM('&gt;&gt;:&lt;&lt;'!CX68)</f>
        <v>11541</v>
      </c>
      <c r="CY68" s="109">
        <f>SUM('&gt;&gt;:&lt;&lt;'!CY68)</f>
        <v>1.6689684094836624E-2</v>
      </c>
      <c r="CZ68" s="112">
        <v>2.7915539355088903</v>
      </c>
      <c r="DA68" s="30"/>
      <c r="DB68" s="67"/>
      <c r="DC68" s="68"/>
      <c r="DD68" s="69"/>
      <c r="DE68" s="30"/>
      <c r="DF68" s="46"/>
      <c r="DG68" s="47"/>
      <c r="DH68" s="48"/>
      <c r="DI68" s="51"/>
      <c r="DJ68" s="67">
        <f t="shared" si="12"/>
        <v>15944</v>
      </c>
      <c r="DK68" s="68">
        <f t="shared" si="13"/>
        <v>7.8825972315037535E-3</v>
      </c>
      <c r="DL68" s="69"/>
      <c r="DM68" s="30"/>
      <c r="DN68" s="46">
        <f t="shared" si="14"/>
        <v>295951</v>
      </c>
      <c r="DO68" s="109">
        <f t="shared" si="31"/>
        <v>0.14631601437912489</v>
      </c>
      <c r="DP68" s="114">
        <v>3.2138109792015235</v>
      </c>
      <c r="DQ68" s="30"/>
      <c r="DR68" s="67"/>
      <c r="DS68" s="68"/>
      <c r="DT68" s="69"/>
      <c r="DU68" s="30"/>
      <c r="DV68" s="46">
        <f t="shared" si="17"/>
        <v>311895</v>
      </c>
      <c r="DW68" s="109">
        <f t="shared" si="27"/>
        <v>0.15419861161062864</v>
      </c>
      <c r="DX68" s="48"/>
      <c r="DY68" s="30"/>
      <c r="DZ68" s="67">
        <f t="shared" si="18"/>
        <v>46429</v>
      </c>
      <c r="EA68" s="68">
        <f t="shared" si="19"/>
        <v>8.2146977486468008E-3</v>
      </c>
      <c r="EB68" s="69"/>
      <c r="EC68" s="30"/>
      <c r="ED68" s="46">
        <f t="shared" si="20"/>
        <v>742504</v>
      </c>
      <c r="EE68" s="109">
        <f t="shared" si="32"/>
        <v>0.13137146906375852</v>
      </c>
      <c r="EF68" s="114">
        <v>2.4658058656723698</v>
      </c>
      <c r="EG68" s="30"/>
      <c r="EH68" s="67"/>
      <c r="EI68" s="68"/>
      <c r="EJ68" s="69"/>
      <c r="EK68" s="30"/>
      <c r="EL68" s="46">
        <f t="shared" si="22"/>
        <v>788933</v>
      </c>
      <c r="EM68" s="109">
        <f t="shared" si="23"/>
        <v>0.13958616681240532</v>
      </c>
      <c r="EN68" s="48"/>
      <c r="EO68" s="372"/>
      <c r="EP68" s="233"/>
      <c r="EQ68" s="373"/>
      <c r="ER68" s="373"/>
      <c r="ES68" s="373"/>
      <c r="ET68" s="373"/>
    </row>
    <row r="69" spans="1:150" s="96" customFormat="1">
      <c r="A69" s="52">
        <f t="shared" si="33"/>
        <v>42614</v>
      </c>
      <c r="B69" s="67">
        <f t="array" ref="B69">SUM(IF(($A69=PC_2!$M$2:$M$93)*(B$8=PC_2!$AB$1:$AH$1),PC_2!$AB$2:$AH$93))+B68</f>
        <v>6276</v>
      </c>
      <c r="C69" s="68">
        <f t="shared" si="5"/>
        <v>8.2513913376167994E-3</v>
      </c>
      <c r="D69" s="106">
        <v>2.9484703042434663</v>
      </c>
      <c r="E69" s="53"/>
      <c r="F69" s="46">
        <f>SUM('&gt;&gt;:&lt;&lt;'!F69)</f>
        <v>135581</v>
      </c>
      <c r="G69" s="109">
        <f>SUM('&gt;&gt;:&lt;&lt;'!G69)</f>
        <v>0.17825555910538929</v>
      </c>
      <c r="H69" s="112">
        <v>2.7915539355088903</v>
      </c>
      <c r="I69" s="30"/>
      <c r="J69" s="67"/>
      <c r="K69" s="68"/>
      <c r="L69" s="69"/>
      <c r="M69" s="30"/>
      <c r="N69" s="46"/>
      <c r="O69" s="47"/>
      <c r="P69" s="311"/>
      <c r="Q69" s="49"/>
      <c r="R69" s="67">
        <f t="array" ref="R69">SUM(IF(($A69=PC_2!$M$2:$M$93)*(R$8=PC_2!$AB$1:$AH$1),PC_2!$AB$2:$AH$93))+R68</f>
        <v>6445</v>
      </c>
      <c r="S69" s="68">
        <f t="shared" si="35"/>
        <v>8.7295610432671991E-3</v>
      </c>
      <c r="T69" s="106">
        <v>2.9484703042434663</v>
      </c>
      <c r="U69" s="30"/>
      <c r="V69" s="46">
        <f>SUM('&gt;&gt;:&lt;&lt;'!V69)</f>
        <v>127764</v>
      </c>
      <c r="W69" s="109">
        <f>SUM('&gt;&gt;:&lt;&lt;'!W69)</f>
        <v>0.17305254261163541</v>
      </c>
      <c r="X69" s="112">
        <v>2.7915539355088903</v>
      </c>
      <c r="Y69" s="30"/>
      <c r="Z69" s="67"/>
      <c r="AA69" s="68"/>
      <c r="AB69" s="69"/>
      <c r="AC69" s="30"/>
      <c r="AD69" s="46"/>
      <c r="AE69" s="47"/>
      <c r="AF69" s="48"/>
      <c r="AG69" s="50">
        <f t="shared" si="34"/>
        <v>1086.75</v>
      </c>
      <c r="AH69" s="67">
        <f t="array" ref="AH69">SUM(IF(($A69=PC_2!$M$2:$M$93)*(AH$8=PC_2!$AB$1:$AH$1),PC_2!$AB$2:$AH$93))+AH68</f>
        <v>141</v>
      </c>
      <c r="AI69" s="68">
        <f t="shared" si="24"/>
        <v>1.1033727208701776E-3</v>
      </c>
      <c r="AJ69" s="69">
        <v>2.9484703042434663</v>
      </c>
      <c r="AK69" s="30"/>
      <c r="AL69" s="46">
        <f>SUM('&gt;&gt;:&lt;&lt;'!AL69)</f>
        <v>7499</v>
      </c>
      <c r="AM69" s="109">
        <f>SUM('&gt;&gt;:&lt;&lt;'!AM69)</f>
        <v>5.868221300571249E-2</v>
      </c>
      <c r="AN69" s="112">
        <v>2.7915539355088903</v>
      </c>
      <c r="AO69" s="30"/>
      <c r="AP69" s="67"/>
      <c r="AQ69" s="68"/>
      <c r="AR69" s="69"/>
      <c r="AS69" s="30"/>
      <c r="AT69" s="46"/>
      <c r="AU69" s="47"/>
      <c r="AV69" s="48"/>
      <c r="AW69" s="66">
        <f t="shared" si="30"/>
        <v>12862</v>
      </c>
      <c r="AX69" s="67">
        <f t="array" ref="AX69">SUM(IF(($A69=PC_2!$M$2:$M$93)*(AX$8=PC_2!$AB$1:$AH$1),PC_2!$AB$2:$AH$93))+AX68</f>
        <v>0</v>
      </c>
      <c r="AY69" s="68">
        <f t="shared" si="8"/>
        <v>0</v>
      </c>
      <c r="AZ69" s="69">
        <v>2.9484703042434663</v>
      </c>
      <c r="BA69" s="30"/>
      <c r="BB69" s="46">
        <f>SUM('&gt;&gt;:&lt;&lt;'!BB69)</f>
        <v>0</v>
      </c>
      <c r="BC69" s="109">
        <f>SUM('&gt;&gt;:&lt;&lt;'!BC69)</f>
        <v>0</v>
      </c>
      <c r="BD69" s="112">
        <v>2.7915539355088903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>
        <f t="array" ref="BN69">SUM(IF(($A69=PC_2!$M$2:$M$93)*(BN$8=PC_2!$AB$1:$AH$1),PC_2!$AB$2:$AH$93))+BN68</f>
        <v>29652</v>
      </c>
      <c r="BO69" s="68">
        <f t="shared" si="9"/>
        <v>8.1702628553101328E-3</v>
      </c>
      <c r="BP69" s="69">
        <v>3.3228255935106485</v>
      </c>
      <c r="BQ69" s="30"/>
      <c r="BR69" s="46">
        <f>SUM('&gt;&gt;:&lt;&lt;'!BR69)</f>
        <v>446553</v>
      </c>
      <c r="BS69" s="109">
        <f>SUM('&gt;&gt;:&lt;&lt;'!BS69)</f>
        <v>0.12304247230633032</v>
      </c>
      <c r="BT69" s="112">
        <v>2.7915539355088903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>
        <f t="array" ref="CD69">SUM(IF(($A69=PC_2!$M$2:$M$93)*(CD$8=PC_2!$AB$1:$AH$1),PC_2!$AB$2:$AH$93))+CD68</f>
        <v>714</v>
      </c>
      <c r="CE69" s="68">
        <f t="shared" si="10"/>
        <v>7.1593301915170958E-3</v>
      </c>
      <c r="CF69" s="69">
        <v>2.9484703042434663</v>
      </c>
      <c r="CG69" s="30"/>
      <c r="CH69" s="93">
        <f>SUM('&gt;&gt;:&lt;&lt;'!CH69)</f>
        <v>13566</v>
      </c>
      <c r="CI69" s="109">
        <f>SUM('&gt;&gt;:&lt;&lt;'!CI69)</f>
        <v>0.13602727363882486</v>
      </c>
      <c r="CJ69" s="112">
        <v>2.7915539355088903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>
        <f t="array" ref="CT69">SUM(IF(($A69=PC_2!$N$2:$N$93)*(CT$8=PC_2!$AB$1:$AH$1),PC_2!$AB$2:$AH$93))+CT68</f>
        <v>1949</v>
      </c>
      <c r="CU69" s="68">
        <f t="shared" si="11"/>
        <v>2.8184901049160887E-3</v>
      </c>
      <c r="CV69" s="69">
        <v>2.9484703042434663</v>
      </c>
      <c r="CW69" s="30"/>
      <c r="CX69" s="46">
        <f>SUM('&gt;&gt;:&lt;&lt;'!CX69)</f>
        <v>11541</v>
      </c>
      <c r="CY69" s="109">
        <f>SUM('&gt;&gt;:&lt;&lt;'!CY69)</f>
        <v>1.6689684094836624E-2</v>
      </c>
      <c r="CZ69" s="112">
        <v>2.7915539355088903</v>
      </c>
      <c r="DA69" s="30"/>
      <c r="DB69" s="67"/>
      <c r="DC69" s="68"/>
      <c r="DD69" s="69"/>
      <c r="DE69" s="30"/>
      <c r="DF69" s="46"/>
      <c r="DG69" s="47"/>
      <c r="DH69" s="48"/>
      <c r="DI69" s="51"/>
      <c r="DJ69" s="67">
        <f t="shared" si="12"/>
        <v>15525</v>
      </c>
      <c r="DK69" s="68">
        <f t="shared" si="13"/>
        <v>7.6754466896071108E-3</v>
      </c>
      <c r="DL69" s="69"/>
      <c r="DM69" s="30"/>
      <c r="DN69" s="46">
        <f t="shared" si="14"/>
        <v>295951</v>
      </c>
      <c r="DO69" s="109">
        <f t="shared" si="31"/>
        <v>0.14631601437912489</v>
      </c>
      <c r="DP69" s="114">
        <v>3.2138109792015235</v>
      </c>
      <c r="DQ69" s="30"/>
      <c r="DR69" s="67"/>
      <c r="DS69" s="68"/>
      <c r="DT69" s="69"/>
      <c r="DU69" s="30"/>
      <c r="DV69" s="46">
        <f t="shared" si="17"/>
        <v>311476</v>
      </c>
      <c r="DW69" s="109">
        <f t="shared" si="27"/>
        <v>0.15399146106873202</v>
      </c>
      <c r="DX69" s="48"/>
      <c r="DY69" s="30"/>
      <c r="DZ69" s="67">
        <f t="shared" si="18"/>
        <v>45177</v>
      </c>
      <c r="EA69" s="68">
        <f t="shared" si="19"/>
        <v>7.9931809901272171E-3</v>
      </c>
      <c r="EB69" s="69"/>
      <c r="EC69" s="30"/>
      <c r="ED69" s="46">
        <f t="shared" si="20"/>
        <v>742504</v>
      </c>
      <c r="EE69" s="109">
        <f t="shared" si="32"/>
        <v>0.13137146906375852</v>
      </c>
      <c r="EF69" s="114">
        <v>2.4658058656723698</v>
      </c>
      <c r="EG69" s="30"/>
      <c r="EH69" s="67"/>
      <c r="EI69" s="68"/>
      <c r="EJ69" s="69"/>
      <c r="EK69" s="30"/>
      <c r="EL69" s="46">
        <f t="shared" si="22"/>
        <v>787681</v>
      </c>
      <c r="EM69" s="109">
        <f t="shared" si="23"/>
        <v>0.13936465005388574</v>
      </c>
      <c r="EN69" s="48"/>
      <c r="EO69" s="372"/>
      <c r="EP69" s="233"/>
      <c r="EQ69" s="373"/>
      <c r="ER69" s="373"/>
      <c r="ES69" s="373"/>
      <c r="ET69" s="373"/>
    </row>
    <row r="70" spans="1:150" s="96" customFormat="1">
      <c r="A70" s="52">
        <f t="shared" si="33"/>
        <v>42644</v>
      </c>
      <c r="B70" s="67">
        <f t="array" ref="B70">SUM(IF(($A70=PC_2!$M$2:$M$93)*(B$8=PC_2!$AB$1:$AH$1),PC_2!$AB$2:$AH$93))+B69</f>
        <v>5963</v>
      </c>
      <c r="C70" s="68">
        <f t="shared" si="5"/>
        <v>7.8398735733283906E-3</v>
      </c>
      <c r="D70" s="106">
        <v>2.9484703042434663</v>
      </c>
      <c r="E70" s="53"/>
      <c r="F70" s="46">
        <f>SUM('&gt;&gt;:&lt;&lt;'!F70)</f>
        <v>135581</v>
      </c>
      <c r="G70" s="109">
        <f>SUM('&gt;&gt;:&lt;&lt;'!G70)</f>
        <v>0.17825555910538929</v>
      </c>
      <c r="H70" s="112">
        <f>SUM('&gt;&gt;:&lt;&lt;'!I70)/SUM('&gt;&gt;:&lt;&lt;'!F70)</f>
        <v>2.7769844313184149</v>
      </c>
      <c r="I70" s="51">
        <f>H70*F70</f>
        <v>376506.32618258201</v>
      </c>
      <c r="J70" s="67"/>
      <c r="K70" s="68"/>
      <c r="L70" s="69"/>
      <c r="M70" s="30"/>
      <c r="N70" s="46"/>
      <c r="O70" s="47"/>
      <c r="P70" s="311"/>
      <c r="Q70" s="49"/>
      <c r="R70" s="67">
        <f t="array" ref="R70">SUM(IF(($A70=PC_2!$M$2:$M$93)*(R$8=PC_2!$AB$1:$AH$1),PC_2!$AB$2:$AH$93))+R69</f>
        <v>5270</v>
      </c>
      <c r="S70" s="68">
        <f t="shared" si="35"/>
        <v>7.1380584481021163E-3</v>
      </c>
      <c r="T70" s="106">
        <v>2.9484703042434663</v>
      </c>
      <c r="U70" s="30"/>
      <c r="V70" s="46">
        <f>SUM('&gt;&gt;:&lt;&lt;'!V70)</f>
        <v>127764</v>
      </c>
      <c r="W70" s="109">
        <f>SUM('&gt;&gt;:&lt;&lt;'!W70)</f>
        <v>0.17305254261163541</v>
      </c>
      <c r="X70" s="112">
        <f>SUM('&gt;&gt;:&lt;&lt;'!Y70)/SUM('&gt;&gt;:&lt;&lt;'!V70)</f>
        <v>2.9930690111975613</v>
      </c>
      <c r="Y70" s="51">
        <f>X70*V70</f>
        <v>382406.46914664522</v>
      </c>
      <c r="Z70" s="67"/>
      <c r="AA70" s="68"/>
      <c r="AB70" s="69"/>
      <c r="AC70" s="30"/>
      <c r="AD70" s="46"/>
      <c r="AE70" s="47"/>
      <c r="AF70" s="48"/>
      <c r="AG70" s="50">
        <f t="shared" si="34"/>
        <v>965.65000000000009</v>
      </c>
      <c r="AH70" s="67">
        <f t="array" ref="AH70">SUM(IF(($A70=PC_2!$M$2:$M$93)*(AH$8=PC_2!$AB$1:$AH$1),PC_2!$AB$2:$AH$93))+AH69</f>
        <v>124</v>
      </c>
      <c r="AI70" s="68">
        <f t="shared" si="24"/>
        <v>9.7034196729008527E-4</v>
      </c>
      <c r="AJ70" s="69">
        <v>2.9484703042434663</v>
      </c>
      <c r="AK70" s="30"/>
      <c r="AL70" s="46">
        <f>SUM('&gt;&gt;:&lt;&lt;'!AL70)</f>
        <v>7499</v>
      </c>
      <c r="AM70" s="109">
        <f>SUM('&gt;&gt;:&lt;&lt;'!AM70)</f>
        <v>5.868221300571249E-2</v>
      </c>
      <c r="AN70" s="112">
        <f>SUM('&gt;&gt;:&lt;&lt;'!AO70)/SUM('&gt;&gt;:&lt;&lt;'!AL70)</f>
        <v>2.7623279756596193</v>
      </c>
      <c r="AO70" s="51">
        <f>AN70*AL70</f>
        <v>20714.697489471484</v>
      </c>
      <c r="AP70" s="67"/>
      <c r="AQ70" s="68"/>
      <c r="AR70" s="69"/>
      <c r="AS70" s="30"/>
      <c r="AT70" s="46"/>
      <c r="AU70" s="47"/>
      <c r="AV70" s="48"/>
      <c r="AW70" s="66">
        <f t="shared" si="30"/>
        <v>11357</v>
      </c>
      <c r="AX70" s="67">
        <f t="array" ref="AX70">SUM(IF(($A70=PC_2!$M$2:$M$93)*(AX$8=PC_2!$AB$1:$AH$1),PC_2!$AB$2:$AH$93))+AX69</f>
        <v>0</v>
      </c>
      <c r="AY70" s="68">
        <f t="shared" si="8"/>
        <v>0</v>
      </c>
      <c r="AZ70" s="69">
        <v>2.9484703042434663</v>
      </c>
      <c r="BA70" s="30"/>
      <c r="BB70" s="46">
        <f>SUM('&gt;&gt;:&lt;&lt;'!BB70)</f>
        <v>0</v>
      </c>
      <c r="BC70" s="109">
        <f>SUM('&gt;&gt;:&lt;&lt;'!BC70)</f>
        <v>0</v>
      </c>
      <c r="BD70" s="112">
        <f>IF(SUM('&gt;&gt;:&lt;&lt;'!BB70)=0,BD69,SUM('&gt;&gt;:&lt;&lt;'!BE70)/SUM('&gt;&gt;:&lt;&lt;'!BB70))</f>
        <v>2.7915539355088903</v>
      </c>
      <c r="BE70" s="51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>
        <f t="array" ref="BN70">SUM(IF(($A70=PC_2!$M$2:$M$93)*(BN$8=PC_2!$AB$1:$AH$1),PC_2!$AB$2:$AH$93))+BN69</f>
        <v>25972</v>
      </c>
      <c r="BO70" s="68">
        <f t="shared" si="9"/>
        <v>7.1562817644042487E-3</v>
      </c>
      <c r="BP70" s="69">
        <v>3.3228255935106485</v>
      </c>
      <c r="BQ70" s="30"/>
      <c r="BR70" s="46">
        <f>SUM('&gt;&gt;:&lt;&lt;'!BR70)</f>
        <v>446553</v>
      </c>
      <c r="BS70" s="109">
        <f>SUM('&gt;&gt;:&lt;&lt;'!BS70)</f>
        <v>0.12304247230633032</v>
      </c>
      <c r="BT70" s="112">
        <f>SUM('&gt;&gt;:&lt;&lt;'!BU70)/SUM('&gt;&gt;:&lt;&lt;'!BR70)</f>
        <v>2.6684190330318844</v>
      </c>
      <c r="BU70" s="51">
        <f>BT70*BR70</f>
        <v>1191590.524457487</v>
      </c>
      <c r="BV70" s="67"/>
      <c r="BW70" s="68"/>
      <c r="BX70" s="69"/>
      <c r="BY70" s="30"/>
      <c r="BZ70" s="46"/>
      <c r="CA70" s="47"/>
      <c r="CB70" s="48"/>
      <c r="CC70" s="66"/>
      <c r="CD70" s="67">
        <f t="array" ref="CD70">SUM(IF(($A70=PC_2!$M$2:$M$93)*(CD$8=PC_2!$AB$1:$AH$1),PC_2!$AB$2:$AH$93))+CD69</f>
        <v>610</v>
      </c>
      <c r="CE70" s="68">
        <f t="shared" si="10"/>
        <v>6.1165145893913569E-3</v>
      </c>
      <c r="CF70" s="69">
        <v>2.9484703042434663</v>
      </c>
      <c r="CG70" s="30"/>
      <c r="CH70" s="93">
        <f>SUM('&gt;&gt;:&lt;&lt;'!CH70)</f>
        <v>13566</v>
      </c>
      <c r="CI70" s="109">
        <f>SUM('&gt;&gt;:&lt;&lt;'!CI70)</f>
        <v>0.13602727363882486</v>
      </c>
      <c r="CJ70" s="112">
        <f>SUM('&gt;&gt;:&lt;&lt;'!CK70)/SUM('&gt;&gt;:&lt;&lt;'!CH70)</f>
        <v>2.8090701454558018</v>
      </c>
      <c r="CK70" s="51">
        <f>CJ70*CH70</f>
        <v>38107.845593253405</v>
      </c>
      <c r="CL70" s="67"/>
      <c r="CM70" s="68"/>
      <c r="CN70" s="69"/>
      <c r="CO70" s="30"/>
      <c r="CP70" s="46"/>
      <c r="CQ70" s="47"/>
      <c r="CR70" s="48"/>
      <c r="CS70" s="66"/>
      <c r="CT70" s="67">
        <f t="array" ref="CT70">SUM(IF(($A70=PC_2!$N$2:$N$93)*(CT$8=PC_2!$AB$1:$AH$1),PC_2!$AB$2:$AH$93))+CT69</f>
        <v>1828</v>
      </c>
      <c r="CU70" s="68">
        <f t="shared" si="11"/>
        <v>2.6435094467863571E-3</v>
      </c>
      <c r="CV70" s="69">
        <v>2.9484703042434663</v>
      </c>
      <c r="CW70" s="30"/>
      <c r="CX70" s="46">
        <f>SUM('&gt;&gt;:&lt;&lt;'!CX70)</f>
        <v>11541</v>
      </c>
      <c r="CY70" s="109">
        <f>SUM('&gt;&gt;:&lt;&lt;'!CY70)</f>
        <v>1.6689684094836624E-2</v>
      </c>
      <c r="CZ70" s="112">
        <f>SUM('&gt;&gt;:&lt;&lt;'!DA70)/SUM('&gt;&gt;:&lt;&lt;'!CX70)</f>
        <v>2.794122862086085</v>
      </c>
      <c r="DA70" s="51">
        <f>CZ70*CX70</f>
        <v>32246.971951335505</v>
      </c>
      <c r="DB70" s="67"/>
      <c r="DC70" s="68"/>
      <c r="DD70" s="69"/>
      <c r="DE70" s="30"/>
      <c r="DF70" s="46"/>
      <c r="DG70" s="47"/>
      <c r="DH70" s="48"/>
      <c r="DI70" s="51"/>
      <c r="DJ70" s="67">
        <f t="shared" si="12"/>
        <v>13795</v>
      </c>
      <c r="DK70" s="68">
        <f t="shared" si="13"/>
        <v>6.8201473161436455E-3</v>
      </c>
      <c r="DL70" s="69"/>
      <c r="DM70" s="30"/>
      <c r="DN70" s="46">
        <f t="shared" si="14"/>
        <v>295951</v>
      </c>
      <c r="DO70" s="109">
        <f t="shared" si="31"/>
        <v>0.14631601437912489</v>
      </c>
      <c r="DP70" s="112" t="e">
        <f>SUM('&gt;&gt;:&lt;&lt;'!DQ70)/SUM('&gt;&gt;:&lt;&lt;'!DN70)</f>
        <v>#DIV/0!</v>
      </c>
      <c r="DQ70" s="30"/>
      <c r="DR70" s="67"/>
      <c r="DS70" s="68"/>
      <c r="DT70" s="69"/>
      <c r="DU70" s="30"/>
      <c r="DV70" s="46">
        <f t="shared" si="17"/>
        <v>309746</v>
      </c>
      <c r="DW70" s="109">
        <f t="shared" si="27"/>
        <v>0.15313616169526853</v>
      </c>
      <c r="DX70" s="48"/>
      <c r="DY70" s="30"/>
      <c r="DZ70" s="67">
        <f t="shared" si="18"/>
        <v>39767</v>
      </c>
      <c r="EA70" s="68">
        <f t="shared" si="19"/>
        <v>7.0359879680897139E-3</v>
      </c>
      <c r="EB70" s="69"/>
      <c r="EC70" s="30"/>
      <c r="ED70" s="46">
        <f t="shared" si="20"/>
        <v>742504</v>
      </c>
      <c r="EE70" s="109">
        <f t="shared" si="32"/>
        <v>0.13137146906375852</v>
      </c>
      <c r="EF70" s="112" t="e">
        <f>SUM('&gt;&gt;:&lt;&lt;'!EG70)/SUM('&gt;&gt;:&lt;&lt;'!ED70)</f>
        <v>#DIV/0!</v>
      </c>
      <c r="EG70" s="30"/>
      <c r="EH70" s="67"/>
      <c r="EI70" s="68"/>
      <c r="EJ70" s="69"/>
      <c r="EK70" s="30"/>
      <c r="EL70" s="46">
        <f t="shared" si="22"/>
        <v>782271</v>
      </c>
      <c r="EM70" s="109">
        <f t="shared" si="23"/>
        <v>0.13840745703184823</v>
      </c>
      <c r="EN70" s="48"/>
      <c r="EO70" s="372"/>
      <c r="EP70" s="233"/>
      <c r="EQ70" s="373"/>
      <c r="ER70" s="373"/>
      <c r="ES70" s="373"/>
      <c r="ET70" s="373"/>
    </row>
    <row r="71" spans="1:150" s="96" customFormat="1">
      <c r="A71" s="52">
        <f t="shared" si="33"/>
        <v>42675</v>
      </c>
      <c r="B71" s="67">
        <f t="array" ref="B71">SUM(IF(($A71=PC_2!$M$2:$M$93)*(B$8=PC_2!$AB$1:$AH$1),PC_2!$AB$2:$AH$93))+B70</f>
        <v>5963</v>
      </c>
      <c r="C71" s="68">
        <f t="shared" si="5"/>
        <v>7.8398735733283906E-3</v>
      </c>
      <c r="D71" s="106">
        <v>2.9484703042434663</v>
      </c>
      <c r="E71" s="53"/>
      <c r="F71" s="46">
        <f>SUM('&gt;&gt;:&lt;&lt;'!F71)</f>
        <v>135581</v>
      </c>
      <c r="G71" s="109">
        <f>SUM('&gt;&gt;:&lt;&lt;'!G71)</f>
        <v>0.17825555910538929</v>
      </c>
      <c r="H71" s="112">
        <f>SUM('&gt;&gt;:&lt;&lt;'!I71)/SUM('&gt;&gt;:&lt;&lt;'!F71)</f>
        <v>2.7769844313184149</v>
      </c>
      <c r="I71" s="51">
        <f t="shared" ref="I71:I84" si="36">H71*F71</f>
        <v>376506.32618258201</v>
      </c>
      <c r="J71" s="67"/>
      <c r="K71" s="68"/>
      <c r="L71" s="69"/>
      <c r="M71" s="30"/>
      <c r="N71" s="46"/>
      <c r="O71" s="47"/>
      <c r="P71" s="311"/>
      <c r="Q71" s="49"/>
      <c r="R71" s="67">
        <f t="array" ref="R71">SUM(IF(($A71=PC_2!$M$2:$M$93)*(R$8=PC_2!$AB$1:$AH$1),PC_2!$AB$2:$AH$93))+R70</f>
        <v>5270</v>
      </c>
      <c r="S71" s="68">
        <f t="shared" si="35"/>
        <v>7.1380584481021163E-3</v>
      </c>
      <c r="T71" s="106">
        <v>2.9484703042434663</v>
      </c>
      <c r="U71" s="30"/>
      <c r="V71" s="46">
        <f>SUM('&gt;&gt;:&lt;&lt;'!V71)</f>
        <v>127764</v>
      </c>
      <c r="W71" s="109">
        <f>SUM('&gt;&gt;:&lt;&lt;'!W71)</f>
        <v>0.17305254261163541</v>
      </c>
      <c r="X71" s="112">
        <f>SUM('&gt;&gt;:&lt;&lt;'!Y71)/SUM('&gt;&gt;:&lt;&lt;'!V71)</f>
        <v>2.9930690111975613</v>
      </c>
      <c r="Y71" s="51">
        <f t="shared" ref="Y71:Y84" si="37">X71*V71</f>
        <v>382406.46914664522</v>
      </c>
      <c r="Z71" s="67"/>
      <c r="AA71" s="68"/>
      <c r="AB71" s="69"/>
      <c r="AC71" s="30"/>
      <c r="AD71" s="46"/>
      <c r="AE71" s="47"/>
      <c r="AF71" s="48"/>
      <c r="AG71" s="50">
        <f t="shared" si="34"/>
        <v>965.65000000000009</v>
      </c>
      <c r="AH71" s="67">
        <f t="array" ref="AH71">SUM(IF(($A71=PC_2!$M$2:$M$93)*(AH$8=PC_2!$AB$1:$AH$1),PC_2!$AB$2:$AH$93))+AH70</f>
        <v>124</v>
      </c>
      <c r="AI71" s="68">
        <f t="shared" si="24"/>
        <v>9.7034196729008527E-4</v>
      </c>
      <c r="AJ71" s="69">
        <v>2.9484703042434663</v>
      </c>
      <c r="AK71" s="30"/>
      <c r="AL71" s="46">
        <f>SUM('&gt;&gt;:&lt;&lt;'!AL71)</f>
        <v>7499</v>
      </c>
      <c r="AM71" s="109">
        <f>SUM('&gt;&gt;:&lt;&lt;'!AM71)</f>
        <v>5.868221300571249E-2</v>
      </c>
      <c r="AN71" s="112">
        <f>SUM('&gt;&gt;:&lt;&lt;'!AO71)/SUM('&gt;&gt;:&lt;&lt;'!AL71)</f>
        <v>2.7623279756596193</v>
      </c>
      <c r="AO71" s="51">
        <f t="shared" ref="AO71:AO84" si="38">AN71*AL71</f>
        <v>20714.697489471484</v>
      </c>
      <c r="AP71" s="67"/>
      <c r="AQ71" s="68"/>
      <c r="AR71" s="69"/>
      <c r="AS71" s="30"/>
      <c r="AT71" s="46"/>
      <c r="AU71" s="47"/>
      <c r="AV71" s="48"/>
      <c r="AW71" s="66">
        <f t="shared" si="30"/>
        <v>11357</v>
      </c>
      <c r="AX71" s="67">
        <f t="array" ref="AX71">SUM(IF(($A71=PC_2!$M$2:$M$93)*(AX$8=PC_2!$AB$1:$AH$1),PC_2!$AB$2:$AH$93))+AX70</f>
        <v>0</v>
      </c>
      <c r="AY71" s="68">
        <f t="shared" si="8"/>
        <v>0</v>
      </c>
      <c r="AZ71" s="69">
        <v>2.9484703042434663</v>
      </c>
      <c r="BA71" s="30"/>
      <c r="BB71" s="46">
        <f>SUM('&gt;&gt;:&lt;&lt;'!BB71)</f>
        <v>0</v>
      </c>
      <c r="BC71" s="109">
        <f>SUM('&gt;&gt;:&lt;&lt;'!BC71)</f>
        <v>0</v>
      </c>
      <c r="BD71" s="112">
        <f>IF(SUM('&gt;&gt;:&lt;&lt;'!BB71)=0,BD70,SUM('&gt;&gt;:&lt;&lt;'!BE71)/SUM('&gt;&gt;:&lt;&lt;'!BB71))</f>
        <v>2.7915539355088903</v>
      </c>
      <c r="BE71" s="51">
        <f t="shared" ref="BE71:BE84" si="39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>
        <f t="array" ref="BN71">SUM(IF(($A71=PC_2!$M$2:$M$93)*(BN$8=PC_2!$AB$1:$AH$1),PC_2!$AB$2:$AH$93))+BN70</f>
        <v>25972</v>
      </c>
      <c r="BO71" s="68">
        <f t="shared" si="9"/>
        <v>7.1562817644042487E-3</v>
      </c>
      <c r="BP71" s="69">
        <v>3.3228255935106485</v>
      </c>
      <c r="BQ71" s="30"/>
      <c r="BR71" s="46">
        <f>SUM('&gt;&gt;:&lt;&lt;'!BR71)</f>
        <v>446553</v>
      </c>
      <c r="BS71" s="109">
        <f>SUM('&gt;&gt;:&lt;&lt;'!BS71)</f>
        <v>0.12304247230633032</v>
      </c>
      <c r="BT71" s="112">
        <f>SUM('&gt;&gt;:&lt;&lt;'!BU71)/SUM('&gt;&gt;:&lt;&lt;'!BR71)</f>
        <v>2.6684190330318844</v>
      </c>
      <c r="BU71" s="51">
        <f t="shared" ref="BU71:BU84" si="40">BT71*BR71</f>
        <v>1191590.524457487</v>
      </c>
      <c r="BV71" s="67"/>
      <c r="BW71" s="68"/>
      <c r="BX71" s="69"/>
      <c r="BY71" s="30"/>
      <c r="BZ71" s="46"/>
      <c r="CA71" s="47"/>
      <c r="CB71" s="48"/>
      <c r="CC71" s="66"/>
      <c r="CD71" s="67">
        <f t="array" ref="CD71">SUM(IF(($A71=PC_2!$M$2:$M$93)*(CD$8=PC_2!$AB$1:$AH$1),PC_2!$AB$2:$AH$93))+CD70</f>
        <v>610</v>
      </c>
      <c r="CE71" s="68">
        <f t="shared" si="10"/>
        <v>6.1165145893913569E-3</v>
      </c>
      <c r="CF71" s="69">
        <v>2.9484703042434663</v>
      </c>
      <c r="CG71" s="30"/>
      <c r="CH71" s="93">
        <f>SUM('&gt;&gt;:&lt;&lt;'!CH71)</f>
        <v>13566</v>
      </c>
      <c r="CI71" s="109">
        <f>SUM('&gt;&gt;:&lt;&lt;'!CI71)</f>
        <v>0.13602727363882486</v>
      </c>
      <c r="CJ71" s="112">
        <f>SUM('&gt;&gt;:&lt;&lt;'!CK71)/SUM('&gt;&gt;:&lt;&lt;'!CH71)</f>
        <v>2.8090701454558018</v>
      </c>
      <c r="CK71" s="51">
        <f t="shared" ref="CK71:CK84" si="41">CJ71*CH71</f>
        <v>38107.845593253405</v>
      </c>
      <c r="CL71" s="67"/>
      <c r="CM71" s="68"/>
      <c r="CN71" s="69"/>
      <c r="CO71" s="30"/>
      <c r="CP71" s="46"/>
      <c r="CQ71" s="47"/>
      <c r="CR71" s="48"/>
      <c r="CS71" s="66"/>
      <c r="CT71" s="67">
        <f t="array" ref="CT71">SUM(IF(($A71=PC_2!$N$2:$N$93)*(CT$8=PC_2!$AB$1:$AH$1),PC_2!$AB$2:$AH$93))+CT70</f>
        <v>1828</v>
      </c>
      <c r="CU71" s="68">
        <f t="shared" si="11"/>
        <v>2.6435094467863571E-3</v>
      </c>
      <c r="CV71" s="69">
        <v>2.9484703042434663</v>
      </c>
      <c r="CW71" s="30"/>
      <c r="CX71" s="46">
        <f>SUM('&gt;&gt;:&lt;&lt;'!CX71)</f>
        <v>11541</v>
      </c>
      <c r="CY71" s="109">
        <f>SUM('&gt;&gt;:&lt;&lt;'!CY71)</f>
        <v>1.6689684094836624E-2</v>
      </c>
      <c r="CZ71" s="112">
        <f>SUM('&gt;&gt;:&lt;&lt;'!DA71)/SUM('&gt;&gt;:&lt;&lt;'!CX71)</f>
        <v>2.794122862086085</v>
      </c>
      <c r="DA71" s="51">
        <f t="shared" ref="DA71:DA84" si="42">CZ71*CX71</f>
        <v>32246.971951335505</v>
      </c>
      <c r="DB71" s="67"/>
      <c r="DC71" s="68"/>
      <c r="DD71" s="69"/>
      <c r="DE71" s="30"/>
      <c r="DF71" s="46"/>
      <c r="DG71" s="47"/>
      <c r="DH71" s="48"/>
      <c r="DI71" s="51"/>
      <c r="DJ71" s="67">
        <f t="shared" si="12"/>
        <v>13795</v>
      </c>
      <c r="DK71" s="68">
        <f t="shared" si="13"/>
        <v>6.8201473161436455E-3</v>
      </c>
      <c r="DL71" s="69"/>
      <c r="DM71" s="30"/>
      <c r="DN71" s="46">
        <f t="shared" si="14"/>
        <v>295951</v>
      </c>
      <c r="DO71" s="109">
        <f t="shared" si="31"/>
        <v>0.14631601437912489</v>
      </c>
      <c r="DP71" s="112" t="e">
        <f>SUM('&gt;&gt;:&lt;&lt;'!DQ71)/SUM('&gt;&gt;:&lt;&lt;'!DN71)</f>
        <v>#DIV/0!</v>
      </c>
      <c r="DQ71" s="30"/>
      <c r="DR71" s="67"/>
      <c r="DS71" s="68"/>
      <c r="DT71" s="69"/>
      <c r="DU71" s="30"/>
      <c r="DV71" s="46">
        <f t="shared" si="17"/>
        <v>309746</v>
      </c>
      <c r="DW71" s="109">
        <f t="shared" si="27"/>
        <v>0.15313616169526853</v>
      </c>
      <c r="DX71" s="48"/>
      <c r="DY71" s="30"/>
      <c r="DZ71" s="67">
        <f t="shared" si="18"/>
        <v>39767</v>
      </c>
      <c r="EA71" s="68">
        <f t="shared" si="19"/>
        <v>7.0359879680897139E-3</v>
      </c>
      <c r="EB71" s="69"/>
      <c r="EC71" s="30"/>
      <c r="ED71" s="46">
        <f t="shared" si="20"/>
        <v>742504</v>
      </c>
      <c r="EE71" s="109">
        <f t="shared" si="32"/>
        <v>0.13137146906375852</v>
      </c>
      <c r="EF71" s="112" t="e">
        <f>SUM('&gt;&gt;:&lt;&lt;'!EG71)/SUM('&gt;&gt;:&lt;&lt;'!ED71)</f>
        <v>#DIV/0!</v>
      </c>
      <c r="EG71" s="30"/>
      <c r="EH71" s="67"/>
      <c r="EI71" s="68"/>
      <c r="EJ71" s="69"/>
      <c r="EK71" s="30"/>
      <c r="EL71" s="46">
        <f t="shared" si="22"/>
        <v>782271</v>
      </c>
      <c r="EM71" s="109">
        <f t="shared" si="23"/>
        <v>0.13840745703184823</v>
      </c>
      <c r="EN71" s="48"/>
      <c r="EO71" s="372"/>
      <c r="EP71" s="233"/>
      <c r="EQ71" s="373"/>
      <c r="ER71" s="373"/>
      <c r="ES71" s="373"/>
      <c r="ET71" s="373"/>
    </row>
    <row r="72" spans="1:150" s="384" customFormat="1" ht="13.5" thickBot="1">
      <c r="A72" s="70">
        <f t="shared" si="33"/>
        <v>42705</v>
      </c>
      <c r="B72" s="75">
        <f t="array" ref="B72">SUM(IF(($A72=PC_2!$M$2:$M$93)*(B$8=PC_2!$AB$1:$AH$1),PC_2!$AB$2:$AH$93))+B71</f>
        <v>5963</v>
      </c>
      <c r="C72" s="76">
        <f t="shared" si="5"/>
        <v>7.8398735733283906E-3</v>
      </c>
      <c r="D72" s="107">
        <v>2.9484703042434663</v>
      </c>
      <c r="E72" s="73"/>
      <c r="F72" s="46">
        <f>SUM('&gt;&gt;:&lt;&lt;'!F72)</f>
        <v>135581</v>
      </c>
      <c r="G72" s="111">
        <f>SUM('&gt;&gt;:&lt;&lt;'!G72)</f>
        <v>0.17825555910538929</v>
      </c>
      <c r="H72" s="113">
        <f>SUM('&gt;&gt;:&lt;&lt;'!I72)/SUM('&gt;&gt;:&lt;&lt;'!F72)</f>
        <v>2.7769844313184149</v>
      </c>
      <c r="I72" s="51">
        <f t="shared" si="36"/>
        <v>376506.32618258201</v>
      </c>
      <c r="J72" s="75"/>
      <c r="K72" s="76"/>
      <c r="L72" s="77"/>
      <c r="M72" s="74"/>
      <c r="N72" s="71"/>
      <c r="O72" s="72"/>
      <c r="P72" s="314"/>
      <c r="Q72" s="79"/>
      <c r="R72" s="75">
        <f t="array" ref="R72">SUM(IF(($A72=PC_2!$M$2:$M$93)*(R$8=PC_2!$AB$1:$AH$1),PC_2!$AB$2:$AH$93))+R71</f>
        <v>5270</v>
      </c>
      <c r="S72" s="76">
        <f t="shared" si="35"/>
        <v>7.1380584481021163E-3</v>
      </c>
      <c r="T72" s="107">
        <v>2.9484703042434663</v>
      </c>
      <c r="U72" s="74"/>
      <c r="V72" s="46">
        <f>SUM('&gt;&gt;:&lt;&lt;'!V72)</f>
        <v>127764</v>
      </c>
      <c r="W72" s="111">
        <f>SUM('&gt;&gt;:&lt;&lt;'!W72)</f>
        <v>0.17305254261163541</v>
      </c>
      <c r="X72" s="113">
        <f>SUM('&gt;&gt;:&lt;&lt;'!Y72)/SUM('&gt;&gt;:&lt;&lt;'!V72)</f>
        <v>2.9930690111975613</v>
      </c>
      <c r="Y72" s="51">
        <f t="shared" si="37"/>
        <v>382406.46914664522</v>
      </c>
      <c r="Z72" s="75"/>
      <c r="AA72" s="76"/>
      <c r="AB72" s="77"/>
      <c r="AC72" s="74"/>
      <c r="AD72" s="71"/>
      <c r="AE72" s="72"/>
      <c r="AF72" s="78"/>
      <c r="AG72" s="80">
        <f t="shared" si="34"/>
        <v>965.65000000000009</v>
      </c>
      <c r="AH72" s="75">
        <f t="array" ref="AH72">SUM(IF(($A72=PC_2!$M$2:$M$93)*(AH$8=PC_2!$AB$1:$AH$1),PC_2!$AB$2:$AH$93))+AH71</f>
        <v>124</v>
      </c>
      <c r="AI72" s="76">
        <f t="shared" si="24"/>
        <v>9.7034196729008527E-4</v>
      </c>
      <c r="AJ72" s="77">
        <v>2.9484703042434663</v>
      </c>
      <c r="AK72" s="74"/>
      <c r="AL72" s="71">
        <f>SUM('&gt;&gt;:&lt;&lt;'!AL72)</f>
        <v>7499</v>
      </c>
      <c r="AM72" s="111">
        <f>SUM('&gt;&gt;:&lt;&lt;'!AM72)</f>
        <v>5.868221300571249E-2</v>
      </c>
      <c r="AN72" s="113">
        <f>SUM('&gt;&gt;:&lt;&lt;'!AO72)/SUM('&gt;&gt;:&lt;&lt;'!AL72)</f>
        <v>2.7623279756596193</v>
      </c>
      <c r="AO72" s="51">
        <f t="shared" si="38"/>
        <v>20714.697489471484</v>
      </c>
      <c r="AP72" s="75"/>
      <c r="AQ72" s="76"/>
      <c r="AR72" s="77"/>
      <c r="AS72" s="74"/>
      <c r="AT72" s="71"/>
      <c r="AU72" s="72"/>
      <c r="AV72" s="78"/>
      <c r="AW72" s="81">
        <f t="shared" si="30"/>
        <v>11357</v>
      </c>
      <c r="AX72" s="75">
        <f t="array" ref="AX72">SUM(IF(($A72=PC_2!$M$2:$M$93)*(AX$8=PC_2!$AB$1:$AH$1),PC_2!$AB$2:$AH$93))+AX71</f>
        <v>0</v>
      </c>
      <c r="AY72" s="76">
        <f t="shared" si="8"/>
        <v>0</v>
      </c>
      <c r="AZ72" s="77">
        <v>2.9484703042434663</v>
      </c>
      <c r="BA72" s="74"/>
      <c r="BB72" s="71">
        <f>SUM('&gt;&gt;:&lt;&lt;'!BB72)</f>
        <v>0</v>
      </c>
      <c r="BC72" s="111">
        <f>SUM('&gt;&gt;:&lt;&lt;'!BC72)</f>
        <v>0</v>
      </c>
      <c r="BD72" s="113">
        <f>IF(SUM('&gt;&gt;:&lt;&lt;'!BB72)=0,BD71,SUM('&gt;&gt;:&lt;&lt;'!BE72)/SUM('&gt;&gt;:&lt;&lt;'!BB72))</f>
        <v>2.7915539355088903</v>
      </c>
      <c r="BE72" s="51">
        <f t="shared" si="39"/>
        <v>0</v>
      </c>
      <c r="BF72" s="75"/>
      <c r="BG72" s="76"/>
      <c r="BH72" s="77"/>
      <c r="BI72" s="74"/>
      <c r="BJ72" s="71"/>
      <c r="BK72" s="72"/>
      <c r="BL72" s="78"/>
      <c r="BM72" s="81"/>
      <c r="BN72" s="75">
        <f t="array" ref="BN72">SUM(IF(($A72=PC_2!$M$2:$M$93)*(BN$8=PC_2!$AB$1:$AH$1),PC_2!$AB$2:$AH$93))+BN71</f>
        <v>25972</v>
      </c>
      <c r="BO72" s="76">
        <f t="shared" si="9"/>
        <v>7.1562817644042487E-3</v>
      </c>
      <c r="BP72" s="77">
        <v>3.3228255935106485</v>
      </c>
      <c r="BQ72" s="74"/>
      <c r="BR72" s="71">
        <f>SUM('&gt;&gt;:&lt;&lt;'!BR72)</f>
        <v>446553</v>
      </c>
      <c r="BS72" s="111">
        <f>SUM('&gt;&gt;:&lt;&lt;'!BS72)</f>
        <v>0.12304247230633032</v>
      </c>
      <c r="BT72" s="113">
        <f>SUM('&gt;&gt;:&lt;&lt;'!BU72)/SUM('&gt;&gt;:&lt;&lt;'!BR72)</f>
        <v>2.6684190330318844</v>
      </c>
      <c r="BU72" s="51">
        <f t="shared" si="40"/>
        <v>1191590.524457487</v>
      </c>
      <c r="BV72" s="75"/>
      <c r="BW72" s="76"/>
      <c r="BX72" s="77"/>
      <c r="BY72" s="74"/>
      <c r="BZ72" s="71"/>
      <c r="CA72" s="72"/>
      <c r="CB72" s="78"/>
      <c r="CC72" s="81"/>
      <c r="CD72" s="75">
        <f t="array" ref="CD72">SUM(IF(($A72=PC_2!$M$2:$M$93)*(CD$8=PC_2!$AB$1:$AH$1),PC_2!$AB$2:$AH$93))+CD71</f>
        <v>610</v>
      </c>
      <c r="CE72" s="76">
        <f t="shared" si="10"/>
        <v>6.1165145893913569E-3</v>
      </c>
      <c r="CF72" s="77">
        <v>2.9484703042434663</v>
      </c>
      <c r="CG72" s="74"/>
      <c r="CH72" s="93">
        <f>SUM('&gt;&gt;:&lt;&lt;'!CH72)</f>
        <v>13566</v>
      </c>
      <c r="CI72" s="111">
        <f>SUM('&gt;&gt;:&lt;&lt;'!CI72)</f>
        <v>0.13602727363882486</v>
      </c>
      <c r="CJ72" s="113">
        <f>SUM('&gt;&gt;:&lt;&lt;'!CK72)/SUM('&gt;&gt;:&lt;&lt;'!CH72)</f>
        <v>2.8090701454558018</v>
      </c>
      <c r="CK72" s="51">
        <f t="shared" si="41"/>
        <v>38107.845593253405</v>
      </c>
      <c r="CL72" s="75"/>
      <c r="CM72" s="76"/>
      <c r="CN72" s="77"/>
      <c r="CO72" s="74"/>
      <c r="CP72" s="71"/>
      <c r="CQ72" s="72"/>
      <c r="CR72" s="78"/>
      <c r="CS72" s="81"/>
      <c r="CT72" s="75">
        <f t="array" ref="CT72">SUM(IF(($A72=PC_2!$N$2:$N$93)*(CT$8=PC_2!$AB$1:$AH$1),PC_2!$AB$2:$AH$93))+CT71</f>
        <v>1828</v>
      </c>
      <c r="CU72" s="76">
        <f t="shared" si="11"/>
        <v>2.6435094467863571E-3</v>
      </c>
      <c r="CV72" s="77">
        <v>2.9484703042434663</v>
      </c>
      <c r="CW72" s="74"/>
      <c r="CX72" s="46">
        <f>SUM('&gt;&gt;:&lt;&lt;'!CX72)</f>
        <v>11541</v>
      </c>
      <c r="CY72" s="111">
        <f>SUM('&gt;&gt;:&lt;&lt;'!CY72)</f>
        <v>1.6689684094836624E-2</v>
      </c>
      <c r="CZ72" s="113">
        <f>SUM('&gt;&gt;:&lt;&lt;'!DA72)/SUM('&gt;&gt;:&lt;&lt;'!CX72)</f>
        <v>2.794122862086085</v>
      </c>
      <c r="DA72" s="51">
        <f t="shared" si="42"/>
        <v>32246.971951335505</v>
      </c>
      <c r="DB72" s="75"/>
      <c r="DC72" s="76"/>
      <c r="DD72" s="77"/>
      <c r="DE72" s="74"/>
      <c r="DF72" s="71"/>
      <c r="DG72" s="72"/>
      <c r="DH72" s="78"/>
      <c r="DI72" s="82"/>
      <c r="DJ72" s="75">
        <f t="shared" si="12"/>
        <v>13795</v>
      </c>
      <c r="DK72" s="76">
        <f t="shared" si="13"/>
        <v>6.8201473161436455E-3</v>
      </c>
      <c r="DL72" s="77"/>
      <c r="DM72" s="74"/>
      <c r="DN72" s="71">
        <f t="shared" si="14"/>
        <v>295951</v>
      </c>
      <c r="DO72" s="111">
        <f t="shared" si="31"/>
        <v>0.14631601437912489</v>
      </c>
      <c r="DP72" s="113" t="e">
        <f>SUM('&gt;&gt;:&lt;&lt;'!DQ72)/SUM('&gt;&gt;:&lt;&lt;'!DN72)</f>
        <v>#DIV/0!</v>
      </c>
      <c r="DQ72" s="74"/>
      <c r="DR72" s="75"/>
      <c r="DS72" s="76"/>
      <c r="DT72" s="77"/>
      <c r="DU72" s="74"/>
      <c r="DV72" s="71">
        <f t="shared" si="17"/>
        <v>309746</v>
      </c>
      <c r="DW72" s="111">
        <f t="shared" si="27"/>
        <v>0.15313616169526853</v>
      </c>
      <c r="DX72" s="78"/>
      <c r="DY72" s="74"/>
      <c r="DZ72" s="75">
        <f t="shared" si="18"/>
        <v>39767</v>
      </c>
      <c r="EA72" s="76">
        <f t="shared" si="19"/>
        <v>7.0359879680897139E-3</v>
      </c>
      <c r="EB72" s="77"/>
      <c r="EC72" s="74"/>
      <c r="ED72" s="71">
        <f t="shared" si="20"/>
        <v>742504</v>
      </c>
      <c r="EE72" s="111">
        <f t="shared" si="32"/>
        <v>0.13137146906375852</v>
      </c>
      <c r="EF72" s="113" t="e">
        <f>SUM('&gt;&gt;:&lt;&lt;'!EG72)/SUM('&gt;&gt;:&lt;&lt;'!ED72)</f>
        <v>#DIV/0!</v>
      </c>
      <c r="EG72" s="74"/>
      <c r="EH72" s="75"/>
      <c r="EI72" s="76"/>
      <c r="EJ72" s="77"/>
      <c r="EK72" s="74"/>
      <c r="EL72" s="71">
        <f t="shared" si="22"/>
        <v>782271</v>
      </c>
      <c r="EM72" s="111">
        <f t="shared" si="23"/>
        <v>0.13840745703184823</v>
      </c>
      <c r="EN72" s="78"/>
      <c r="EO72" s="381"/>
      <c r="EP72" s="382"/>
      <c r="EQ72" s="383"/>
      <c r="ER72" s="383"/>
      <c r="ES72" s="383"/>
      <c r="ET72" s="383"/>
    </row>
    <row r="73" spans="1:150" s="225" customFormat="1">
      <c r="A73" s="42">
        <f t="shared" si="33"/>
        <v>42736</v>
      </c>
      <c r="B73" s="103">
        <f t="array" ref="B73">SUM(IF(($A73=PC_2!$M$2:$M$93)*(B$8=PC_2!$AB$1:$AH$1),PC_2!$AB$2:$AH$93))+B72</f>
        <v>5963</v>
      </c>
      <c r="C73" s="104">
        <f t="shared" si="5"/>
        <v>7.8398735733283906E-3</v>
      </c>
      <c r="D73" s="105">
        <v>2.9484703042434663</v>
      </c>
      <c r="E73" s="45"/>
      <c r="F73" s="46">
        <f>SUM('&gt;&gt;:&lt;&lt;'!F73)</f>
        <v>135581</v>
      </c>
      <c r="G73" s="115">
        <f>SUM('&gt;&gt;:&lt;&lt;'!G73)</f>
        <v>0.17825555910538929</v>
      </c>
      <c r="H73" s="112">
        <f>SUM('&gt;&gt;:&lt;&lt;'!I73)/SUM('&gt;&gt;:&lt;&lt;'!F73)</f>
        <v>2.7159929320144656</v>
      </c>
      <c r="I73" s="51">
        <f t="shared" si="36"/>
        <v>368237.03771545325</v>
      </c>
      <c r="J73" s="103"/>
      <c r="K73" s="104"/>
      <c r="L73" s="212"/>
      <c r="M73" s="211"/>
      <c r="N73" s="43"/>
      <c r="O73" s="44"/>
      <c r="P73" s="315"/>
      <c r="Q73" s="214"/>
      <c r="R73" s="103">
        <f t="array" ref="R73">SUM(IF(($A73=PC_2!$M$2:$M$93)*(R$8=PC_2!$AB$1:$AH$1),PC_2!$AB$2:$AH$93))+R72</f>
        <v>5270</v>
      </c>
      <c r="S73" s="104">
        <f t="shared" si="6"/>
        <v>7.1380584481021163E-3</v>
      </c>
      <c r="T73" s="105">
        <v>2.9484703042434663</v>
      </c>
      <c r="U73" s="211"/>
      <c r="V73" s="46">
        <f>SUM('&gt;&gt;:&lt;&lt;'!V73)</f>
        <v>127764</v>
      </c>
      <c r="W73" s="115">
        <f>SUM('&gt;&gt;:&lt;&lt;'!W73)</f>
        <v>0.17305254261163541</v>
      </c>
      <c r="X73" s="112">
        <f>SUM('&gt;&gt;:&lt;&lt;'!Y73)/SUM('&gt;&gt;:&lt;&lt;'!V73)</f>
        <v>2.9320535153492187</v>
      </c>
      <c r="Y73" s="51">
        <f t="shared" si="37"/>
        <v>374610.88533507759</v>
      </c>
      <c r="Z73" s="103"/>
      <c r="AA73" s="104"/>
      <c r="AB73" s="212"/>
      <c r="AC73" s="211"/>
      <c r="AD73" s="43"/>
      <c r="AE73" s="44"/>
      <c r="AF73" s="213"/>
      <c r="AG73" s="216">
        <f t="shared" si="29"/>
        <v>965.65000000000009</v>
      </c>
      <c r="AH73" s="103">
        <f t="array" ref="AH73">SUM(IF(($A73=PC_2!$M$2:$M$93)*(AH$8=PC_2!$AB$1:$AH$1),PC_2!$AB$2:$AH$93))+AH72</f>
        <v>124</v>
      </c>
      <c r="AI73" s="104">
        <f t="shared" si="24"/>
        <v>9.7034196729008527E-4</v>
      </c>
      <c r="AJ73" s="212">
        <v>2.9484703042434663</v>
      </c>
      <c r="AK73" s="211"/>
      <c r="AL73" s="43">
        <f>SUM('&gt;&gt;:&lt;&lt;'!AL73)</f>
        <v>7499</v>
      </c>
      <c r="AM73" s="115">
        <f>SUM('&gt;&gt;:&lt;&lt;'!AM73)</f>
        <v>5.868221300571249E-2</v>
      </c>
      <c r="AN73" s="112">
        <f>SUM('&gt;&gt;:&lt;&lt;'!AO73)/SUM('&gt;&gt;:&lt;&lt;'!AL73)</f>
        <v>2.6796991624687028</v>
      </c>
      <c r="AO73" s="51">
        <f t="shared" si="38"/>
        <v>20095.064019352802</v>
      </c>
      <c r="AP73" s="103"/>
      <c r="AQ73" s="104"/>
      <c r="AR73" s="212"/>
      <c r="AS73" s="211"/>
      <c r="AT73" s="43"/>
      <c r="AU73" s="44"/>
      <c r="AV73" s="213"/>
      <c r="AW73" s="217">
        <f t="shared" si="30"/>
        <v>11357</v>
      </c>
      <c r="AX73" s="103">
        <f t="array" ref="AX73">SUM(IF(($A73=PC_2!$M$2:$M$93)*(AX$8=PC_2!$AB$1:$AH$1),PC_2!$AB$2:$AH$93))+AX72</f>
        <v>0</v>
      </c>
      <c r="AY73" s="104">
        <f t="shared" si="8"/>
        <v>0</v>
      </c>
      <c r="AZ73" s="212">
        <v>2.9484703042434663</v>
      </c>
      <c r="BA73" s="211"/>
      <c r="BB73" s="43">
        <f>SUM('&gt;&gt;:&lt;&lt;'!BB73)</f>
        <v>0</v>
      </c>
      <c r="BC73" s="115">
        <f>SUM('&gt;&gt;:&lt;&lt;'!BC73)</f>
        <v>0</v>
      </c>
      <c r="BD73" s="112">
        <f>IF(SUM('&gt;&gt;:&lt;&lt;'!BB73)=0,BD72,SUM('&gt;&gt;:&lt;&lt;'!BE73)/SUM('&gt;&gt;:&lt;&lt;'!BB73))</f>
        <v>2.7915539355088903</v>
      </c>
      <c r="BE73" s="51">
        <f t="shared" si="39"/>
        <v>0</v>
      </c>
      <c r="BF73" s="103"/>
      <c r="BG73" s="104"/>
      <c r="BH73" s="212"/>
      <c r="BI73" s="211"/>
      <c r="BJ73" s="43"/>
      <c r="BK73" s="44"/>
      <c r="BL73" s="213"/>
      <c r="BM73" s="217"/>
      <c r="BN73" s="103">
        <f t="array" ref="BN73">SUM(IF(($A73=PC_2!$M$2:$M$93)*(BN$8=PC_2!$AB$1:$AH$1),PC_2!$AB$2:$AH$93))+BN72</f>
        <v>25972</v>
      </c>
      <c r="BO73" s="104">
        <f t="shared" si="9"/>
        <v>7.1562817644042487E-3</v>
      </c>
      <c r="BP73" s="212">
        <v>3.3228255935106485</v>
      </c>
      <c r="BQ73" s="211"/>
      <c r="BR73" s="43">
        <f>SUM('&gt;&gt;:&lt;&lt;'!BR73)</f>
        <v>446553</v>
      </c>
      <c r="BS73" s="115">
        <f>SUM('&gt;&gt;:&lt;&lt;'!BS73)</f>
        <v>0.12304247230633032</v>
      </c>
      <c r="BT73" s="112">
        <f>SUM('&gt;&gt;:&lt;&lt;'!BU73)/SUM('&gt;&gt;:&lt;&lt;'!BR73)</f>
        <v>2.5514275508606361</v>
      </c>
      <c r="BU73" s="51">
        <f t="shared" si="40"/>
        <v>1139347.6271194697</v>
      </c>
      <c r="BV73" s="103"/>
      <c r="BW73" s="104"/>
      <c r="BX73" s="212"/>
      <c r="BY73" s="211"/>
      <c r="BZ73" s="43"/>
      <c r="CA73" s="44"/>
      <c r="CB73" s="213"/>
      <c r="CC73" s="217"/>
      <c r="CD73" s="103">
        <f t="array" ref="CD73">SUM(IF(($A73=PC_2!$M$2:$M$93)*(CD$8=PC_2!$AB$1:$AH$1),PC_2!$AB$2:$AH$93))+CD72</f>
        <v>610</v>
      </c>
      <c r="CE73" s="104">
        <f t="shared" si="10"/>
        <v>6.1165145893913569E-3</v>
      </c>
      <c r="CF73" s="212">
        <v>2.9484703042434663</v>
      </c>
      <c r="CG73" s="211"/>
      <c r="CH73" s="93">
        <f>SUM('&gt;&gt;:&lt;&lt;'!CH73)</f>
        <v>13566</v>
      </c>
      <c r="CI73" s="115">
        <f>SUM('&gt;&gt;:&lt;&lt;'!CI73)</f>
        <v>0.13602727363882486</v>
      </c>
      <c r="CJ73" s="112">
        <f>SUM('&gt;&gt;:&lt;&lt;'!CK73)/SUM('&gt;&gt;:&lt;&lt;'!CH73)</f>
        <v>2.7289684855002454</v>
      </c>
      <c r="CK73" s="51">
        <f t="shared" si="41"/>
        <v>37021.18647429633</v>
      </c>
      <c r="CL73" s="103"/>
      <c r="CM73" s="104"/>
      <c r="CN73" s="212"/>
      <c r="CO73" s="211"/>
      <c r="CP73" s="43"/>
      <c r="CQ73" s="44"/>
      <c r="CR73" s="213"/>
      <c r="CS73" s="217"/>
      <c r="CT73" s="103">
        <f t="array" ref="CT73">SUM(IF(($A73=PC_2!$N$2:$N$93)*(CT$8=PC_2!$AB$1:$AH$1),PC_2!$AB$2:$AH$93))+CT72</f>
        <v>1828</v>
      </c>
      <c r="CU73" s="104">
        <f t="shared" si="11"/>
        <v>2.6435094467863571E-3</v>
      </c>
      <c r="CV73" s="212">
        <v>2.9484703042434663</v>
      </c>
      <c r="CW73" s="211"/>
      <c r="CX73" s="46">
        <f>SUM('&gt;&gt;:&lt;&lt;'!CX73)</f>
        <v>11541</v>
      </c>
      <c r="CY73" s="115">
        <f>SUM('&gt;&gt;:&lt;&lt;'!CY73)</f>
        <v>1.6689684094836624E-2</v>
      </c>
      <c r="CZ73" s="112">
        <f>SUM('&gt;&gt;:&lt;&lt;'!DA73)/SUM('&gt;&gt;:&lt;&lt;'!CX73)</f>
        <v>2.7941228620860894</v>
      </c>
      <c r="DA73" s="51">
        <f t="shared" si="42"/>
        <v>32246.971951335559</v>
      </c>
      <c r="DB73" s="103"/>
      <c r="DC73" s="104"/>
      <c r="DD73" s="212"/>
      <c r="DE73" s="211"/>
      <c r="DF73" s="43"/>
      <c r="DG73" s="44"/>
      <c r="DH73" s="213"/>
      <c r="DI73" s="218"/>
      <c r="DJ73" s="103">
        <f t="shared" si="12"/>
        <v>13795</v>
      </c>
      <c r="DK73" s="104">
        <f t="shared" si="13"/>
        <v>6.8201473161436455E-3</v>
      </c>
      <c r="DL73" s="212"/>
      <c r="DM73" s="211"/>
      <c r="DN73" s="43">
        <f t="shared" si="14"/>
        <v>295951</v>
      </c>
      <c r="DO73" s="115">
        <f t="shared" si="31"/>
        <v>0.14631601437912489</v>
      </c>
      <c r="DP73" s="112" t="e">
        <f>SUM('&gt;&gt;:&lt;&lt;'!DQ73)/SUM('&gt;&gt;:&lt;&lt;'!DN73)</f>
        <v>#DIV/0!</v>
      </c>
      <c r="DQ73" s="211"/>
      <c r="DR73" s="103"/>
      <c r="DS73" s="104"/>
      <c r="DT73" s="212"/>
      <c r="DU73" s="211"/>
      <c r="DV73" s="43">
        <f t="shared" si="17"/>
        <v>309746</v>
      </c>
      <c r="DW73" s="115">
        <f t="shared" si="27"/>
        <v>0.15313616169526853</v>
      </c>
      <c r="DX73" s="213"/>
      <c r="DY73" s="211"/>
      <c r="DZ73" s="103">
        <f t="shared" si="18"/>
        <v>39767</v>
      </c>
      <c r="EA73" s="104">
        <f t="shared" si="19"/>
        <v>7.0359879680897139E-3</v>
      </c>
      <c r="EB73" s="212"/>
      <c r="EC73" s="211"/>
      <c r="ED73" s="43">
        <f t="shared" si="20"/>
        <v>742504</v>
      </c>
      <c r="EE73" s="115">
        <f t="shared" si="32"/>
        <v>0.13137146906375852</v>
      </c>
      <c r="EF73" s="112" t="e">
        <f>SUM('&gt;&gt;:&lt;&lt;'!EG73)/SUM('&gt;&gt;:&lt;&lt;'!ED73)</f>
        <v>#DIV/0!</v>
      </c>
      <c r="EG73" s="211"/>
      <c r="EH73" s="103"/>
      <c r="EI73" s="104"/>
      <c r="EJ73" s="212"/>
      <c r="EK73" s="211"/>
      <c r="EL73" s="43">
        <f t="shared" si="22"/>
        <v>782271</v>
      </c>
      <c r="EM73" s="115">
        <f t="shared" si="23"/>
        <v>0.13840745703184823</v>
      </c>
      <c r="EN73" s="213"/>
      <c r="EO73" s="379"/>
      <c r="EP73" s="232"/>
      <c r="EQ73" s="380"/>
      <c r="ER73" s="380"/>
      <c r="ES73" s="380"/>
      <c r="ET73" s="380"/>
    </row>
    <row r="74" spans="1:150" s="96" customFormat="1">
      <c r="A74" s="52">
        <f t="shared" si="33"/>
        <v>42767</v>
      </c>
      <c r="B74" s="67">
        <f t="array" ref="B74">SUM(IF(($A74=PC_2!$M$2:$M$93)*(B$8=PC_2!$AB$1:$AH$1),PC_2!$AB$2:$AH$93))+B73</f>
        <v>5963</v>
      </c>
      <c r="C74" s="68">
        <f t="shared" si="5"/>
        <v>7.8398735733283906E-3</v>
      </c>
      <c r="D74" s="106">
        <v>2.9484703042434663</v>
      </c>
      <c r="E74" s="53"/>
      <c r="F74" s="46">
        <f>SUM('&gt;&gt;:&lt;&lt;'!F74)</f>
        <v>135581</v>
      </c>
      <c r="G74" s="109">
        <f>SUM('&gt;&gt;:&lt;&lt;'!G74)</f>
        <v>0.17825555910538929</v>
      </c>
      <c r="H74" s="112">
        <f>SUM('&gt;&gt;:&lt;&lt;'!I74)/SUM('&gt;&gt;:&lt;&lt;'!F74)</f>
        <v>2.7159929320144656</v>
      </c>
      <c r="I74" s="51">
        <f t="shared" si="36"/>
        <v>368237.03771545325</v>
      </c>
      <c r="J74" s="67"/>
      <c r="K74" s="68"/>
      <c r="L74" s="69"/>
      <c r="M74" s="30"/>
      <c r="N74" s="46"/>
      <c r="O74" s="47"/>
      <c r="P74" s="311"/>
      <c r="Q74" s="49"/>
      <c r="R74" s="67">
        <f t="array" ref="R74">SUM(IF(($A74=PC_2!$M$2:$M$93)*(R$8=PC_2!$AB$1:$AH$1),PC_2!$AB$2:$AH$93))+R73</f>
        <v>5270</v>
      </c>
      <c r="S74" s="68">
        <f t="shared" si="6"/>
        <v>7.1380584481021163E-3</v>
      </c>
      <c r="T74" s="106">
        <v>2.9484703042434663</v>
      </c>
      <c r="U74" s="30"/>
      <c r="V74" s="46">
        <f>SUM('&gt;&gt;:&lt;&lt;'!V74)</f>
        <v>127764</v>
      </c>
      <c r="W74" s="109">
        <f>SUM('&gt;&gt;:&lt;&lt;'!W74)</f>
        <v>0.17305254261163541</v>
      </c>
      <c r="X74" s="112">
        <f>SUM('&gt;&gt;:&lt;&lt;'!Y74)/SUM('&gt;&gt;:&lt;&lt;'!V74)</f>
        <v>2.9320535153492187</v>
      </c>
      <c r="Y74" s="51">
        <f t="shared" si="37"/>
        <v>374610.88533507759</v>
      </c>
      <c r="Z74" s="67"/>
      <c r="AA74" s="68"/>
      <c r="AB74" s="69"/>
      <c r="AC74" s="30"/>
      <c r="AD74" s="46"/>
      <c r="AE74" s="47"/>
      <c r="AF74" s="48"/>
      <c r="AG74" s="50">
        <f t="shared" si="29"/>
        <v>965.65000000000009</v>
      </c>
      <c r="AH74" s="67">
        <f t="array" ref="AH74">SUM(IF(($A74=PC_2!$M$2:$M$93)*(AH$8=PC_2!$AB$1:$AH$1),PC_2!$AB$2:$AH$93))+AH73</f>
        <v>124</v>
      </c>
      <c r="AI74" s="68">
        <f t="shared" si="24"/>
        <v>9.7034196729008527E-4</v>
      </c>
      <c r="AJ74" s="69">
        <v>2.9484703042434663</v>
      </c>
      <c r="AK74" s="30"/>
      <c r="AL74" s="46">
        <f>SUM('&gt;&gt;:&lt;&lt;'!AL74)</f>
        <v>7499</v>
      </c>
      <c r="AM74" s="109">
        <f>SUM('&gt;&gt;:&lt;&lt;'!AM74)</f>
        <v>5.868221300571249E-2</v>
      </c>
      <c r="AN74" s="112">
        <f>SUM('&gt;&gt;:&lt;&lt;'!AO74)/SUM('&gt;&gt;:&lt;&lt;'!AL74)</f>
        <v>2.6796991624687028</v>
      </c>
      <c r="AO74" s="51">
        <f t="shared" si="38"/>
        <v>20095.064019352802</v>
      </c>
      <c r="AP74" s="67"/>
      <c r="AQ74" s="68"/>
      <c r="AR74" s="69"/>
      <c r="AS74" s="30"/>
      <c r="AT74" s="46"/>
      <c r="AU74" s="47"/>
      <c r="AV74" s="48"/>
      <c r="AW74" s="66">
        <f t="shared" si="30"/>
        <v>11357</v>
      </c>
      <c r="AX74" s="67">
        <f t="array" ref="AX74">SUM(IF(($A74=PC_2!$M$2:$M$93)*(AX$8=PC_2!$AB$1:$AH$1),PC_2!$AB$2:$AH$93))+AX73</f>
        <v>0</v>
      </c>
      <c r="AY74" s="68">
        <f t="shared" si="8"/>
        <v>0</v>
      </c>
      <c r="AZ74" s="69">
        <v>2.9484703042434663</v>
      </c>
      <c r="BA74" s="30"/>
      <c r="BB74" s="46">
        <f>SUM('&gt;&gt;:&lt;&lt;'!BB74)</f>
        <v>0</v>
      </c>
      <c r="BC74" s="109">
        <f>SUM('&gt;&gt;:&lt;&lt;'!BC74)</f>
        <v>0</v>
      </c>
      <c r="BD74" s="112">
        <f>IF(SUM('&gt;&gt;:&lt;&lt;'!BB74)=0,BD73,SUM('&gt;&gt;:&lt;&lt;'!BE74)/SUM('&gt;&gt;:&lt;&lt;'!BB74))</f>
        <v>2.7915539355088903</v>
      </c>
      <c r="BE74" s="51">
        <f t="shared" si="39"/>
        <v>0</v>
      </c>
      <c r="BF74" s="67"/>
      <c r="BG74" s="68"/>
      <c r="BH74" s="69"/>
      <c r="BI74" s="30"/>
      <c r="BJ74" s="46"/>
      <c r="BK74" s="47"/>
      <c r="BL74" s="48"/>
      <c r="BM74" s="66"/>
      <c r="BN74" s="67">
        <f t="array" ref="BN74">SUM(IF(($A74=PC_2!$M$2:$M$93)*(BN$8=PC_2!$AB$1:$AH$1),PC_2!$AB$2:$AH$93))+BN73</f>
        <v>25972</v>
      </c>
      <c r="BO74" s="68">
        <f t="shared" si="9"/>
        <v>7.1562817644042487E-3</v>
      </c>
      <c r="BP74" s="69">
        <v>3.3228255935106485</v>
      </c>
      <c r="BQ74" s="30"/>
      <c r="BR74" s="46">
        <f>SUM('&gt;&gt;:&lt;&lt;'!BR74)</f>
        <v>446553</v>
      </c>
      <c r="BS74" s="109">
        <f>SUM('&gt;&gt;:&lt;&lt;'!BS74)</f>
        <v>0.12304247230633032</v>
      </c>
      <c r="BT74" s="112">
        <f>SUM('&gt;&gt;:&lt;&lt;'!BU74)/SUM('&gt;&gt;:&lt;&lt;'!BR74)</f>
        <v>2.5514275508606361</v>
      </c>
      <c r="BU74" s="51">
        <f t="shared" si="40"/>
        <v>1139347.6271194697</v>
      </c>
      <c r="BV74" s="67"/>
      <c r="BW74" s="68"/>
      <c r="BX74" s="69"/>
      <c r="BY74" s="30"/>
      <c r="BZ74" s="46"/>
      <c r="CA74" s="47"/>
      <c r="CB74" s="48"/>
      <c r="CC74" s="66"/>
      <c r="CD74" s="67">
        <f t="array" ref="CD74">SUM(IF(($A74=PC_2!$M$2:$M$93)*(CD$8=PC_2!$AB$1:$AH$1),PC_2!$AB$2:$AH$93))+CD73</f>
        <v>610</v>
      </c>
      <c r="CE74" s="68">
        <f t="shared" si="10"/>
        <v>6.1165145893913569E-3</v>
      </c>
      <c r="CF74" s="69">
        <v>2.9484703042434663</v>
      </c>
      <c r="CG74" s="30"/>
      <c r="CH74" s="93">
        <f>SUM('&gt;&gt;:&lt;&lt;'!CH74)</f>
        <v>13566</v>
      </c>
      <c r="CI74" s="109">
        <f>SUM('&gt;&gt;:&lt;&lt;'!CI74)</f>
        <v>0.13602727363882486</v>
      </c>
      <c r="CJ74" s="112">
        <f>SUM('&gt;&gt;:&lt;&lt;'!CK74)/SUM('&gt;&gt;:&lt;&lt;'!CH74)</f>
        <v>2.7289684855002454</v>
      </c>
      <c r="CK74" s="51">
        <f t="shared" si="41"/>
        <v>37021.18647429633</v>
      </c>
      <c r="CL74" s="67"/>
      <c r="CM74" s="68"/>
      <c r="CN74" s="69"/>
      <c r="CO74" s="30"/>
      <c r="CP74" s="46"/>
      <c r="CQ74" s="47"/>
      <c r="CR74" s="48"/>
      <c r="CS74" s="66"/>
      <c r="CT74" s="67">
        <f t="array" ref="CT74">SUM(IF(($A74=PC_2!$N$2:$N$93)*(CT$8=PC_2!$AB$1:$AH$1),PC_2!$AB$2:$AH$93))+CT73</f>
        <v>1828</v>
      </c>
      <c r="CU74" s="68">
        <f t="shared" si="11"/>
        <v>2.6435094467863571E-3</v>
      </c>
      <c r="CV74" s="69">
        <v>2.9484703042434663</v>
      </c>
      <c r="CW74" s="30"/>
      <c r="CX74" s="46">
        <f>SUM('&gt;&gt;:&lt;&lt;'!CX74)</f>
        <v>11541</v>
      </c>
      <c r="CY74" s="109">
        <f>SUM('&gt;&gt;:&lt;&lt;'!CY74)</f>
        <v>1.6689684094836624E-2</v>
      </c>
      <c r="CZ74" s="112">
        <f>SUM('&gt;&gt;:&lt;&lt;'!DA74)/SUM('&gt;&gt;:&lt;&lt;'!CX74)</f>
        <v>2.7941228620860894</v>
      </c>
      <c r="DA74" s="51">
        <f t="shared" si="42"/>
        <v>32246.971951335559</v>
      </c>
      <c r="DB74" s="67"/>
      <c r="DC74" s="68"/>
      <c r="DD74" s="69"/>
      <c r="DE74" s="30"/>
      <c r="DF74" s="46"/>
      <c r="DG74" s="47"/>
      <c r="DH74" s="48"/>
      <c r="DI74" s="51"/>
      <c r="DJ74" s="67">
        <f t="shared" si="12"/>
        <v>13795</v>
      </c>
      <c r="DK74" s="68">
        <f t="shared" si="13"/>
        <v>6.8201473161436455E-3</v>
      </c>
      <c r="DL74" s="69"/>
      <c r="DM74" s="30"/>
      <c r="DN74" s="46">
        <f t="shared" si="14"/>
        <v>295951</v>
      </c>
      <c r="DO74" s="109">
        <f t="shared" si="31"/>
        <v>0.14631601437912489</v>
      </c>
      <c r="DP74" s="112" t="e">
        <f>SUM('&gt;&gt;:&lt;&lt;'!DQ74)/SUM('&gt;&gt;:&lt;&lt;'!DN74)</f>
        <v>#DIV/0!</v>
      </c>
      <c r="DQ74" s="30"/>
      <c r="DR74" s="67"/>
      <c r="DS74" s="68"/>
      <c r="DT74" s="69"/>
      <c r="DU74" s="30"/>
      <c r="DV74" s="46">
        <f t="shared" si="17"/>
        <v>309746</v>
      </c>
      <c r="DW74" s="109">
        <f t="shared" si="27"/>
        <v>0.15313616169526853</v>
      </c>
      <c r="DX74" s="48"/>
      <c r="DY74" s="30"/>
      <c r="DZ74" s="67">
        <f t="shared" si="18"/>
        <v>39767</v>
      </c>
      <c r="EA74" s="68">
        <f t="shared" si="19"/>
        <v>7.0359879680897139E-3</v>
      </c>
      <c r="EB74" s="69"/>
      <c r="EC74" s="30"/>
      <c r="ED74" s="46">
        <f t="shared" si="20"/>
        <v>742504</v>
      </c>
      <c r="EE74" s="109">
        <f t="shared" si="32"/>
        <v>0.13137146906375852</v>
      </c>
      <c r="EF74" s="112" t="e">
        <f>SUM('&gt;&gt;:&lt;&lt;'!EG74)/SUM('&gt;&gt;:&lt;&lt;'!ED74)</f>
        <v>#DIV/0!</v>
      </c>
      <c r="EG74" s="30"/>
      <c r="EH74" s="67"/>
      <c r="EI74" s="68"/>
      <c r="EJ74" s="69"/>
      <c r="EK74" s="30"/>
      <c r="EL74" s="46">
        <f t="shared" si="22"/>
        <v>782271</v>
      </c>
      <c r="EM74" s="109">
        <f t="shared" si="23"/>
        <v>0.13840745703184823</v>
      </c>
      <c r="EN74" s="48"/>
      <c r="EO74" s="372"/>
      <c r="EP74" s="233"/>
      <c r="EQ74" s="373"/>
      <c r="ER74" s="373"/>
      <c r="ES74" s="373"/>
      <c r="ET74" s="373"/>
    </row>
    <row r="75" spans="1:150" s="96" customFormat="1">
      <c r="A75" s="52">
        <f t="shared" si="33"/>
        <v>42795</v>
      </c>
      <c r="B75" s="67">
        <f t="array" ref="B75">SUM(IF(($A75=PC_2!$M$2:$M$93)*(B$8=PC_2!$AB$1:$AH$1),PC_2!$AB$2:$AH$93))+B74</f>
        <v>5963</v>
      </c>
      <c r="C75" s="68">
        <f t="shared" si="5"/>
        <v>7.8398735733283906E-3</v>
      </c>
      <c r="D75" s="106">
        <v>2.9484703042434663</v>
      </c>
      <c r="E75" s="53"/>
      <c r="F75" s="46">
        <f>SUM('&gt;&gt;:&lt;&lt;'!F75)</f>
        <v>135581</v>
      </c>
      <c r="G75" s="109">
        <f>SUM('&gt;&gt;:&lt;&lt;'!G75)</f>
        <v>0.17825555910538929</v>
      </c>
      <c r="H75" s="112">
        <f>SUM('&gt;&gt;:&lt;&lt;'!I75)/SUM('&gt;&gt;:&lt;&lt;'!F75)</f>
        <v>2.7159929320144656</v>
      </c>
      <c r="I75" s="51">
        <f t="shared" si="36"/>
        <v>368237.03771545325</v>
      </c>
      <c r="J75" s="67"/>
      <c r="K75" s="68"/>
      <c r="L75" s="69"/>
      <c r="M75" s="30"/>
      <c r="N75" s="46"/>
      <c r="O75" s="47"/>
      <c r="P75" s="311"/>
      <c r="Q75" s="49"/>
      <c r="R75" s="67">
        <f t="array" ref="R75">SUM(IF(($A75=PC_2!$M$2:$M$93)*(R$8=PC_2!$AB$1:$AH$1),PC_2!$AB$2:$AH$93))+R74</f>
        <v>5270</v>
      </c>
      <c r="S75" s="68">
        <f t="shared" si="6"/>
        <v>7.1380584481021163E-3</v>
      </c>
      <c r="T75" s="106">
        <v>2.9484703042434663</v>
      </c>
      <c r="U75" s="30"/>
      <c r="V75" s="46">
        <f>SUM('&gt;&gt;:&lt;&lt;'!V75)</f>
        <v>127764</v>
      </c>
      <c r="W75" s="109">
        <f>SUM('&gt;&gt;:&lt;&lt;'!W75)</f>
        <v>0.17305254261163541</v>
      </c>
      <c r="X75" s="112">
        <f>SUM('&gt;&gt;:&lt;&lt;'!Y75)/SUM('&gt;&gt;:&lt;&lt;'!V75)</f>
        <v>2.9320535153492187</v>
      </c>
      <c r="Y75" s="51">
        <f t="shared" si="37"/>
        <v>374610.88533507759</v>
      </c>
      <c r="Z75" s="67"/>
      <c r="AA75" s="68"/>
      <c r="AB75" s="69"/>
      <c r="AC75" s="30"/>
      <c r="AD75" s="46"/>
      <c r="AE75" s="47"/>
      <c r="AF75" s="48"/>
      <c r="AG75" s="50">
        <f t="shared" si="29"/>
        <v>965.65000000000009</v>
      </c>
      <c r="AH75" s="67">
        <f t="array" ref="AH75">SUM(IF(($A75=PC_2!$M$2:$M$93)*(AH$8=PC_2!$AB$1:$AH$1),PC_2!$AB$2:$AH$93))+AH74</f>
        <v>124</v>
      </c>
      <c r="AI75" s="68">
        <f t="shared" si="24"/>
        <v>9.7034196729008527E-4</v>
      </c>
      <c r="AJ75" s="69">
        <v>2.9484703042434663</v>
      </c>
      <c r="AK75" s="30"/>
      <c r="AL75" s="46">
        <f>SUM('&gt;&gt;:&lt;&lt;'!AL75)</f>
        <v>7499</v>
      </c>
      <c r="AM75" s="109">
        <f>SUM('&gt;&gt;:&lt;&lt;'!AM75)</f>
        <v>5.868221300571249E-2</v>
      </c>
      <c r="AN75" s="112">
        <f>SUM('&gt;&gt;:&lt;&lt;'!AO75)/SUM('&gt;&gt;:&lt;&lt;'!AL75)</f>
        <v>2.6796991624687028</v>
      </c>
      <c r="AO75" s="51">
        <f t="shared" si="38"/>
        <v>20095.064019352802</v>
      </c>
      <c r="AP75" s="67"/>
      <c r="AQ75" s="68"/>
      <c r="AR75" s="69"/>
      <c r="AS75" s="30"/>
      <c r="AT75" s="46"/>
      <c r="AU75" s="47"/>
      <c r="AV75" s="48"/>
      <c r="AW75" s="66">
        <f t="shared" si="30"/>
        <v>11357</v>
      </c>
      <c r="AX75" s="67">
        <f t="array" ref="AX75">SUM(IF(($A75=PC_2!$M$2:$M$93)*(AX$8=PC_2!$AB$1:$AH$1),PC_2!$AB$2:$AH$93))+AX74</f>
        <v>0</v>
      </c>
      <c r="AY75" s="68">
        <f t="shared" si="8"/>
        <v>0</v>
      </c>
      <c r="AZ75" s="69">
        <v>2.9484703042434663</v>
      </c>
      <c r="BA75" s="30"/>
      <c r="BB75" s="46">
        <f>SUM('&gt;&gt;:&lt;&lt;'!BB75)</f>
        <v>0</v>
      </c>
      <c r="BC75" s="109">
        <f>SUM('&gt;&gt;:&lt;&lt;'!BC75)</f>
        <v>0</v>
      </c>
      <c r="BD75" s="112">
        <f>IF(SUM('&gt;&gt;:&lt;&lt;'!BB75)=0,BD74,SUM('&gt;&gt;:&lt;&lt;'!BE75)/SUM('&gt;&gt;:&lt;&lt;'!BB75))</f>
        <v>2.7915539355088903</v>
      </c>
      <c r="BE75" s="51">
        <f t="shared" si="39"/>
        <v>0</v>
      </c>
      <c r="BF75" s="67"/>
      <c r="BG75" s="68"/>
      <c r="BH75" s="69"/>
      <c r="BI75" s="30"/>
      <c r="BJ75" s="46"/>
      <c r="BK75" s="47"/>
      <c r="BL75" s="48"/>
      <c r="BM75" s="66"/>
      <c r="BN75" s="67">
        <f t="array" ref="BN75">SUM(IF(($A75=PC_2!$M$2:$M$93)*(BN$8=PC_2!$AB$1:$AH$1),PC_2!$AB$2:$AH$93))+BN74</f>
        <v>25972</v>
      </c>
      <c r="BO75" s="68">
        <f t="shared" si="9"/>
        <v>7.1562817644042487E-3</v>
      </c>
      <c r="BP75" s="69">
        <v>3.3228255935106485</v>
      </c>
      <c r="BQ75" s="30"/>
      <c r="BR75" s="46">
        <f>SUM('&gt;&gt;:&lt;&lt;'!BR75)</f>
        <v>446553</v>
      </c>
      <c r="BS75" s="109">
        <f>SUM('&gt;&gt;:&lt;&lt;'!BS75)</f>
        <v>0.12304247230633032</v>
      </c>
      <c r="BT75" s="112">
        <f>SUM('&gt;&gt;:&lt;&lt;'!BU75)/SUM('&gt;&gt;:&lt;&lt;'!BR75)</f>
        <v>2.5514275508606361</v>
      </c>
      <c r="BU75" s="51">
        <f t="shared" si="40"/>
        <v>1139347.6271194697</v>
      </c>
      <c r="BV75" s="67"/>
      <c r="BW75" s="68"/>
      <c r="BX75" s="69"/>
      <c r="BY75" s="30"/>
      <c r="BZ75" s="46"/>
      <c r="CA75" s="47"/>
      <c r="CB75" s="48"/>
      <c r="CC75" s="66"/>
      <c r="CD75" s="67">
        <f t="array" ref="CD75">SUM(IF(($A75=PC_2!$M$2:$M$93)*(CD$8=PC_2!$AB$1:$AH$1),PC_2!$AB$2:$AH$93))+CD74</f>
        <v>610</v>
      </c>
      <c r="CE75" s="68">
        <f t="shared" si="10"/>
        <v>6.1165145893913569E-3</v>
      </c>
      <c r="CF75" s="69">
        <v>2.9484703042434663</v>
      </c>
      <c r="CG75" s="30"/>
      <c r="CH75" s="93">
        <f>SUM('&gt;&gt;:&lt;&lt;'!CH75)</f>
        <v>13566</v>
      </c>
      <c r="CI75" s="109">
        <f>SUM('&gt;&gt;:&lt;&lt;'!CI75)</f>
        <v>0.13602727363882486</v>
      </c>
      <c r="CJ75" s="112">
        <f>SUM('&gt;&gt;:&lt;&lt;'!CK75)/SUM('&gt;&gt;:&lt;&lt;'!CH75)</f>
        <v>2.7289684855002454</v>
      </c>
      <c r="CK75" s="51">
        <f t="shared" si="41"/>
        <v>37021.18647429633</v>
      </c>
      <c r="CL75" s="67"/>
      <c r="CM75" s="68"/>
      <c r="CN75" s="69"/>
      <c r="CO75" s="30"/>
      <c r="CP75" s="46"/>
      <c r="CQ75" s="47"/>
      <c r="CR75" s="48"/>
      <c r="CS75" s="66"/>
      <c r="CT75" s="67">
        <f t="array" ref="CT75">SUM(IF(($A75=PC_2!$N$2:$N$93)*(CT$8=PC_2!$AB$1:$AH$1),PC_2!$AB$2:$AH$93))+CT74</f>
        <v>1828</v>
      </c>
      <c r="CU75" s="68">
        <f t="shared" si="11"/>
        <v>2.6435094467863571E-3</v>
      </c>
      <c r="CV75" s="69">
        <v>2.9484703042434663</v>
      </c>
      <c r="CW75" s="30"/>
      <c r="CX75" s="46">
        <f>SUM('&gt;&gt;:&lt;&lt;'!CX75)</f>
        <v>11541</v>
      </c>
      <c r="CY75" s="109">
        <f>SUM('&gt;&gt;:&lt;&lt;'!CY75)</f>
        <v>1.6689684094836624E-2</v>
      </c>
      <c r="CZ75" s="112">
        <f>SUM('&gt;&gt;:&lt;&lt;'!DA75)/SUM('&gt;&gt;:&lt;&lt;'!CX75)</f>
        <v>2.7941228620860894</v>
      </c>
      <c r="DA75" s="51">
        <f t="shared" si="42"/>
        <v>32246.971951335559</v>
      </c>
      <c r="DB75" s="67"/>
      <c r="DC75" s="68"/>
      <c r="DD75" s="69"/>
      <c r="DE75" s="30"/>
      <c r="DF75" s="46"/>
      <c r="DG75" s="47"/>
      <c r="DH75" s="48"/>
      <c r="DI75" s="51"/>
      <c r="DJ75" s="67">
        <f t="shared" si="12"/>
        <v>13795</v>
      </c>
      <c r="DK75" s="68">
        <f t="shared" si="13"/>
        <v>6.8201473161436455E-3</v>
      </c>
      <c r="DL75" s="69"/>
      <c r="DM75" s="30"/>
      <c r="DN75" s="46">
        <f t="shared" si="14"/>
        <v>295951</v>
      </c>
      <c r="DO75" s="109">
        <f t="shared" si="31"/>
        <v>0.14631601437912489</v>
      </c>
      <c r="DP75" s="112" t="e">
        <f>SUM('&gt;&gt;:&lt;&lt;'!DQ75)/SUM('&gt;&gt;:&lt;&lt;'!DN75)</f>
        <v>#DIV/0!</v>
      </c>
      <c r="DQ75" s="30"/>
      <c r="DR75" s="67"/>
      <c r="DS75" s="68"/>
      <c r="DT75" s="69"/>
      <c r="DU75" s="30"/>
      <c r="DV75" s="46">
        <f t="shared" si="17"/>
        <v>309746</v>
      </c>
      <c r="DW75" s="109">
        <f t="shared" si="27"/>
        <v>0.15313616169526853</v>
      </c>
      <c r="DX75" s="48"/>
      <c r="DY75" s="30"/>
      <c r="DZ75" s="67">
        <f t="shared" si="18"/>
        <v>39767</v>
      </c>
      <c r="EA75" s="68">
        <f t="shared" si="19"/>
        <v>7.0359879680897139E-3</v>
      </c>
      <c r="EB75" s="69"/>
      <c r="EC75" s="30"/>
      <c r="ED75" s="46">
        <f t="shared" si="20"/>
        <v>742504</v>
      </c>
      <c r="EE75" s="109">
        <f t="shared" si="32"/>
        <v>0.13137146906375852</v>
      </c>
      <c r="EF75" s="112" t="e">
        <f>SUM('&gt;&gt;:&lt;&lt;'!EG75)/SUM('&gt;&gt;:&lt;&lt;'!ED75)</f>
        <v>#DIV/0!</v>
      </c>
      <c r="EG75" s="30"/>
      <c r="EH75" s="67"/>
      <c r="EI75" s="68"/>
      <c r="EJ75" s="69"/>
      <c r="EK75" s="30"/>
      <c r="EL75" s="46">
        <f t="shared" si="22"/>
        <v>782271</v>
      </c>
      <c r="EM75" s="109">
        <f t="shared" si="23"/>
        <v>0.13840745703184823</v>
      </c>
      <c r="EN75" s="48"/>
      <c r="EO75" s="372"/>
      <c r="EP75" s="233"/>
      <c r="EQ75" s="373"/>
      <c r="ER75" s="373"/>
      <c r="ES75" s="373"/>
      <c r="ET75" s="373"/>
    </row>
    <row r="76" spans="1:150" s="96" customFormat="1">
      <c r="A76" s="52">
        <f t="shared" si="33"/>
        <v>42826</v>
      </c>
      <c r="B76" s="67">
        <f t="array" ref="B76">SUM(IF(($A76=PC_2!$M$2:$M$93)*(B$8=PC_2!$AB$1:$AH$1),PC_2!$AB$2:$AH$93))+B75</f>
        <v>5963</v>
      </c>
      <c r="C76" s="68">
        <f t="shared" si="5"/>
        <v>7.8398735733283906E-3</v>
      </c>
      <c r="D76" s="106">
        <v>2.9484703042434663</v>
      </c>
      <c r="E76" s="53"/>
      <c r="F76" s="46">
        <f>SUM('&gt;&gt;:&lt;&lt;'!F76)</f>
        <v>135581</v>
      </c>
      <c r="G76" s="109">
        <f>SUM('&gt;&gt;:&lt;&lt;'!G76)</f>
        <v>0.17825555910538929</v>
      </c>
      <c r="H76" s="112">
        <f>SUM('&gt;&gt;:&lt;&lt;'!I76)/SUM('&gt;&gt;:&lt;&lt;'!F76)</f>
        <v>2.6510100487861354</v>
      </c>
      <c r="I76" s="51">
        <f t="shared" si="36"/>
        <v>359426.59342447302</v>
      </c>
      <c r="J76" s="67"/>
      <c r="K76" s="68"/>
      <c r="L76" s="69"/>
      <c r="M76" s="30"/>
      <c r="N76" s="46"/>
      <c r="O76" s="47"/>
      <c r="P76" s="311"/>
      <c r="Q76" s="49"/>
      <c r="R76" s="67">
        <f t="array" ref="R76">SUM(IF(($A76=PC_2!$M$2:$M$93)*(R$8=PC_2!$AB$1:$AH$1),PC_2!$AB$2:$AH$93))+R75</f>
        <v>5270</v>
      </c>
      <c r="S76" s="68">
        <f t="shared" si="6"/>
        <v>7.1380584481021163E-3</v>
      </c>
      <c r="T76" s="106">
        <v>2.9484703042434663</v>
      </c>
      <c r="U76" s="30"/>
      <c r="V76" s="46">
        <f>SUM('&gt;&gt;:&lt;&lt;'!V76)</f>
        <v>127764</v>
      </c>
      <c r="W76" s="109">
        <f>SUM('&gt;&gt;:&lt;&lt;'!W76)</f>
        <v>0.17305254261163541</v>
      </c>
      <c r="X76" s="112">
        <f>SUM('&gt;&gt;:&lt;&lt;'!Y76)/SUM('&gt;&gt;:&lt;&lt;'!V76)</f>
        <v>2.8568720342298604</v>
      </c>
      <c r="Y76" s="51">
        <f t="shared" si="37"/>
        <v>365005.39858134388</v>
      </c>
      <c r="Z76" s="67"/>
      <c r="AA76" s="68"/>
      <c r="AB76" s="69"/>
      <c r="AC76" s="30"/>
      <c r="AD76" s="46"/>
      <c r="AE76" s="47"/>
      <c r="AF76" s="48"/>
      <c r="AG76" s="50">
        <f t="shared" si="29"/>
        <v>965.65000000000009</v>
      </c>
      <c r="AH76" s="67">
        <f t="array" ref="AH76">SUM(IF(($A76=PC_2!$M$2:$M$93)*(AH$8=PC_2!$AB$1:$AH$1),PC_2!$AB$2:$AH$93))+AH75</f>
        <v>124</v>
      </c>
      <c r="AI76" s="68">
        <f t="shared" si="24"/>
        <v>9.7034196729008527E-4</v>
      </c>
      <c r="AJ76" s="69">
        <v>2.9484703042434663</v>
      </c>
      <c r="AK76" s="30"/>
      <c r="AL76" s="46">
        <f>SUM('&gt;&gt;:&lt;&lt;'!AL76)</f>
        <v>7499</v>
      </c>
      <c r="AM76" s="109">
        <f>SUM('&gt;&gt;:&lt;&lt;'!AM76)</f>
        <v>5.868221300571249E-2</v>
      </c>
      <c r="AN76" s="112">
        <f>SUM('&gt;&gt;:&lt;&lt;'!AO76)/SUM('&gt;&gt;:&lt;&lt;'!AL76)</f>
        <v>2.6022731456038275</v>
      </c>
      <c r="AO76" s="51">
        <f t="shared" si="38"/>
        <v>19514.446318883103</v>
      </c>
      <c r="AP76" s="67"/>
      <c r="AQ76" s="68"/>
      <c r="AR76" s="69"/>
      <c r="AS76" s="30"/>
      <c r="AT76" s="46"/>
      <c r="AU76" s="47"/>
      <c r="AV76" s="48"/>
      <c r="AW76" s="66">
        <f t="shared" si="30"/>
        <v>11357</v>
      </c>
      <c r="AX76" s="67">
        <f t="array" ref="AX76">SUM(IF(($A76=PC_2!$M$2:$M$93)*(AX$8=PC_2!$AB$1:$AH$1),PC_2!$AB$2:$AH$93))+AX75</f>
        <v>0</v>
      </c>
      <c r="AY76" s="68">
        <f t="shared" si="8"/>
        <v>0</v>
      </c>
      <c r="AZ76" s="69">
        <v>2.9484703042434663</v>
      </c>
      <c r="BA76" s="30"/>
      <c r="BB76" s="46">
        <f>SUM('&gt;&gt;:&lt;&lt;'!BB76)</f>
        <v>0</v>
      </c>
      <c r="BC76" s="109">
        <f>SUM('&gt;&gt;:&lt;&lt;'!BC76)</f>
        <v>0</v>
      </c>
      <c r="BD76" s="112">
        <f>IF(SUM('&gt;&gt;:&lt;&lt;'!BB76)=0,BD75,SUM('&gt;&gt;:&lt;&lt;'!BE76)/SUM('&gt;&gt;:&lt;&lt;'!BB76))</f>
        <v>2.7915539355088903</v>
      </c>
      <c r="BE76" s="51">
        <f t="shared" si="39"/>
        <v>0</v>
      </c>
      <c r="BF76" s="67"/>
      <c r="BG76" s="68"/>
      <c r="BH76" s="69"/>
      <c r="BI76" s="30"/>
      <c r="BJ76" s="46"/>
      <c r="BK76" s="47"/>
      <c r="BL76" s="48"/>
      <c r="BM76" s="66"/>
      <c r="BN76" s="67">
        <f t="array" ref="BN76">SUM(IF(($A76=PC_2!$M$2:$M$93)*(BN$8=PC_2!$AB$1:$AH$1),PC_2!$AB$2:$AH$93))+BN75</f>
        <v>25972</v>
      </c>
      <c r="BO76" s="68">
        <f t="shared" si="9"/>
        <v>7.1562817644042487E-3</v>
      </c>
      <c r="BP76" s="69">
        <v>3.3228255935106485</v>
      </c>
      <c r="BQ76" s="30"/>
      <c r="BR76" s="46">
        <f>SUM('&gt;&gt;:&lt;&lt;'!BR76)</f>
        <v>446553</v>
      </c>
      <c r="BS76" s="109">
        <f>SUM('&gt;&gt;:&lt;&lt;'!BS76)</f>
        <v>0.12304247230633032</v>
      </c>
      <c r="BT76" s="112">
        <f>SUM('&gt;&gt;:&lt;&lt;'!BU76)/SUM('&gt;&gt;:&lt;&lt;'!BR76)</f>
        <v>2.4914095041919913</v>
      </c>
      <c r="BU76" s="51">
        <f t="shared" si="40"/>
        <v>1112546.3883254463</v>
      </c>
      <c r="BV76" s="67"/>
      <c r="BW76" s="68"/>
      <c r="BX76" s="69"/>
      <c r="BY76" s="30"/>
      <c r="BZ76" s="46"/>
      <c r="CA76" s="47"/>
      <c r="CB76" s="48"/>
      <c r="CC76" s="66"/>
      <c r="CD76" s="67">
        <f t="array" ref="CD76">SUM(IF(($A76=PC_2!$M$2:$M$93)*(CD$8=PC_2!$AB$1:$AH$1),PC_2!$AB$2:$AH$93))+CD75</f>
        <v>610</v>
      </c>
      <c r="CE76" s="68">
        <f t="shared" si="10"/>
        <v>6.1165145893913569E-3</v>
      </c>
      <c r="CF76" s="69">
        <v>2.9484703042434663</v>
      </c>
      <c r="CG76" s="30"/>
      <c r="CH76" s="93">
        <f>SUM('&gt;&gt;:&lt;&lt;'!CH76)</f>
        <v>13566</v>
      </c>
      <c r="CI76" s="109">
        <f>SUM('&gt;&gt;:&lt;&lt;'!CI76)</f>
        <v>0.13602727363882486</v>
      </c>
      <c r="CJ76" s="112">
        <f>SUM('&gt;&gt;:&lt;&lt;'!CK76)/SUM('&gt;&gt;:&lt;&lt;'!CH76)</f>
        <v>2.6351243891784013</v>
      </c>
      <c r="CK76" s="51">
        <f t="shared" si="41"/>
        <v>35748.097463594189</v>
      </c>
      <c r="CL76" s="67"/>
      <c r="CM76" s="68"/>
      <c r="CN76" s="69"/>
      <c r="CO76" s="30"/>
      <c r="CP76" s="46"/>
      <c r="CQ76" s="47"/>
      <c r="CR76" s="48"/>
      <c r="CS76" s="66"/>
      <c r="CT76" s="67">
        <f t="array" ref="CT76">SUM(IF(($A76=PC_2!$N$2:$N$93)*(CT$8=PC_2!$AB$1:$AH$1),PC_2!$AB$2:$AH$93))+CT75</f>
        <v>1828</v>
      </c>
      <c r="CU76" s="68">
        <f t="shared" si="11"/>
        <v>2.6435094467863571E-3</v>
      </c>
      <c r="CV76" s="69">
        <v>2.9484703042434663</v>
      </c>
      <c r="CW76" s="30"/>
      <c r="CX76" s="46">
        <f>SUM('&gt;&gt;:&lt;&lt;'!CX76)</f>
        <v>11541</v>
      </c>
      <c r="CY76" s="109">
        <f>SUM('&gt;&gt;:&lt;&lt;'!CY76)</f>
        <v>1.6689684094836624E-2</v>
      </c>
      <c r="CZ76" s="112">
        <f>SUM('&gt;&gt;:&lt;&lt;'!DA76)/SUM('&gt;&gt;:&lt;&lt;'!CX76)</f>
        <v>2.7941228620860894</v>
      </c>
      <c r="DA76" s="51">
        <f t="shared" si="42"/>
        <v>32246.971951335559</v>
      </c>
      <c r="DB76" s="67"/>
      <c r="DC76" s="68"/>
      <c r="DD76" s="69"/>
      <c r="DE76" s="30"/>
      <c r="DF76" s="46"/>
      <c r="DG76" s="47"/>
      <c r="DH76" s="48"/>
      <c r="DI76" s="51"/>
      <c r="DJ76" s="67">
        <f t="shared" si="12"/>
        <v>13795</v>
      </c>
      <c r="DK76" s="68">
        <f t="shared" si="13"/>
        <v>6.8201473161436455E-3</v>
      </c>
      <c r="DL76" s="69"/>
      <c r="DM76" s="30"/>
      <c r="DN76" s="46">
        <f t="shared" si="14"/>
        <v>295951</v>
      </c>
      <c r="DO76" s="109">
        <f t="shared" si="31"/>
        <v>0.14631601437912489</v>
      </c>
      <c r="DP76" s="112" t="e">
        <f>SUM('&gt;&gt;:&lt;&lt;'!DQ76)/SUM('&gt;&gt;:&lt;&lt;'!DN76)</f>
        <v>#DIV/0!</v>
      </c>
      <c r="DQ76" s="30"/>
      <c r="DR76" s="67"/>
      <c r="DS76" s="68"/>
      <c r="DT76" s="69"/>
      <c r="DU76" s="30"/>
      <c r="DV76" s="46">
        <f t="shared" si="17"/>
        <v>309746</v>
      </c>
      <c r="DW76" s="109">
        <f t="shared" si="27"/>
        <v>0.15313616169526853</v>
      </c>
      <c r="DX76" s="48"/>
      <c r="DY76" s="30"/>
      <c r="DZ76" s="67">
        <f t="shared" si="18"/>
        <v>39767</v>
      </c>
      <c r="EA76" s="68">
        <f t="shared" si="19"/>
        <v>7.0359879680897139E-3</v>
      </c>
      <c r="EB76" s="69"/>
      <c r="EC76" s="30"/>
      <c r="ED76" s="46">
        <f t="shared" si="20"/>
        <v>742504</v>
      </c>
      <c r="EE76" s="109">
        <f t="shared" si="32"/>
        <v>0.13137146906375852</v>
      </c>
      <c r="EF76" s="112" t="e">
        <f>SUM('&gt;&gt;:&lt;&lt;'!EG76)/SUM('&gt;&gt;:&lt;&lt;'!ED76)</f>
        <v>#DIV/0!</v>
      </c>
      <c r="EG76" s="30"/>
      <c r="EH76" s="67"/>
      <c r="EI76" s="68"/>
      <c r="EJ76" s="69"/>
      <c r="EK76" s="30"/>
      <c r="EL76" s="46">
        <f t="shared" si="22"/>
        <v>782271</v>
      </c>
      <c r="EM76" s="109">
        <f t="shared" si="23"/>
        <v>0.13840745703184823</v>
      </c>
      <c r="EN76" s="48"/>
      <c r="EO76" s="372"/>
      <c r="EP76" s="233"/>
      <c r="EQ76" s="373"/>
      <c r="ER76" s="373"/>
      <c r="ES76" s="373"/>
      <c r="ET76" s="373"/>
    </row>
    <row r="77" spans="1:150" s="96" customFormat="1">
      <c r="A77" s="52">
        <f t="shared" si="33"/>
        <v>42856</v>
      </c>
      <c r="B77" s="67">
        <f t="array" ref="B77">SUM(IF(($A77=PC_2!$M$2:$M$93)*(B$8=PC_2!$AB$1:$AH$1),PC_2!$AB$2:$AH$93))+B76</f>
        <v>5963</v>
      </c>
      <c r="C77" s="68">
        <f t="shared" si="5"/>
        <v>7.8398735733283906E-3</v>
      </c>
      <c r="D77" s="106">
        <v>2.9484703042434663</v>
      </c>
      <c r="E77" s="53"/>
      <c r="F77" s="46">
        <f>SUM('&gt;&gt;:&lt;&lt;'!F77)</f>
        <v>135581</v>
      </c>
      <c r="G77" s="109">
        <f>SUM('&gt;&gt;:&lt;&lt;'!G77)</f>
        <v>0.17825555910538929</v>
      </c>
      <c r="H77" s="112">
        <f>SUM('&gt;&gt;:&lt;&lt;'!I77)/SUM('&gt;&gt;:&lt;&lt;'!F77)</f>
        <v>2.6510100487861354</v>
      </c>
      <c r="I77" s="51">
        <f t="shared" si="36"/>
        <v>359426.59342447302</v>
      </c>
      <c r="J77" s="67"/>
      <c r="K77" s="68"/>
      <c r="L77" s="69"/>
      <c r="M77" s="30"/>
      <c r="N77" s="46"/>
      <c r="O77" s="47"/>
      <c r="P77" s="311"/>
      <c r="Q77" s="49"/>
      <c r="R77" s="67">
        <f t="array" ref="R77">SUM(IF(($A77=PC_2!$M$2:$M$93)*(R$8=PC_2!$AB$1:$AH$1),PC_2!$AB$2:$AH$93))+R76</f>
        <v>5270</v>
      </c>
      <c r="S77" s="68">
        <f t="shared" si="6"/>
        <v>7.1380584481021163E-3</v>
      </c>
      <c r="T77" s="106">
        <v>2.9484703042434663</v>
      </c>
      <c r="U77" s="30"/>
      <c r="V77" s="46">
        <f>SUM('&gt;&gt;:&lt;&lt;'!V77)</f>
        <v>127764</v>
      </c>
      <c r="W77" s="109">
        <f>SUM('&gt;&gt;:&lt;&lt;'!W77)</f>
        <v>0.17305254261163541</v>
      </c>
      <c r="X77" s="112">
        <f>SUM('&gt;&gt;:&lt;&lt;'!Y77)/SUM('&gt;&gt;:&lt;&lt;'!V77)</f>
        <v>2.8568720342298604</v>
      </c>
      <c r="Y77" s="51">
        <f t="shared" si="37"/>
        <v>365005.39858134388</v>
      </c>
      <c r="Z77" s="67"/>
      <c r="AA77" s="68"/>
      <c r="AB77" s="69"/>
      <c r="AC77" s="30"/>
      <c r="AD77" s="46"/>
      <c r="AE77" s="47"/>
      <c r="AF77" s="48"/>
      <c r="AG77" s="50">
        <f t="shared" si="29"/>
        <v>965.65000000000009</v>
      </c>
      <c r="AH77" s="67">
        <f t="array" ref="AH77">SUM(IF(($A77=PC_2!$M$2:$M$93)*(AH$8=PC_2!$AB$1:$AH$1),PC_2!$AB$2:$AH$93))+AH76</f>
        <v>124</v>
      </c>
      <c r="AI77" s="68">
        <f t="shared" si="24"/>
        <v>9.7034196729008527E-4</v>
      </c>
      <c r="AJ77" s="69">
        <v>2.9484703042434663</v>
      </c>
      <c r="AK77" s="30"/>
      <c r="AL77" s="46">
        <f>SUM('&gt;&gt;:&lt;&lt;'!AL77)</f>
        <v>7499</v>
      </c>
      <c r="AM77" s="109">
        <f>SUM('&gt;&gt;:&lt;&lt;'!AM77)</f>
        <v>5.868221300571249E-2</v>
      </c>
      <c r="AN77" s="112">
        <f>SUM('&gt;&gt;:&lt;&lt;'!AO77)/SUM('&gt;&gt;:&lt;&lt;'!AL77)</f>
        <v>2.6022731456038275</v>
      </c>
      <c r="AO77" s="51">
        <f t="shared" si="38"/>
        <v>19514.446318883103</v>
      </c>
      <c r="AP77" s="67"/>
      <c r="AQ77" s="68"/>
      <c r="AR77" s="69"/>
      <c r="AS77" s="30"/>
      <c r="AT77" s="46"/>
      <c r="AU77" s="47"/>
      <c r="AV77" s="48"/>
      <c r="AW77" s="66">
        <f t="shared" si="30"/>
        <v>11357</v>
      </c>
      <c r="AX77" s="67">
        <f t="array" ref="AX77">SUM(IF(($A77=PC_2!$M$2:$M$93)*(AX$8=PC_2!$AB$1:$AH$1),PC_2!$AB$2:$AH$93))+AX76</f>
        <v>0</v>
      </c>
      <c r="AY77" s="68">
        <f t="shared" si="8"/>
        <v>0</v>
      </c>
      <c r="AZ77" s="69">
        <v>2.9484703042434663</v>
      </c>
      <c r="BA77" s="30"/>
      <c r="BB77" s="46">
        <f>SUM('&gt;&gt;:&lt;&lt;'!BB77)</f>
        <v>0</v>
      </c>
      <c r="BC77" s="109">
        <f>SUM('&gt;&gt;:&lt;&lt;'!BC77)</f>
        <v>0</v>
      </c>
      <c r="BD77" s="112">
        <f>IF(SUM('&gt;&gt;:&lt;&lt;'!BB77)=0,BD76,SUM('&gt;&gt;:&lt;&lt;'!BE77)/SUM('&gt;&gt;:&lt;&lt;'!BB77))</f>
        <v>2.7915539355088903</v>
      </c>
      <c r="BE77" s="51">
        <f t="shared" si="39"/>
        <v>0</v>
      </c>
      <c r="BF77" s="67"/>
      <c r="BG77" s="68"/>
      <c r="BH77" s="69"/>
      <c r="BI77" s="30"/>
      <c r="BJ77" s="46"/>
      <c r="BK77" s="47"/>
      <c r="BL77" s="48"/>
      <c r="BM77" s="66"/>
      <c r="BN77" s="67">
        <f t="array" ref="BN77">SUM(IF(($A77=PC_2!$M$2:$M$93)*(BN$8=PC_2!$AB$1:$AH$1),PC_2!$AB$2:$AH$93))+BN76</f>
        <v>25972</v>
      </c>
      <c r="BO77" s="68">
        <f t="shared" si="9"/>
        <v>7.1562817644042487E-3</v>
      </c>
      <c r="BP77" s="69">
        <v>3.3228255935106485</v>
      </c>
      <c r="BQ77" s="30"/>
      <c r="BR77" s="46">
        <f>SUM('&gt;&gt;:&lt;&lt;'!BR77)</f>
        <v>446553</v>
      </c>
      <c r="BS77" s="109">
        <f>SUM('&gt;&gt;:&lt;&lt;'!BS77)</f>
        <v>0.12304247230633032</v>
      </c>
      <c r="BT77" s="112">
        <f>SUM('&gt;&gt;:&lt;&lt;'!BU77)/SUM('&gt;&gt;:&lt;&lt;'!BR77)</f>
        <v>2.4914095041919913</v>
      </c>
      <c r="BU77" s="51">
        <f t="shared" si="40"/>
        <v>1112546.3883254463</v>
      </c>
      <c r="BV77" s="67"/>
      <c r="BW77" s="68"/>
      <c r="BX77" s="69"/>
      <c r="BY77" s="30"/>
      <c r="BZ77" s="46"/>
      <c r="CA77" s="47"/>
      <c r="CB77" s="48"/>
      <c r="CC77" s="66"/>
      <c r="CD77" s="67">
        <f t="array" ref="CD77">SUM(IF(($A77=PC_2!$M$2:$M$93)*(CD$8=PC_2!$AB$1:$AH$1),PC_2!$AB$2:$AH$93))+CD76</f>
        <v>610</v>
      </c>
      <c r="CE77" s="68">
        <f t="shared" si="10"/>
        <v>6.1165145893913569E-3</v>
      </c>
      <c r="CF77" s="69">
        <v>2.9484703042434663</v>
      </c>
      <c r="CG77" s="30"/>
      <c r="CH77" s="93">
        <f>SUM('&gt;&gt;:&lt;&lt;'!CH77)</f>
        <v>13566</v>
      </c>
      <c r="CI77" s="109">
        <f>SUM('&gt;&gt;:&lt;&lt;'!CI77)</f>
        <v>0.13602727363882486</v>
      </c>
      <c r="CJ77" s="112">
        <f>SUM('&gt;&gt;:&lt;&lt;'!CK77)/SUM('&gt;&gt;:&lt;&lt;'!CH77)</f>
        <v>2.6351243891784013</v>
      </c>
      <c r="CK77" s="51">
        <f t="shared" si="41"/>
        <v>35748.097463594189</v>
      </c>
      <c r="CL77" s="67"/>
      <c r="CM77" s="68"/>
      <c r="CN77" s="69"/>
      <c r="CO77" s="30"/>
      <c r="CP77" s="46"/>
      <c r="CQ77" s="47"/>
      <c r="CR77" s="48"/>
      <c r="CS77" s="66"/>
      <c r="CT77" s="67">
        <f t="array" ref="CT77">SUM(IF(($A77=PC_2!$N$2:$N$93)*(CT$8=PC_2!$AB$1:$AH$1),PC_2!$AB$2:$AH$93))+CT76</f>
        <v>1828</v>
      </c>
      <c r="CU77" s="68">
        <f t="shared" si="11"/>
        <v>2.6435094467863571E-3</v>
      </c>
      <c r="CV77" s="69">
        <v>2.9484703042434663</v>
      </c>
      <c r="CW77" s="30"/>
      <c r="CX77" s="46">
        <f>SUM('&gt;&gt;:&lt;&lt;'!CX77)</f>
        <v>11541</v>
      </c>
      <c r="CY77" s="109">
        <f>SUM('&gt;&gt;:&lt;&lt;'!CY77)</f>
        <v>1.6689684094836624E-2</v>
      </c>
      <c r="CZ77" s="112">
        <f>SUM('&gt;&gt;:&lt;&lt;'!DA77)/SUM('&gt;&gt;:&lt;&lt;'!CX77)</f>
        <v>2.7941228620860894</v>
      </c>
      <c r="DA77" s="51">
        <f t="shared" si="42"/>
        <v>32246.971951335559</v>
      </c>
      <c r="DB77" s="67"/>
      <c r="DC77" s="68"/>
      <c r="DD77" s="69"/>
      <c r="DE77" s="30"/>
      <c r="DF77" s="46"/>
      <c r="DG77" s="47"/>
      <c r="DH77" s="48"/>
      <c r="DI77" s="51"/>
      <c r="DJ77" s="67">
        <f t="shared" si="12"/>
        <v>13795</v>
      </c>
      <c r="DK77" s="68">
        <f t="shared" si="13"/>
        <v>6.8201473161436455E-3</v>
      </c>
      <c r="DL77" s="69"/>
      <c r="DM77" s="30"/>
      <c r="DN77" s="46">
        <f t="shared" si="14"/>
        <v>295951</v>
      </c>
      <c r="DO77" s="109">
        <f t="shared" si="31"/>
        <v>0.14631601437912489</v>
      </c>
      <c r="DP77" s="112" t="e">
        <f>SUM('&gt;&gt;:&lt;&lt;'!DQ77)/SUM('&gt;&gt;:&lt;&lt;'!DN77)</f>
        <v>#DIV/0!</v>
      </c>
      <c r="DQ77" s="30"/>
      <c r="DR77" s="67"/>
      <c r="DS77" s="68"/>
      <c r="DT77" s="69"/>
      <c r="DU77" s="30"/>
      <c r="DV77" s="46">
        <f t="shared" si="17"/>
        <v>309746</v>
      </c>
      <c r="DW77" s="109">
        <f t="shared" si="27"/>
        <v>0.15313616169526853</v>
      </c>
      <c r="DX77" s="48"/>
      <c r="DY77" s="30"/>
      <c r="DZ77" s="67">
        <f t="shared" si="18"/>
        <v>39767</v>
      </c>
      <c r="EA77" s="68">
        <f t="shared" si="19"/>
        <v>7.0359879680897139E-3</v>
      </c>
      <c r="EB77" s="69"/>
      <c r="EC77" s="30"/>
      <c r="ED77" s="46">
        <f t="shared" si="20"/>
        <v>742504</v>
      </c>
      <c r="EE77" s="109">
        <f t="shared" si="32"/>
        <v>0.13137146906375852</v>
      </c>
      <c r="EF77" s="112" t="e">
        <f>SUM('&gt;&gt;:&lt;&lt;'!EG77)/SUM('&gt;&gt;:&lt;&lt;'!ED77)</f>
        <v>#DIV/0!</v>
      </c>
      <c r="EG77" s="30"/>
      <c r="EH77" s="67"/>
      <c r="EI77" s="68"/>
      <c r="EJ77" s="69"/>
      <c r="EK77" s="30"/>
      <c r="EL77" s="46">
        <f t="shared" si="22"/>
        <v>782271</v>
      </c>
      <c r="EM77" s="109">
        <f t="shared" si="23"/>
        <v>0.13840745703184823</v>
      </c>
      <c r="EN77" s="48"/>
      <c r="EO77" s="372"/>
      <c r="EP77" s="233"/>
      <c r="EQ77" s="373"/>
      <c r="ER77" s="373"/>
      <c r="ES77" s="373"/>
      <c r="ET77" s="373"/>
    </row>
    <row r="78" spans="1:150" s="96" customFormat="1">
      <c r="A78" s="52">
        <f t="shared" si="33"/>
        <v>42887</v>
      </c>
      <c r="B78" s="67">
        <f t="array" ref="B78">SUM(IF(($A78=PC_2!$M$2:$M$93)*(B$8=PC_2!$AB$1:$AH$1),PC_2!$AB$2:$AH$93))+B77</f>
        <v>5963</v>
      </c>
      <c r="C78" s="68">
        <f t="shared" si="5"/>
        <v>7.8398735733283906E-3</v>
      </c>
      <c r="D78" s="106">
        <v>2.9484703042434663</v>
      </c>
      <c r="E78" s="53"/>
      <c r="F78" s="46">
        <f>SUM('&gt;&gt;:&lt;&lt;'!F78)</f>
        <v>135581</v>
      </c>
      <c r="G78" s="109">
        <f>SUM('&gt;&gt;:&lt;&lt;'!G78)</f>
        <v>0.17825555910538929</v>
      </c>
      <c r="H78" s="112">
        <f>SUM('&gt;&gt;:&lt;&lt;'!I78)/SUM('&gt;&gt;:&lt;&lt;'!F78)</f>
        <v>2.6510100487861354</v>
      </c>
      <c r="I78" s="51">
        <f t="shared" si="36"/>
        <v>359426.59342447302</v>
      </c>
      <c r="J78" s="67"/>
      <c r="K78" s="68"/>
      <c r="L78" s="69"/>
      <c r="M78" s="30"/>
      <c r="N78" s="46"/>
      <c r="O78" s="47"/>
      <c r="P78" s="311"/>
      <c r="Q78" s="49"/>
      <c r="R78" s="67">
        <f t="array" ref="R78">SUM(IF(($A78=PC_2!$M$2:$M$93)*(R$8=PC_2!$AB$1:$AH$1),PC_2!$AB$2:$AH$93))+R77</f>
        <v>5270</v>
      </c>
      <c r="S78" s="68">
        <f t="shared" si="6"/>
        <v>7.1380584481021163E-3</v>
      </c>
      <c r="T78" s="106">
        <v>2.9484703042434663</v>
      </c>
      <c r="U78" s="30"/>
      <c r="V78" s="46">
        <f>SUM('&gt;&gt;:&lt;&lt;'!V78)</f>
        <v>127764</v>
      </c>
      <c r="W78" s="109">
        <f>SUM('&gt;&gt;:&lt;&lt;'!W78)</f>
        <v>0.17305254261163541</v>
      </c>
      <c r="X78" s="112">
        <f>SUM('&gt;&gt;:&lt;&lt;'!Y78)/SUM('&gt;&gt;:&lt;&lt;'!V78)</f>
        <v>2.8568720342298604</v>
      </c>
      <c r="Y78" s="51">
        <f t="shared" si="37"/>
        <v>365005.39858134388</v>
      </c>
      <c r="Z78" s="67"/>
      <c r="AA78" s="68"/>
      <c r="AB78" s="69"/>
      <c r="AC78" s="30"/>
      <c r="AD78" s="46"/>
      <c r="AE78" s="47"/>
      <c r="AF78" s="48"/>
      <c r="AG78" s="50">
        <f t="shared" si="29"/>
        <v>965.65000000000009</v>
      </c>
      <c r="AH78" s="67">
        <f t="array" ref="AH78">SUM(IF(($A78=PC_2!$M$2:$M$93)*(AH$8=PC_2!$AB$1:$AH$1),PC_2!$AB$2:$AH$93))+AH77</f>
        <v>124</v>
      </c>
      <c r="AI78" s="68">
        <f t="shared" si="24"/>
        <v>9.7034196729008527E-4</v>
      </c>
      <c r="AJ78" s="69">
        <v>2.9484703042434663</v>
      </c>
      <c r="AK78" s="30"/>
      <c r="AL78" s="46">
        <f>SUM('&gt;&gt;:&lt;&lt;'!AL78)</f>
        <v>7499</v>
      </c>
      <c r="AM78" s="109">
        <f>SUM('&gt;&gt;:&lt;&lt;'!AM78)</f>
        <v>5.868221300571249E-2</v>
      </c>
      <c r="AN78" s="112">
        <f>SUM('&gt;&gt;:&lt;&lt;'!AO78)/SUM('&gt;&gt;:&lt;&lt;'!AL78)</f>
        <v>2.6022731456038275</v>
      </c>
      <c r="AO78" s="51">
        <f t="shared" si="38"/>
        <v>19514.446318883103</v>
      </c>
      <c r="AP78" s="67"/>
      <c r="AQ78" s="68"/>
      <c r="AR78" s="69"/>
      <c r="AS78" s="30"/>
      <c r="AT78" s="46"/>
      <c r="AU78" s="47"/>
      <c r="AV78" s="48"/>
      <c r="AW78" s="66">
        <f t="shared" si="30"/>
        <v>11357</v>
      </c>
      <c r="AX78" s="67">
        <f t="array" ref="AX78">SUM(IF(($A78=PC_2!$M$2:$M$93)*(AX$8=PC_2!$AB$1:$AH$1),PC_2!$AB$2:$AH$93))+AX77</f>
        <v>0</v>
      </c>
      <c r="AY78" s="68">
        <f t="shared" si="8"/>
        <v>0</v>
      </c>
      <c r="AZ78" s="69">
        <v>2.9484703042434663</v>
      </c>
      <c r="BA78" s="30"/>
      <c r="BB78" s="46">
        <f>SUM('&gt;&gt;:&lt;&lt;'!BB78)</f>
        <v>0</v>
      </c>
      <c r="BC78" s="109">
        <f>SUM('&gt;&gt;:&lt;&lt;'!BC78)</f>
        <v>0</v>
      </c>
      <c r="BD78" s="112">
        <f>IF(SUM('&gt;&gt;:&lt;&lt;'!BB78)=0,BD77,SUM('&gt;&gt;:&lt;&lt;'!BE78)/SUM('&gt;&gt;:&lt;&lt;'!BB78))</f>
        <v>2.7915539355088903</v>
      </c>
      <c r="BE78" s="51">
        <f t="shared" si="39"/>
        <v>0</v>
      </c>
      <c r="BF78" s="67"/>
      <c r="BG78" s="68"/>
      <c r="BH78" s="69"/>
      <c r="BI78" s="30"/>
      <c r="BJ78" s="46"/>
      <c r="BK78" s="47"/>
      <c r="BL78" s="48"/>
      <c r="BM78" s="66"/>
      <c r="BN78" s="67">
        <f t="array" ref="BN78">SUM(IF(($A78=PC_2!$M$2:$M$93)*(BN$8=PC_2!$AB$1:$AH$1),PC_2!$AB$2:$AH$93))+BN77</f>
        <v>25972</v>
      </c>
      <c r="BO78" s="68">
        <f t="shared" si="9"/>
        <v>7.1562817644042487E-3</v>
      </c>
      <c r="BP78" s="69">
        <v>3.3228255935106485</v>
      </c>
      <c r="BQ78" s="30"/>
      <c r="BR78" s="46">
        <f>SUM('&gt;&gt;:&lt;&lt;'!BR78)</f>
        <v>446553</v>
      </c>
      <c r="BS78" s="109">
        <f>SUM('&gt;&gt;:&lt;&lt;'!BS78)</f>
        <v>0.12304247230633032</v>
      </c>
      <c r="BT78" s="112">
        <f>SUM('&gt;&gt;:&lt;&lt;'!BU78)/SUM('&gt;&gt;:&lt;&lt;'!BR78)</f>
        <v>2.4914095041919913</v>
      </c>
      <c r="BU78" s="51">
        <f t="shared" si="40"/>
        <v>1112546.3883254463</v>
      </c>
      <c r="BV78" s="67"/>
      <c r="BW78" s="68"/>
      <c r="BX78" s="69"/>
      <c r="BY78" s="30"/>
      <c r="BZ78" s="46"/>
      <c r="CA78" s="47"/>
      <c r="CB78" s="48"/>
      <c r="CC78" s="66"/>
      <c r="CD78" s="67">
        <f t="array" ref="CD78">SUM(IF(($A78=PC_2!$M$2:$M$93)*(CD$8=PC_2!$AB$1:$AH$1),PC_2!$AB$2:$AH$93))+CD77</f>
        <v>610</v>
      </c>
      <c r="CE78" s="68">
        <f t="shared" ref="CE78:CE84" si="43">CD78/$CD$3</f>
        <v>6.1165145893913569E-3</v>
      </c>
      <c r="CF78" s="69">
        <v>2.9484703042434663</v>
      </c>
      <c r="CG78" s="30"/>
      <c r="CH78" s="93">
        <f>SUM('&gt;&gt;:&lt;&lt;'!CH78)</f>
        <v>13566</v>
      </c>
      <c r="CI78" s="109">
        <f>SUM('&gt;&gt;:&lt;&lt;'!CI78)</f>
        <v>0.13602727363882486</v>
      </c>
      <c r="CJ78" s="112">
        <f>SUM('&gt;&gt;:&lt;&lt;'!CK78)/SUM('&gt;&gt;:&lt;&lt;'!CH78)</f>
        <v>2.6351243891784013</v>
      </c>
      <c r="CK78" s="51">
        <f t="shared" si="41"/>
        <v>35748.097463594189</v>
      </c>
      <c r="CL78" s="67"/>
      <c r="CM78" s="68"/>
      <c r="CN78" s="69"/>
      <c r="CO78" s="30"/>
      <c r="CP78" s="46"/>
      <c r="CQ78" s="47"/>
      <c r="CR78" s="48"/>
      <c r="CS78" s="66"/>
      <c r="CT78" s="67">
        <f t="array" ref="CT78">SUM(IF(($A78=PC_2!$N$2:$N$93)*(CT$8=PC_2!$AB$1:$AH$1),PC_2!$AB$2:$AH$93))+CT77</f>
        <v>1828</v>
      </c>
      <c r="CU78" s="68">
        <f t="shared" si="11"/>
        <v>2.6435094467863571E-3</v>
      </c>
      <c r="CV78" s="69">
        <v>2.9484703042434663</v>
      </c>
      <c r="CW78" s="30"/>
      <c r="CX78" s="46">
        <f>SUM('&gt;&gt;:&lt;&lt;'!CX78)</f>
        <v>11541</v>
      </c>
      <c r="CY78" s="109">
        <f>SUM('&gt;&gt;:&lt;&lt;'!CY78)</f>
        <v>1.6689684094836624E-2</v>
      </c>
      <c r="CZ78" s="112">
        <f>SUM('&gt;&gt;:&lt;&lt;'!DA78)/SUM('&gt;&gt;:&lt;&lt;'!CX78)</f>
        <v>2.7941228620860894</v>
      </c>
      <c r="DA78" s="51">
        <f t="shared" si="42"/>
        <v>32246.971951335559</v>
      </c>
      <c r="DB78" s="67"/>
      <c r="DC78" s="68"/>
      <c r="DD78" s="69"/>
      <c r="DE78" s="30"/>
      <c r="DF78" s="46"/>
      <c r="DG78" s="47"/>
      <c r="DH78" s="48"/>
      <c r="DI78" s="51"/>
      <c r="DJ78" s="67">
        <f t="shared" ref="DJ78:DJ84" si="44">B78+R78+AH78+CD78+CT78</f>
        <v>13795</v>
      </c>
      <c r="DK78" s="68">
        <f t="shared" si="13"/>
        <v>6.8201473161436455E-3</v>
      </c>
      <c r="DL78" s="69"/>
      <c r="DM78" s="30"/>
      <c r="DN78" s="46">
        <f t="shared" ref="DN78:DN84" si="45">F78+V78+AL78+CH78+CX78</f>
        <v>295951</v>
      </c>
      <c r="DO78" s="109">
        <f t="shared" si="31"/>
        <v>0.14631601437912489</v>
      </c>
      <c r="DP78" s="112" t="e">
        <f>SUM('&gt;&gt;:&lt;&lt;'!DQ78)/SUM('&gt;&gt;:&lt;&lt;'!DN78)</f>
        <v>#DIV/0!</v>
      </c>
      <c r="DQ78" s="30"/>
      <c r="DR78" s="67"/>
      <c r="DS78" s="68"/>
      <c r="DT78" s="69"/>
      <c r="DU78" s="30"/>
      <c r="DV78" s="46">
        <f t="shared" si="17"/>
        <v>309746</v>
      </c>
      <c r="DW78" s="109">
        <f t="shared" si="27"/>
        <v>0.15313616169526853</v>
      </c>
      <c r="DX78" s="48"/>
      <c r="DY78" s="30"/>
      <c r="DZ78" s="67">
        <f t="shared" ref="DZ78:DZ84" si="46">DJ78+AX78+BN78</f>
        <v>39767</v>
      </c>
      <c r="EA78" s="68">
        <f t="shared" si="19"/>
        <v>7.0359879680897139E-3</v>
      </c>
      <c r="EB78" s="69"/>
      <c r="EC78" s="30"/>
      <c r="ED78" s="46">
        <f t="shared" ref="ED78:ED84" si="47">DN78+BB78+BR78</f>
        <v>742504</v>
      </c>
      <c r="EE78" s="109">
        <f t="shared" si="32"/>
        <v>0.13137146906375852</v>
      </c>
      <c r="EF78" s="112" t="e">
        <f>SUM('&gt;&gt;:&lt;&lt;'!EG78)/SUM('&gt;&gt;:&lt;&lt;'!ED78)</f>
        <v>#DIV/0!</v>
      </c>
      <c r="EG78" s="30"/>
      <c r="EH78" s="67"/>
      <c r="EI78" s="68"/>
      <c r="EJ78" s="69"/>
      <c r="EK78" s="30"/>
      <c r="EL78" s="46">
        <f t="shared" si="22"/>
        <v>782271</v>
      </c>
      <c r="EM78" s="109">
        <f t="shared" si="23"/>
        <v>0.13840745703184823</v>
      </c>
      <c r="EN78" s="48"/>
      <c r="EO78" s="372"/>
      <c r="EP78" s="233"/>
      <c r="EQ78" s="373"/>
      <c r="ER78" s="373"/>
      <c r="ES78" s="373"/>
      <c r="ET78" s="373"/>
    </row>
    <row r="79" spans="1:150" s="96" customFormat="1">
      <c r="A79" s="52">
        <f t="shared" si="33"/>
        <v>42917</v>
      </c>
      <c r="B79" s="67">
        <f t="array" ref="B79">SUM(IF(($A79=PC_2!$M$2:$M$93)*(B$8=PC_2!$AB$1:$AH$1),PC_2!$AB$2:$AH$93))+B78</f>
        <v>5963</v>
      </c>
      <c r="C79" s="68">
        <f t="shared" si="5"/>
        <v>7.8398735733283906E-3</v>
      </c>
      <c r="D79" s="106">
        <v>2.9484703042434663</v>
      </c>
      <c r="E79" s="53"/>
      <c r="F79" s="46">
        <f>SUM('&gt;&gt;:&lt;&lt;'!F79)</f>
        <v>135581</v>
      </c>
      <c r="G79" s="109">
        <f>SUM('&gt;&gt;:&lt;&lt;'!G79)</f>
        <v>0.17825555910538929</v>
      </c>
      <c r="H79" s="112">
        <f>SUM('&gt;&gt;:&lt;&lt;'!I79)/SUM('&gt;&gt;:&lt;&lt;'!F79)</f>
        <v>2.4814103034000321</v>
      </c>
      <c r="I79" s="51">
        <f t="shared" si="36"/>
        <v>336432.09034527978</v>
      </c>
      <c r="J79" s="67"/>
      <c r="K79" s="68"/>
      <c r="L79" s="69"/>
      <c r="M79" s="30"/>
      <c r="N79" s="46"/>
      <c r="O79" s="47"/>
      <c r="P79" s="311"/>
      <c r="Q79" s="49"/>
      <c r="R79" s="67">
        <f t="array" ref="R79">SUM(IF(($A79=PC_2!$M$2:$M$93)*(R$8=PC_2!$AB$1:$AH$1),PC_2!$AB$2:$AH$93))+R78</f>
        <v>5270</v>
      </c>
      <c r="S79" s="68">
        <f t="shared" si="6"/>
        <v>7.1380584481021163E-3</v>
      </c>
      <c r="T79" s="106">
        <v>2.9484703042434663</v>
      </c>
      <c r="U79" s="30"/>
      <c r="V79" s="46">
        <f>SUM('&gt;&gt;:&lt;&lt;'!V79)</f>
        <v>127764</v>
      </c>
      <c r="W79" s="109">
        <f>SUM('&gt;&gt;:&lt;&lt;'!W79)</f>
        <v>0.17305254261163541</v>
      </c>
      <c r="X79" s="112">
        <f>SUM('&gt;&gt;:&lt;&lt;'!Y79)/SUM('&gt;&gt;:&lt;&lt;'!V79)</f>
        <v>2.6939509747631947</v>
      </c>
      <c r="Y79" s="51">
        <f t="shared" si="37"/>
        <v>344189.95233964478</v>
      </c>
      <c r="Z79" s="67"/>
      <c r="AA79" s="68"/>
      <c r="AB79" s="69"/>
      <c r="AC79" s="30"/>
      <c r="AD79" s="46"/>
      <c r="AE79" s="47"/>
      <c r="AF79" s="48"/>
      <c r="AG79" s="50">
        <f t="shared" si="29"/>
        <v>965.65000000000009</v>
      </c>
      <c r="AH79" s="67">
        <f t="array" ref="AH79">SUM(IF(($A79=PC_2!$M$2:$M$93)*(AH$8=PC_2!$AB$1:$AH$1),PC_2!$AB$2:$AH$93))+AH78</f>
        <v>124</v>
      </c>
      <c r="AI79" s="68">
        <f t="shared" si="24"/>
        <v>9.7034196729008527E-4</v>
      </c>
      <c r="AJ79" s="69">
        <v>2.9484703042434663</v>
      </c>
      <c r="AK79" s="30"/>
      <c r="AL79" s="46">
        <f>SUM('&gt;&gt;:&lt;&lt;'!AL79)</f>
        <v>7499</v>
      </c>
      <c r="AM79" s="109">
        <f>SUM('&gt;&gt;:&lt;&lt;'!AM79)</f>
        <v>5.868221300571249E-2</v>
      </c>
      <c r="AN79" s="112">
        <f>SUM('&gt;&gt;:&lt;&lt;'!AO79)/SUM('&gt;&gt;:&lt;&lt;'!AL79)</f>
        <v>2.4501443290939457</v>
      </c>
      <c r="AO79" s="51">
        <f t="shared" si="38"/>
        <v>18373.632323875499</v>
      </c>
      <c r="AP79" s="67"/>
      <c r="AQ79" s="68"/>
      <c r="AR79" s="69"/>
      <c r="AS79" s="30"/>
      <c r="AT79" s="46"/>
      <c r="AU79" s="47"/>
      <c r="AV79" s="48"/>
      <c r="AW79" s="66">
        <f t="shared" si="30"/>
        <v>11357</v>
      </c>
      <c r="AX79" s="67">
        <f t="array" ref="AX79">SUM(IF(($A79=PC_2!$M$2:$M$93)*(AX$8=PC_2!$AB$1:$AH$1),PC_2!$AB$2:$AH$93))+AX78</f>
        <v>0</v>
      </c>
      <c r="AY79" s="68">
        <f t="shared" si="8"/>
        <v>0</v>
      </c>
      <c r="AZ79" s="69">
        <v>2.9484703042434663</v>
      </c>
      <c r="BA79" s="30"/>
      <c r="BB79" s="46">
        <f>SUM('&gt;&gt;:&lt;&lt;'!BB79)</f>
        <v>0</v>
      </c>
      <c r="BC79" s="109">
        <f>SUM('&gt;&gt;:&lt;&lt;'!BC79)</f>
        <v>0</v>
      </c>
      <c r="BD79" s="112">
        <f>IF(SUM('&gt;&gt;:&lt;&lt;'!BB79)=0,BD78,SUM('&gt;&gt;:&lt;&lt;'!BE79)/SUM('&gt;&gt;:&lt;&lt;'!BB79))</f>
        <v>2.7915539355088903</v>
      </c>
      <c r="BE79" s="51">
        <f t="shared" si="39"/>
        <v>0</v>
      </c>
      <c r="BF79" s="67"/>
      <c r="BG79" s="68"/>
      <c r="BH79" s="69"/>
      <c r="BI79" s="30"/>
      <c r="BJ79" s="46"/>
      <c r="BK79" s="47"/>
      <c r="BL79" s="48"/>
      <c r="BM79" s="66"/>
      <c r="BN79" s="67">
        <f t="array" ref="BN79">SUM(IF(($A79=PC_2!$M$2:$M$93)*(BN$8=PC_2!$AB$1:$AH$1),PC_2!$AB$2:$AH$93))+BN78</f>
        <v>25972</v>
      </c>
      <c r="BO79" s="68">
        <f t="shared" si="9"/>
        <v>7.1562817644042487E-3</v>
      </c>
      <c r="BP79" s="69">
        <v>3.3228255935106485</v>
      </c>
      <c r="BQ79" s="30"/>
      <c r="BR79" s="46">
        <f>SUM('&gt;&gt;:&lt;&lt;'!BR79)</f>
        <v>446553</v>
      </c>
      <c r="BS79" s="109">
        <f>SUM('&gt;&gt;:&lt;&lt;'!BS79)</f>
        <v>0.12304247230633032</v>
      </c>
      <c r="BT79" s="112">
        <f>SUM('&gt;&gt;:&lt;&lt;'!BU79)/SUM('&gt;&gt;:&lt;&lt;'!BR79)</f>
        <v>2.3359358858449326</v>
      </c>
      <c r="BU79" s="51">
        <f t="shared" si="40"/>
        <v>1043119.1776317122</v>
      </c>
      <c r="BV79" s="67"/>
      <c r="BW79" s="68"/>
      <c r="BX79" s="69"/>
      <c r="BY79" s="30"/>
      <c r="BZ79" s="46"/>
      <c r="CA79" s="47"/>
      <c r="CB79" s="48"/>
      <c r="CC79" s="66"/>
      <c r="CD79" s="67">
        <f t="array" ref="CD79">SUM(IF(($A79=PC_2!$M$2:$M$93)*(CD$8=PC_2!$AB$1:$AH$1),PC_2!$AB$2:$AH$93))+CD78</f>
        <v>610</v>
      </c>
      <c r="CE79" s="68">
        <f t="shared" si="43"/>
        <v>6.1165145893913569E-3</v>
      </c>
      <c r="CF79" s="69">
        <v>2.9484703042434663</v>
      </c>
      <c r="CG79" s="30"/>
      <c r="CH79" s="93">
        <f>SUM('&gt;&gt;:&lt;&lt;'!CH79)</f>
        <v>13566</v>
      </c>
      <c r="CI79" s="109">
        <f>SUM('&gt;&gt;:&lt;&lt;'!CI79)</f>
        <v>0.13602727363882486</v>
      </c>
      <c r="CJ79" s="112">
        <f>SUM('&gt;&gt;:&lt;&lt;'!CK79)/SUM('&gt;&gt;:&lt;&lt;'!CH79)</f>
        <v>2.4632422382775809</v>
      </c>
      <c r="CK79" s="51">
        <f t="shared" si="41"/>
        <v>33416.344204473666</v>
      </c>
      <c r="CL79" s="67"/>
      <c r="CM79" s="68"/>
      <c r="CN79" s="69"/>
      <c r="CO79" s="30"/>
      <c r="CP79" s="46"/>
      <c r="CQ79" s="47"/>
      <c r="CR79" s="48"/>
      <c r="CS79" s="66"/>
      <c r="CT79" s="67">
        <f t="array" ref="CT79">SUM(IF(($A79=PC_2!$N$2:$N$93)*(CT$8=PC_2!$AB$1:$AH$1),PC_2!$AB$2:$AH$93))+CT78</f>
        <v>1828</v>
      </c>
      <c r="CU79" s="68">
        <f t="shared" si="11"/>
        <v>2.6435094467863571E-3</v>
      </c>
      <c r="CV79" s="69">
        <v>2.9484703042434663</v>
      </c>
      <c r="CW79" s="30"/>
      <c r="CX79" s="46">
        <f>SUM('&gt;&gt;:&lt;&lt;'!CX79)</f>
        <v>11541</v>
      </c>
      <c r="CY79" s="109">
        <f>SUM('&gt;&gt;:&lt;&lt;'!CY79)</f>
        <v>1.6689684094836624E-2</v>
      </c>
      <c r="CZ79" s="112">
        <f>SUM('&gt;&gt;:&lt;&lt;'!DA79)/SUM('&gt;&gt;:&lt;&lt;'!CX79)</f>
        <v>2.33</v>
      </c>
      <c r="DA79" s="51">
        <f t="shared" si="42"/>
        <v>26890.530000000002</v>
      </c>
      <c r="DB79" s="67"/>
      <c r="DC79" s="68"/>
      <c r="DD79" s="69"/>
      <c r="DE79" s="30"/>
      <c r="DF79" s="46"/>
      <c r="DG79" s="47"/>
      <c r="DH79" s="48"/>
      <c r="DI79" s="51"/>
      <c r="DJ79" s="67">
        <f t="shared" si="44"/>
        <v>13795</v>
      </c>
      <c r="DK79" s="68">
        <f t="shared" si="13"/>
        <v>6.8201473161436455E-3</v>
      </c>
      <c r="DL79" s="69"/>
      <c r="DM79" s="30"/>
      <c r="DN79" s="46">
        <f t="shared" si="45"/>
        <v>295951</v>
      </c>
      <c r="DO79" s="109">
        <f t="shared" si="31"/>
        <v>0.14631601437912489</v>
      </c>
      <c r="DP79" s="112" t="e">
        <f>SUM('&gt;&gt;:&lt;&lt;'!DQ79)/SUM('&gt;&gt;:&lt;&lt;'!DN79)</f>
        <v>#DIV/0!</v>
      </c>
      <c r="DQ79" s="30"/>
      <c r="DR79" s="67"/>
      <c r="DS79" s="68"/>
      <c r="DT79" s="69"/>
      <c r="DU79" s="30"/>
      <c r="DV79" s="46">
        <f t="shared" si="17"/>
        <v>309746</v>
      </c>
      <c r="DW79" s="109">
        <f t="shared" si="27"/>
        <v>0.15313616169526853</v>
      </c>
      <c r="DX79" s="48"/>
      <c r="DY79" s="30"/>
      <c r="DZ79" s="67">
        <f t="shared" si="46"/>
        <v>39767</v>
      </c>
      <c r="EA79" s="68">
        <f t="shared" si="19"/>
        <v>7.0359879680897139E-3</v>
      </c>
      <c r="EB79" s="69"/>
      <c r="EC79" s="30"/>
      <c r="ED79" s="46">
        <f t="shared" si="47"/>
        <v>742504</v>
      </c>
      <c r="EE79" s="109">
        <f t="shared" si="32"/>
        <v>0.13137146906375852</v>
      </c>
      <c r="EF79" s="112" t="e">
        <f>SUM('&gt;&gt;:&lt;&lt;'!EG79)/SUM('&gt;&gt;:&lt;&lt;'!ED79)</f>
        <v>#DIV/0!</v>
      </c>
      <c r="EG79" s="30"/>
      <c r="EH79" s="67"/>
      <c r="EI79" s="68"/>
      <c r="EJ79" s="69"/>
      <c r="EK79" s="30"/>
      <c r="EL79" s="46">
        <f t="shared" si="22"/>
        <v>782271</v>
      </c>
      <c r="EM79" s="109">
        <f t="shared" si="23"/>
        <v>0.13840745703184823</v>
      </c>
      <c r="EN79" s="48"/>
      <c r="EO79" s="372"/>
      <c r="EP79" s="233"/>
      <c r="EQ79" s="373"/>
      <c r="ER79" s="373"/>
      <c r="ES79" s="373"/>
      <c r="ET79" s="373"/>
    </row>
    <row r="80" spans="1:150" s="96" customFormat="1">
      <c r="A80" s="52">
        <f t="shared" si="33"/>
        <v>42948</v>
      </c>
      <c r="B80" s="67">
        <f t="array" ref="B80">SUM(IF(($A80=PC_2!$M$2:$M$93)*(B$8=PC_2!$AB$1:$AH$1),PC_2!$AB$2:$AH$93))+B79</f>
        <v>5963</v>
      </c>
      <c r="C80" s="68">
        <f t="shared" si="5"/>
        <v>7.8398735733283906E-3</v>
      </c>
      <c r="D80" s="106">
        <v>2.9484703042434663</v>
      </c>
      <c r="E80" s="53"/>
      <c r="F80" s="46">
        <f>SUM('&gt;&gt;:&lt;&lt;'!F80)</f>
        <v>135581</v>
      </c>
      <c r="G80" s="109">
        <f>SUM('&gt;&gt;:&lt;&lt;'!G80)</f>
        <v>0.17825555910538929</v>
      </c>
      <c r="H80" s="112">
        <f>SUM('&gt;&gt;:&lt;&lt;'!I80)/SUM('&gt;&gt;:&lt;&lt;'!F80)</f>
        <v>2.4814103034000321</v>
      </c>
      <c r="I80" s="51">
        <f t="shared" si="36"/>
        <v>336432.09034527978</v>
      </c>
      <c r="J80" s="67"/>
      <c r="K80" s="68"/>
      <c r="L80" s="69"/>
      <c r="M80" s="30"/>
      <c r="N80" s="46"/>
      <c r="O80" s="47"/>
      <c r="P80" s="311"/>
      <c r="Q80" s="49"/>
      <c r="R80" s="67">
        <f t="array" ref="R80">SUM(IF(($A80=PC_2!$M$2:$M$93)*(R$8=PC_2!$AB$1:$AH$1),PC_2!$AB$2:$AH$93))+R79</f>
        <v>5270</v>
      </c>
      <c r="S80" s="68">
        <f t="shared" si="6"/>
        <v>7.1380584481021163E-3</v>
      </c>
      <c r="T80" s="106">
        <v>2.9484703042434663</v>
      </c>
      <c r="U80" s="30"/>
      <c r="V80" s="46">
        <f>SUM('&gt;&gt;:&lt;&lt;'!V80)</f>
        <v>127764</v>
      </c>
      <c r="W80" s="109">
        <f>SUM('&gt;&gt;:&lt;&lt;'!W80)</f>
        <v>0.17305254261163541</v>
      </c>
      <c r="X80" s="112">
        <f>SUM('&gt;&gt;:&lt;&lt;'!Y80)/SUM('&gt;&gt;:&lt;&lt;'!V80)</f>
        <v>2.6939509747631947</v>
      </c>
      <c r="Y80" s="51">
        <f t="shared" si="37"/>
        <v>344189.95233964478</v>
      </c>
      <c r="Z80" s="67"/>
      <c r="AA80" s="68"/>
      <c r="AB80" s="69"/>
      <c r="AC80" s="30"/>
      <c r="AD80" s="46"/>
      <c r="AE80" s="47"/>
      <c r="AF80" s="48"/>
      <c r="AG80" s="50">
        <f t="shared" si="29"/>
        <v>965.65000000000009</v>
      </c>
      <c r="AH80" s="67">
        <f t="array" ref="AH80">SUM(IF(($A80=PC_2!$M$2:$M$93)*(AH$8=PC_2!$AB$1:$AH$1),PC_2!$AB$2:$AH$93))+AH79</f>
        <v>124</v>
      </c>
      <c r="AI80" s="68">
        <f t="shared" si="24"/>
        <v>9.7034196729008527E-4</v>
      </c>
      <c r="AJ80" s="69">
        <v>2.9484703042434663</v>
      </c>
      <c r="AK80" s="30"/>
      <c r="AL80" s="46">
        <f>SUM('&gt;&gt;:&lt;&lt;'!AL80)</f>
        <v>7499</v>
      </c>
      <c r="AM80" s="109">
        <f>SUM('&gt;&gt;:&lt;&lt;'!AM80)</f>
        <v>5.868221300571249E-2</v>
      </c>
      <c r="AN80" s="112">
        <f>SUM('&gt;&gt;:&lt;&lt;'!AO80)/SUM('&gt;&gt;:&lt;&lt;'!AL80)</f>
        <v>2.4501443290939457</v>
      </c>
      <c r="AO80" s="51">
        <f t="shared" si="38"/>
        <v>18373.632323875499</v>
      </c>
      <c r="AP80" s="67"/>
      <c r="AQ80" s="68"/>
      <c r="AR80" s="69"/>
      <c r="AS80" s="30"/>
      <c r="AT80" s="46"/>
      <c r="AU80" s="47"/>
      <c r="AV80" s="48"/>
      <c r="AW80" s="66">
        <f t="shared" si="30"/>
        <v>11357</v>
      </c>
      <c r="AX80" s="67">
        <f t="array" ref="AX80">SUM(IF(($A80=PC_2!$M$2:$M$93)*(AX$8=PC_2!$AB$1:$AH$1),PC_2!$AB$2:$AH$93))+AX79</f>
        <v>0</v>
      </c>
      <c r="AY80" s="68">
        <f t="shared" si="8"/>
        <v>0</v>
      </c>
      <c r="AZ80" s="69">
        <v>2.9484703042434663</v>
      </c>
      <c r="BA80" s="30"/>
      <c r="BB80" s="46">
        <f>SUM('&gt;&gt;:&lt;&lt;'!BB80)</f>
        <v>0</v>
      </c>
      <c r="BC80" s="109">
        <f>SUM('&gt;&gt;:&lt;&lt;'!BC80)</f>
        <v>0</v>
      </c>
      <c r="BD80" s="112">
        <f>IF(SUM('&gt;&gt;:&lt;&lt;'!BB80)=0,BD79,SUM('&gt;&gt;:&lt;&lt;'!BE80)/SUM('&gt;&gt;:&lt;&lt;'!BB80))</f>
        <v>2.7915539355088903</v>
      </c>
      <c r="BE80" s="51">
        <f t="shared" si="39"/>
        <v>0</v>
      </c>
      <c r="BF80" s="67"/>
      <c r="BG80" s="68"/>
      <c r="BH80" s="69"/>
      <c r="BI80" s="30"/>
      <c r="BJ80" s="46"/>
      <c r="BK80" s="47"/>
      <c r="BL80" s="48"/>
      <c r="BM80" s="66"/>
      <c r="BN80" s="67">
        <f t="array" ref="BN80">SUM(IF(($A80=PC_2!$M$2:$M$93)*(BN$8=PC_2!$AB$1:$AH$1),PC_2!$AB$2:$AH$93))+BN79</f>
        <v>25972</v>
      </c>
      <c r="BO80" s="68">
        <f t="shared" si="9"/>
        <v>7.1562817644042487E-3</v>
      </c>
      <c r="BP80" s="69">
        <v>3.3228255935106485</v>
      </c>
      <c r="BQ80" s="30"/>
      <c r="BR80" s="46">
        <f>SUM('&gt;&gt;:&lt;&lt;'!BR80)</f>
        <v>446553</v>
      </c>
      <c r="BS80" s="109">
        <f>SUM('&gt;&gt;:&lt;&lt;'!BS80)</f>
        <v>0.12304247230633032</v>
      </c>
      <c r="BT80" s="112">
        <f>SUM('&gt;&gt;:&lt;&lt;'!BU80)/SUM('&gt;&gt;:&lt;&lt;'!BR80)</f>
        <v>2.3359358858449326</v>
      </c>
      <c r="BU80" s="51">
        <f t="shared" si="40"/>
        <v>1043119.1776317122</v>
      </c>
      <c r="BV80" s="67"/>
      <c r="BW80" s="68"/>
      <c r="BX80" s="69"/>
      <c r="BY80" s="30"/>
      <c r="BZ80" s="46"/>
      <c r="CA80" s="47"/>
      <c r="CB80" s="48"/>
      <c r="CC80" s="66"/>
      <c r="CD80" s="67">
        <f t="array" ref="CD80">SUM(IF(($A80=PC_2!$M$2:$M$93)*(CD$8=PC_2!$AB$1:$AH$1),PC_2!$AB$2:$AH$93))+CD79</f>
        <v>610</v>
      </c>
      <c r="CE80" s="68">
        <f t="shared" si="43"/>
        <v>6.1165145893913569E-3</v>
      </c>
      <c r="CF80" s="69">
        <v>2.9484703042434663</v>
      </c>
      <c r="CG80" s="30"/>
      <c r="CH80" s="93">
        <f>SUM('&gt;&gt;:&lt;&lt;'!CH80)</f>
        <v>13566</v>
      </c>
      <c r="CI80" s="109">
        <f>SUM('&gt;&gt;:&lt;&lt;'!CI80)</f>
        <v>0.13602727363882486</v>
      </c>
      <c r="CJ80" s="112">
        <f>SUM('&gt;&gt;:&lt;&lt;'!CK80)/SUM('&gt;&gt;:&lt;&lt;'!CH80)</f>
        <v>2.4632422382775809</v>
      </c>
      <c r="CK80" s="51">
        <f t="shared" si="41"/>
        <v>33416.344204473666</v>
      </c>
      <c r="CL80" s="67"/>
      <c r="CM80" s="68"/>
      <c r="CN80" s="69"/>
      <c r="CO80" s="30"/>
      <c r="CP80" s="46"/>
      <c r="CQ80" s="47"/>
      <c r="CR80" s="48"/>
      <c r="CS80" s="66"/>
      <c r="CT80" s="67">
        <f t="array" ref="CT80">SUM(IF(($A80=PC_2!$N$2:$N$93)*(CT$8=PC_2!$AB$1:$AH$1),PC_2!$AB$2:$AH$93))+CT79</f>
        <v>1828</v>
      </c>
      <c r="CU80" s="68">
        <f t="shared" si="11"/>
        <v>2.6435094467863571E-3</v>
      </c>
      <c r="CV80" s="69">
        <v>2.9484703042434663</v>
      </c>
      <c r="CW80" s="30"/>
      <c r="CX80" s="46">
        <f>SUM('&gt;&gt;:&lt;&lt;'!CX80)</f>
        <v>11541</v>
      </c>
      <c r="CY80" s="109">
        <f>SUM('&gt;&gt;:&lt;&lt;'!CY80)</f>
        <v>1.6689684094836624E-2</v>
      </c>
      <c r="CZ80" s="112">
        <f>SUM('&gt;&gt;:&lt;&lt;'!DA80)/SUM('&gt;&gt;:&lt;&lt;'!CX80)</f>
        <v>2.33</v>
      </c>
      <c r="DA80" s="51">
        <f t="shared" si="42"/>
        <v>26890.530000000002</v>
      </c>
      <c r="DB80" s="67"/>
      <c r="DC80" s="68"/>
      <c r="DD80" s="69"/>
      <c r="DE80" s="30"/>
      <c r="DF80" s="46"/>
      <c r="DG80" s="47"/>
      <c r="DH80" s="48"/>
      <c r="DI80" s="51"/>
      <c r="DJ80" s="67">
        <f t="shared" si="44"/>
        <v>13795</v>
      </c>
      <c r="DK80" s="68">
        <f t="shared" si="13"/>
        <v>6.8201473161436455E-3</v>
      </c>
      <c r="DL80" s="69"/>
      <c r="DM80" s="30"/>
      <c r="DN80" s="46">
        <f t="shared" si="45"/>
        <v>295951</v>
      </c>
      <c r="DO80" s="109">
        <f t="shared" si="31"/>
        <v>0.14631601437912489</v>
      </c>
      <c r="DP80" s="112" t="e">
        <f>SUM('&gt;&gt;:&lt;&lt;'!DQ80)/SUM('&gt;&gt;:&lt;&lt;'!DN80)</f>
        <v>#DIV/0!</v>
      </c>
      <c r="DQ80" s="30"/>
      <c r="DR80" s="67"/>
      <c r="DS80" s="68"/>
      <c r="DT80" s="69"/>
      <c r="DU80" s="30"/>
      <c r="DV80" s="46">
        <f t="shared" si="17"/>
        <v>309746</v>
      </c>
      <c r="DW80" s="109">
        <f t="shared" si="27"/>
        <v>0.15313616169526853</v>
      </c>
      <c r="DX80" s="48"/>
      <c r="DY80" s="30"/>
      <c r="DZ80" s="67">
        <f t="shared" si="46"/>
        <v>39767</v>
      </c>
      <c r="EA80" s="68">
        <f t="shared" si="19"/>
        <v>7.0359879680897139E-3</v>
      </c>
      <c r="EB80" s="69"/>
      <c r="EC80" s="30"/>
      <c r="ED80" s="46">
        <f t="shared" si="47"/>
        <v>742504</v>
      </c>
      <c r="EE80" s="109">
        <f t="shared" si="32"/>
        <v>0.13137146906375852</v>
      </c>
      <c r="EF80" s="112" t="e">
        <f>SUM('&gt;&gt;:&lt;&lt;'!EG80)/SUM('&gt;&gt;:&lt;&lt;'!ED80)</f>
        <v>#DIV/0!</v>
      </c>
      <c r="EG80" s="30"/>
      <c r="EH80" s="67"/>
      <c r="EI80" s="68"/>
      <c r="EJ80" s="69"/>
      <c r="EK80" s="30"/>
      <c r="EL80" s="46">
        <f t="shared" si="22"/>
        <v>782271</v>
      </c>
      <c r="EM80" s="109">
        <f t="shared" si="23"/>
        <v>0.13840745703184823</v>
      </c>
      <c r="EN80" s="48"/>
      <c r="EO80" s="372"/>
      <c r="EP80" s="233"/>
      <c r="EQ80" s="373"/>
      <c r="ER80" s="373"/>
      <c r="ES80" s="373"/>
      <c r="ET80" s="373"/>
    </row>
    <row r="81" spans="1:150" s="96" customFormat="1">
      <c r="A81" s="52">
        <f t="shared" si="33"/>
        <v>42979</v>
      </c>
      <c r="B81" s="67">
        <f t="array" ref="B81">SUM(IF(($A81=PC_2!$M$2:$M$93)*(B$8=PC_2!$AB$1:$AH$1),PC_2!$AB$2:$AH$93))+B80</f>
        <v>5963</v>
      </c>
      <c r="C81" s="68">
        <f t="shared" si="5"/>
        <v>7.8398735733283906E-3</v>
      </c>
      <c r="D81" s="106">
        <v>2.9484703042434663</v>
      </c>
      <c r="E81" s="53"/>
      <c r="F81" s="46">
        <f>SUM('&gt;&gt;:&lt;&lt;'!F81)</f>
        <v>135581</v>
      </c>
      <c r="G81" s="109">
        <f>SUM('&gt;&gt;:&lt;&lt;'!G81)</f>
        <v>0.17825555910538929</v>
      </c>
      <c r="H81" s="112">
        <f>SUM('&gt;&gt;:&lt;&lt;'!I81)/SUM('&gt;&gt;:&lt;&lt;'!F81)</f>
        <v>2.4814103034000321</v>
      </c>
      <c r="I81" s="51">
        <f t="shared" si="36"/>
        <v>336432.09034527978</v>
      </c>
      <c r="J81" s="67"/>
      <c r="K81" s="68"/>
      <c r="L81" s="69"/>
      <c r="M81" s="30"/>
      <c r="N81" s="46"/>
      <c r="O81" s="47"/>
      <c r="P81" s="311"/>
      <c r="Q81" s="49"/>
      <c r="R81" s="67">
        <f t="array" ref="R81">SUM(IF(($A81=PC_2!$M$2:$M$93)*(R$8=PC_2!$AB$1:$AH$1),PC_2!$AB$2:$AH$93))+R80</f>
        <v>5270</v>
      </c>
      <c r="S81" s="68">
        <f t="shared" si="6"/>
        <v>7.1380584481021163E-3</v>
      </c>
      <c r="T81" s="106">
        <v>2.9484703042434663</v>
      </c>
      <c r="U81" s="30"/>
      <c r="V81" s="46">
        <f>SUM('&gt;&gt;:&lt;&lt;'!V81)</f>
        <v>127764</v>
      </c>
      <c r="W81" s="109">
        <f>SUM('&gt;&gt;:&lt;&lt;'!W81)</f>
        <v>0.17305254261163541</v>
      </c>
      <c r="X81" s="112">
        <f>SUM('&gt;&gt;:&lt;&lt;'!Y81)/SUM('&gt;&gt;:&lt;&lt;'!V81)</f>
        <v>2.6939509747631947</v>
      </c>
      <c r="Y81" s="51">
        <f t="shared" si="37"/>
        <v>344189.95233964478</v>
      </c>
      <c r="Z81" s="67"/>
      <c r="AA81" s="68"/>
      <c r="AB81" s="69"/>
      <c r="AC81" s="30"/>
      <c r="AD81" s="46"/>
      <c r="AE81" s="47"/>
      <c r="AF81" s="48"/>
      <c r="AG81" s="50">
        <f t="shared" si="29"/>
        <v>965.65000000000009</v>
      </c>
      <c r="AH81" s="67">
        <f t="array" ref="AH81">SUM(IF(($A81=PC_2!$M$2:$M$93)*(AH$8=PC_2!$AB$1:$AH$1),PC_2!$AB$2:$AH$93))+AH80</f>
        <v>124</v>
      </c>
      <c r="AI81" s="68">
        <f t="shared" si="24"/>
        <v>9.7034196729008527E-4</v>
      </c>
      <c r="AJ81" s="69">
        <v>2.9484703042434663</v>
      </c>
      <c r="AK81" s="30"/>
      <c r="AL81" s="46">
        <f>SUM('&gt;&gt;:&lt;&lt;'!AL81)</f>
        <v>7499</v>
      </c>
      <c r="AM81" s="109">
        <f>SUM('&gt;&gt;:&lt;&lt;'!AM81)</f>
        <v>5.868221300571249E-2</v>
      </c>
      <c r="AN81" s="112">
        <f>SUM('&gt;&gt;:&lt;&lt;'!AO81)/SUM('&gt;&gt;:&lt;&lt;'!AL81)</f>
        <v>2.4501443290939457</v>
      </c>
      <c r="AO81" s="51">
        <f t="shared" si="38"/>
        <v>18373.632323875499</v>
      </c>
      <c r="AP81" s="67"/>
      <c r="AQ81" s="68"/>
      <c r="AR81" s="69"/>
      <c r="AS81" s="30"/>
      <c r="AT81" s="46"/>
      <c r="AU81" s="47"/>
      <c r="AV81" s="48"/>
      <c r="AW81" s="66">
        <f t="shared" si="30"/>
        <v>11357</v>
      </c>
      <c r="AX81" s="67">
        <f t="array" ref="AX81">SUM(IF(($A81=PC_2!$M$2:$M$93)*(AX$8=PC_2!$AB$1:$AH$1),PC_2!$AB$2:$AH$93))+AX80</f>
        <v>0</v>
      </c>
      <c r="AY81" s="68">
        <f t="shared" si="8"/>
        <v>0</v>
      </c>
      <c r="AZ81" s="69">
        <v>2.9484703042434663</v>
      </c>
      <c r="BA81" s="30"/>
      <c r="BB81" s="46">
        <f>SUM('&gt;&gt;:&lt;&lt;'!BB81)</f>
        <v>0</v>
      </c>
      <c r="BC81" s="109">
        <f>SUM('&gt;&gt;:&lt;&lt;'!BC81)</f>
        <v>0</v>
      </c>
      <c r="BD81" s="112">
        <f>IF(SUM('&gt;&gt;:&lt;&lt;'!BB81)=0,BD80,SUM('&gt;&gt;:&lt;&lt;'!BE81)/SUM('&gt;&gt;:&lt;&lt;'!BB81))</f>
        <v>2.7915539355088903</v>
      </c>
      <c r="BE81" s="51">
        <f t="shared" si="39"/>
        <v>0</v>
      </c>
      <c r="BF81" s="67"/>
      <c r="BG81" s="68"/>
      <c r="BH81" s="69"/>
      <c r="BI81" s="30"/>
      <c r="BJ81" s="46"/>
      <c r="BK81" s="47"/>
      <c r="BL81" s="48"/>
      <c r="BM81" s="66"/>
      <c r="BN81" s="67">
        <f t="array" ref="BN81">SUM(IF(($A81=PC_2!$M$2:$M$93)*(BN$8=PC_2!$AB$1:$AH$1),PC_2!$AB$2:$AH$93))+BN80</f>
        <v>25972</v>
      </c>
      <c r="BO81" s="68">
        <f t="shared" si="9"/>
        <v>7.1562817644042487E-3</v>
      </c>
      <c r="BP81" s="69">
        <v>3.3228255935106485</v>
      </c>
      <c r="BQ81" s="30"/>
      <c r="BR81" s="46">
        <f>SUM('&gt;&gt;:&lt;&lt;'!BR81)</f>
        <v>446553</v>
      </c>
      <c r="BS81" s="109">
        <f>SUM('&gt;&gt;:&lt;&lt;'!BS81)</f>
        <v>0.12304247230633032</v>
      </c>
      <c r="BT81" s="112">
        <f>SUM('&gt;&gt;:&lt;&lt;'!BU81)/SUM('&gt;&gt;:&lt;&lt;'!BR81)</f>
        <v>2.3359358858449326</v>
      </c>
      <c r="BU81" s="51">
        <f t="shared" si="40"/>
        <v>1043119.1776317122</v>
      </c>
      <c r="BV81" s="67"/>
      <c r="BW81" s="68"/>
      <c r="BX81" s="69"/>
      <c r="BY81" s="30"/>
      <c r="BZ81" s="46"/>
      <c r="CA81" s="47"/>
      <c r="CB81" s="48"/>
      <c r="CC81" s="66"/>
      <c r="CD81" s="67">
        <f t="array" ref="CD81">SUM(IF(($A81=PC_2!$M$2:$M$93)*(CD$8=PC_2!$AB$1:$AH$1),PC_2!$AB$2:$AH$93))+CD80</f>
        <v>610</v>
      </c>
      <c r="CE81" s="68">
        <f t="shared" si="43"/>
        <v>6.1165145893913569E-3</v>
      </c>
      <c r="CF81" s="69">
        <v>2.9484703042434663</v>
      </c>
      <c r="CG81" s="30"/>
      <c r="CH81" s="93">
        <f>SUM('&gt;&gt;:&lt;&lt;'!CH81)</f>
        <v>13566</v>
      </c>
      <c r="CI81" s="109">
        <f>SUM('&gt;&gt;:&lt;&lt;'!CI81)</f>
        <v>0.13602727363882486</v>
      </c>
      <c r="CJ81" s="112">
        <f>SUM('&gt;&gt;:&lt;&lt;'!CK81)/SUM('&gt;&gt;:&lt;&lt;'!CH81)</f>
        <v>2.4632422382775809</v>
      </c>
      <c r="CK81" s="51">
        <f t="shared" si="41"/>
        <v>33416.344204473666</v>
      </c>
      <c r="CL81" s="67"/>
      <c r="CM81" s="68"/>
      <c r="CN81" s="69"/>
      <c r="CO81" s="30"/>
      <c r="CP81" s="46"/>
      <c r="CQ81" s="47"/>
      <c r="CR81" s="48"/>
      <c r="CS81" s="66"/>
      <c r="CT81" s="67">
        <f t="array" ref="CT81">SUM(IF(($A81=PC_2!$N$2:$N$93)*(CT$8=PC_2!$AB$1:$AH$1),PC_2!$AB$2:$AH$93))+CT80</f>
        <v>1828</v>
      </c>
      <c r="CU81" s="68">
        <f t="shared" si="11"/>
        <v>2.6435094467863571E-3</v>
      </c>
      <c r="CV81" s="69">
        <v>2.9484703042434663</v>
      </c>
      <c r="CW81" s="30"/>
      <c r="CX81" s="46">
        <f>SUM('&gt;&gt;:&lt;&lt;'!CX81)</f>
        <v>11541</v>
      </c>
      <c r="CY81" s="109">
        <f>SUM('&gt;&gt;:&lt;&lt;'!CY81)</f>
        <v>1.6689684094836624E-2</v>
      </c>
      <c r="CZ81" s="112">
        <f>SUM('&gt;&gt;:&lt;&lt;'!DA81)/SUM('&gt;&gt;:&lt;&lt;'!CX81)</f>
        <v>2.33</v>
      </c>
      <c r="DA81" s="51">
        <f t="shared" si="42"/>
        <v>26890.530000000002</v>
      </c>
      <c r="DB81" s="67"/>
      <c r="DC81" s="68"/>
      <c r="DD81" s="69"/>
      <c r="DE81" s="30"/>
      <c r="DF81" s="46"/>
      <c r="DG81" s="47"/>
      <c r="DH81" s="48"/>
      <c r="DI81" s="51"/>
      <c r="DJ81" s="67">
        <f t="shared" si="44"/>
        <v>13795</v>
      </c>
      <c r="DK81" s="68">
        <f t="shared" si="13"/>
        <v>6.8201473161436455E-3</v>
      </c>
      <c r="DL81" s="69"/>
      <c r="DM81" s="30"/>
      <c r="DN81" s="46">
        <f t="shared" si="45"/>
        <v>295951</v>
      </c>
      <c r="DO81" s="109">
        <f t="shared" si="31"/>
        <v>0.14631601437912489</v>
      </c>
      <c r="DP81" s="112" t="e">
        <f>SUM('&gt;&gt;:&lt;&lt;'!DQ81)/SUM('&gt;&gt;:&lt;&lt;'!DN81)</f>
        <v>#DIV/0!</v>
      </c>
      <c r="DQ81" s="30"/>
      <c r="DR81" s="67"/>
      <c r="DS81" s="68"/>
      <c r="DT81" s="69"/>
      <c r="DU81" s="30"/>
      <c r="DV81" s="46">
        <f t="shared" si="17"/>
        <v>309746</v>
      </c>
      <c r="DW81" s="109">
        <f t="shared" si="27"/>
        <v>0.15313616169526853</v>
      </c>
      <c r="DX81" s="48"/>
      <c r="DY81" s="30"/>
      <c r="DZ81" s="67">
        <f t="shared" si="46"/>
        <v>39767</v>
      </c>
      <c r="EA81" s="68">
        <f t="shared" si="19"/>
        <v>7.0359879680897139E-3</v>
      </c>
      <c r="EB81" s="69"/>
      <c r="EC81" s="30"/>
      <c r="ED81" s="46">
        <f t="shared" si="47"/>
        <v>742504</v>
      </c>
      <c r="EE81" s="109">
        <f t="shared" si="32"/>
        <v>0.13137146906375852</v>
      </c>
      <c r="EF81" s="112" t="e">
        <f>SUM('&gt;&gt;:&lt;&lt;'!EG81)/SUM('&gt;&gt;:&lt;&lt;'!ED81)</f>
        <v>#DIV/0!</v>
      </c>
      <c r="EG81" s="30"/>
      <c r="EH81" s="67"/>
      <c r="EI81" s="68"/>
      <c r="EJ81" s="69"/>
      <c r="EK81" s="30"/>
      <c r="EL81" s="46">
        <f t="shared" si="22"/>
        <v>782271</v>
      </c>
      <c r="EM81" s="109">
        <f t="shared" si="23"/>
        <v>0.13840745703184823</v>
      </c>
      <c r="EN81" s="48"/>
      <c r="EO81" s="372"/>
      <c r="EP81" s="233"/>
      <c r="EQ81" s="373"/>
      <c r="ER81" s="373"/>
      <c r="ES81" s="373"/>
      <c r="ET81" s="373"/>
    </row>
    <row r="82" spans="1:150" s="96" customFormat="1">
      <c r="A82" s="52">
        <f t="shared" si="33"/>
        <v>43009</v>
      </c>
      <c r="B82" s="67">
        <f t="array" ref="B82">SUM(IF(($A82=PC_2!$M$2:$M$93)*(B$8=PC_2!$AB$1:$AH$1),PC_2!$AB$2:$AH$93))+B81</f>
        <v>5963</v>
      </c>
      <c r="C82" s="68">
        <f t="shared" si="5"/>
        <v>7.8398735733283906E-3</v>
      </c>
      <c r="D82" s="106">
        <v>2.9484703042434663</v>
      </c>
      <c r="E82" s="53"/>
      <c r="F82" s="46">
        <f>SUM('&gt;&gt;:&lt;&lt;'!F82)</f>
        <v>140552</v>
      </c>
      <c r="G82" s="109">
        <f>SUM('&gt;&gt;:&lt;&lt;'!G82)</f>
        <v>0.18479119746410391</v>
      </c>
      <c r="H82" s="112">
        <f>SUM('&gt;&gt;:&lt;&lt;'!I82)/SUM('&gt;&gt;:&lt;&lt;'!F82)</f>
        <v>2.4924702252028412</v>
      </c>
      <c r="I82" s="51">
        <f t="shared" si="36"/>
        <v>350321.67509270972</v>
      </c>
      <c r="J82" s="67"/>
      <c r="K82" s="68"/>
      <c r="L82" s="69"/>
      <c r="M82" s="30"/>
      <c r="N82" s="46"/>
      <c r="O82" s="47"/>
      <c r="P82" s="311"/>
      <c r="Q82" s="49"/>
      <c r="R82" s="67">
        <f t="array" ref="R82">SUM(IF(($A82=PC_2!$M$2:$M$93)*(R$8=PC_2!$AB$1:$AH$1),PC_2!$AB$2:$AH$93))+R81</f>
        <v>5270</v>
      </c>
      <c r="S82" s="68">
        <f t="shared" si="6"/>
        <v>7.1380584481021163E-3</v>
      </c>
      <c r="T82" s="106">
        <v>2.9484703042434663</v>
      </c>
      <c r="U82" s="30"/>
      <c r="V82" s="46">
        <f>SUM('&gt;&gt;:&lt;&lt;'!V82)</f>
        <v>129480</v>
      </c>
      <c r="W82" s="109">
        <f>SUM('&gt;&gt;:&lt;&lt;'!W82)</f>
        <v>0.1753768136357233</v>
      </c>
      <c r="X82" s="112">
        <f>SUM('&gt;&gt;:&lt;&lt;'!Y82)/SUM('&gt;&gt;:&lt;&lt;'!V82)</f>
        <v>2.6952785539927748</v>
      </c>
      <c r="Y82" s="51">
        <f t="shared" si="37"/>
        <v>348984.6671709845</v>
      </c>
      <c r="Z82" s="67"/>
      <c r="AA82" s="68"/>
      <c r="AB82" s="69"/>
      <c r="AC82" s="30"/>
      <c r="AD82" s="46"/>
      <c r="AE82" s="47"/>
      <c r="AF82" s="48"/>
      <c r="AG82" s="50">
        <f>0.07*DJ82</f>
        <v>965.65000000000009</v>
      </c>
      <c r="AH82" s="67">
        <f t="array" ref="AH82">SUM(IF(($A82=PC_2!$M$2:$M$93)*(AH$8=PC_2!$AB$1:$AH$1),PC_2!$AB$2:$AH$93))+AH81</f>
        <v>124</v>
      </c>
      <c r="AI82" s="68">
        <f t="shared" si="24"/>
        <v>9.7034196729008527E-4</v>
      </c>
      <c r="AJ82" s="69">
        <v>2.9484703042434663</v>
      </c>
      <c r="AK82" s="30"/>
      <c r="AL82" s="46">
        <f>SUM('&gt;&gt;:&lt;&lt;'!AL82)</f>
        <v>8092</v>
      </c>
      <c r="AM82" s="109">
        <f>SUM('&gt;&gt;:&lt;&lt;'!AM82)</f>
        <v>6.332263870412394E-2</v>
      </c>
      <c r="AN82" s="112">
        <f>SUM('&gt;&gt;:&lt;&lt;'!AO82)/SUM('&gt;&gt;:&lt;&lt;'!AL82)</f>
        <v>2.475351851346089</v>
      </c>
      <c r="AO82" s="51">
        <f t="shared" si="38"/>
        <v>20030.547181092552</v>
      </c>
      <c r="AP82" s="67"/>
      <c r="AQ82" s="68"/>
      <c r="AR82" s="69"/>
      <c r="AS82" s="30"/>
      <c r="AT82" s="46"/>
      <c r="AU82" s="47"/>
      <c r="AV82" s="48"/>
      <c r="AW82" s="66">
        <f t="shared" si="30"/>
        <v>11357</v>
      </c>
      <c r="AX82" s="67">
        <f t="array" ref="AX82">SUM(IF(($A82=PC_2!$M$2:$M$93)*(AX$8=PC_2!$AB$1:$AH$1),PC_2!$AB$2:$AH$93))+AX81</f>
        <v>0</v>
      </c>
      <c r="AY82" s="68">
        <f t="shared" si="8"/>
        <v>0</v>
      </c>
      <c r="AZ82" s="69">
        <v>2.9484703042434663</v>
      </c>
      <c r="BA82" s="30"/>
      <c r="BB82" s="46">
        <f>SUM('&gt;&gt;:&lt;&lt;'!BB82)</f>
        <v>0</v>
      </c>
      <c r="BC82" s="109">
        <f>SUM('&gt;&gt;:&lt;&lt;'!BC82)</f>
        <v>0</v>
      </c>
      <c r="BD82" s="112">
        <f>IF(SUM('&gt;&gt;:&lt;&lt;'!BB82)=0,BD81,SUM('&gt;&gt;:&lt;&lt;'!BE82)/SUM('&gt;&gt;:&lt;&lt;'!BB82))</f>
        <v>2.7915539355088903</v>
      </c>
      <c r="BE82" s="51">
        <f t="shared" si="39"/>
        <v>0</v>
      </c>
      <c r="BF82" s="67"/>
      <c r="BG82" s="68"/>
      <c r="BH82" s="69"/>
      <c r="BI82" s="30"/>
      <c r="BJ82" s="46"/>
      <c r="BK82" s="47"/>
      <c r="BL82" s="48"/>
      <c r="BM82" s="66"/>
      <c r="BN82" s="67">
        <f t="array" ref="BN82">SUM(IF(($A82=PC_2!$M$2:$M$93)*(BN$8=PC_2!$AB$1:$AH$1),PC_2!$AB$2:$AH$93))+BN81</f>
        <v>25972</v>
      </c>
      <c r="BO82" s="68">
        <f t="shared" si="9"/>
        <v>7.1562817644042487E-3</v>
      </c>
      <c r="BP82" s="69">
        <v>3.3228255935106485</v>
      </c>
      <c r="BQ82" s="30"/>
      <c r="BR82" s="46">
        <f>SUM('&gt;&gt;:&lt;&lt;'!BR82)</f>
        <v>458151</v>
      </c>
      <c r="BS82" s="109">
        <f>SUM('&gt;&gt;:&lt;&lt;'!BS82)</f>
        <v>0.12623816597272339</v>
      </c>
      <c r="BT82" s="112">
        <f>SUM('&gt;&gt;:&lt;&lt;'!BU82)/SUM('&gt;&gt;:&lt;&lt;'!BR82)</f>
        <v>2.347534796576209</v>
      </c>
      <c r="BU82" s="51">
        <f t="shared" si="40"/>
        <v>1075525.4145861866</v>
      </c>
      <c r="BV82" s="67"/>
      <c r="BW82" s="68"/>
      <c r="BX82" s="69"/>
      <c r="BY82" s="30"/>
      <c r="BZ82" s="46"/>
      <c r="CA82" s="47"/>
      <c r="CB82" s="48"/>
      <c r="CC82" s="66"/>
      <c r="CD82" s="67">
        <f t="array" ref="CD82">SUM(IF(($A82=PC_2!$M$2:$M$93)*(CD$8=PC_2!$AB$1:$AH$1),PC_2!$AB$2:$AH$93))+CD81</f>
        <v>610</v>
      </c>
      <c r="CE82" s="68">
        <f t="shared" si="43"/>
        <v>6.1165145893913569E-3</v>
      </c>
      <c r="CF82" s="69">
        <v>2.9484703042434663</v>
      </c>
      <c r="CG82" s="30"/>
      <c r="CH82" s="93">
        <f>SUM('&gt;&gt;:&lt;&lt;'!CH82)</f>
        <v>13714</v>
      </c>
      <c r="CI82" s="109">
        <f>SUM('&gt;&gt;:&lt;&lt;'!CI82)</f>
        <v>0.13751128045723457</v>
      </c>
      <c r="CJ82" s="112">
        <f>SUM('&gt;&gt;:&lt;&lt;'!CK82)/SUM('&gt;&gt;:&lt;&lt;'!CH82)</f>
        <v>2.4668130660684264</v>
      </c>
      <c r="CK82" s="51">
        <f t="shared" si="41"/>
        <v>33829.874388062402</v>
      </c>
      <c r="CL82" s="67"/>
      <c r="CM82" s="68"/>
      <c r="CN82" s="69"/>
      <c r="CO82" s="30"/>
      <c r="CP82" s="46"/>
      <c r="CQ82" s="47"/>
      <c r="CR82" s="48"/>
      <c r="CS82" s="66"/>
      <c r="CT82" s="67">
        <f t="array" ref="CT82">SUM(IF(($A82=PC_2!$N$2:$N$93)*(CT$8=PC_2!$AB$1:$AH$1),PC_2!$AB$2:$AH$93))+CT81</f>
        <v>1828</v>
      </c>
      <c r="CU82" s="68">
        <f t="shared" si="11"/>
        <v>2.6435094467863571E-3</v>
      </c>
      <c r="CV82" s="69">
        <v>2.9484703042434663</v>
      </c>
      <c r="CW82" s="30"/>
      <c r="CX82" s="46">
        <f>SUM('&gt;&gt;:&lt;&lt;'!CX82)</f>
        <v>11541</v>
      </c>
      <c r="CY82" s="109">
        <f>SUM('&gt;&gt;:&lt;&lt;'!CY82)</f>
        <v>1.6689684094836624E-2</v>
      </c>
      <c r="CZ82" s="112">
        <f>SUM('&gt;&gt;:&lt;&lt;'!DA82)/SUM('&gt;&gt;:&lt;&lt;'!CX82)</f>
        <v>2.33</v>
      </c>
      <c r="DA82" s="51">
        <f t="shared" si="42"/>
        <v>26890.530000000002</v>
      </c>
      <c r="DB82" s="67"/>
      <c r="DC82" s="68"/>
      <c r="DD82" s="69"/>
      <c r="DE82" s="30"/>
      <c r="DF82" s="46"/>
      <c r="DG82" s="47"/>
      <c r="DH82" s="48"/>
      <c r="DI82" s="51"/>
      <c r="DJ82" s="67">
        <f t="shared" si="44"/>
        <v>13795</v>
      </c>
      <c r="DK82" s="68">
        <f t="shared" si="13"/>
        <v>6.8201473161436455E-3</v>
      </c>
      <c r="DL82" s="69"/>
      <c r="DM82" s="30"/>
      <c r="DN82" s="46">
        <f t="shared" si="45"/>
        <v>303379</v>
      </c>
      <c r="DO82" s="109">
        <f t="shared" si="31"/>
        <v>0.14998836336530214</v>
      </c>
      <c r="DP82" s="112" t="e">
        <f>SUM('&gt;&gt;:&lt;&lt;'!DQ82)/SUM('&gt;&gt;:&lt;&lt;'!DN82)</f>
        <v>#DIV/0!</v>
      </c>
      <c r="DQ82" s="30"/>
      <c r="DR82" s="67"/>
      <c r="DS82" s="68"/>
      <c r="DT82" s="69"/>
      <c r="DU82" s="30"/>
      <c r="DV82" s="46">
        <f t="shared" si="17"/>
        <v>317174</v>
      </c>
      <c r="DW82" s="109">
        <f t="shared" si="27"/>
        <v>0.15680851068144577</v>
      </c>
      <c r="DX82" s="48"/>
      <c r="DY82" s="30"/>
      <c r="DZ82" s="67">
        <f t="shared" si="46"/>
        <v>39767</v>
      </c>
      <c r="EA82" s="68">
        <f t="shared" si="19"/>
        <v>7.0359879680897139E-3</v>
      </c>
      <c r="EB82" s="69"/>
      <c r="EC82" s="30"/>
      <c r="ED82" s="46">
        <f t="shared" si="47"/>
        <v>761530</v>
      </c>
      <c r="EE82" s="109">
        <f t="shared" si="32"/>
        <v>0.13473774529985566</v>
      </c>
      <c r="EF82" s="112" t="e">
        <f>SUM('&gt;&gt;:&lt;&lt;'!EG82)/SUM('&gt;&gt;:&lt;&lt;'!ED82)</f>
        <v>#DIV/0!</v>
      </c>
      <c r="EG82" s="30"/>
      <c r="EH82" s="67"/>
      <c r="EI82" s="68"/>
      <c r="EJ82" s="69"/>
      <c r="EK82" s="30"/>
      <c r="EL82" s="46">
        <f t="shared" si="22"/>
        <v>801297</v>
      </c>
      <c r="EM82" s="109">
        <f t="shared" si="23"/>
        <v>0.14177373326794537</v>
      </c>
      <c r="EN82" s="48"/>
      <c r="EO82" s="372"/>
      <c r="EP82" s="233"/>
      <c r="EQ82" s="373"/>
      <c r="ER82" s="373"/>
      <c r="ES82" s="373"/>
      <c r="ET82" s="373"/>
    </row>
    <row r="83" spans="1:150" s="96" customFormat="1">
      <c r="A83" s="52">
        <f t="shared" si="33"/>
        <v>43040</v>
      </c>
      <c r="B83" s="67">
        <f t="array" ref="B83">SUM(IF(($A83=PC_2!$M$2:$M$93)*(B$8=PC_2!$AB$1:$AH$1),PC_2!$AB$2:$AH$93))+B82</f>
        <v>5963</v>
      </c>
      <c r="C83" s="68">
        <f t="shared" si="5"/>
        <v>7.8398735733283906E-3</v>
      </c>
      <c r="D83" s="106">
        <v>2.9484703042434663</v>
      </c>
      <c r="E83" s="53"/>
      <c r="F83" s="46">
        <f>SUM('&gt;&gt;:&lt;&lt;'!F83)</f>
        <v>140552</v>
      </c>
      <c r="G83" s="109">
        <f>SUM('&gt;&gt;:&lt;&lt;'!G83)</f>
        <v>0.18479119746410391</v>
      </c>
      <c r="H83" s="112">
        <f>SUM('&gt;&gt;:&lt;&lt;'!I83)/SUM('&gt;&gt;:&lt;&lt;'!F83)</f>
        <v>2.4924702252028412</v>
      </c>
      <c r="I83" s="51">
        <f t="shared" si="36"/>
        <v>350321.67509270972</v>
      </c>
      <c r="J83" s="67"/>
      <c r="K83" s="68"/>
      <c r="L83" s="69"/>
      <c r="M83" s="30"/>
      <c r="N83" s="46"/>
      <c r="O83" s="47"/>
      <c r="P83" s="311"/>
      <c r="Q83" s="49"/>
      <c r="R83" s="67">
        <f t="array" ref="R83">SUM(IF(($A83=PC_2!$M$2:$M$93)*(R$8=PC_2!$AB$1:$AH$1),PC_2!$AB$2:$AH$93))+R82</f>
        <v>5270</v>
      </c>
      <c r="S83" s="68">
        <f t="shared" si="6"/>
        <v>7.1380584481021163E-3</v>
      </c>
      <c r="T83" s="106">
        <v>2.9484703042434663</v>
      </c>
      <c r="U83" s="30"/>
      <c r="V83" s="46">
        <f>SUM('&gt;&gt;:&lt;&lt;'!V83)</f>
        <v>129480</v>
      </c>
      <c r="W83" s="109">
        <f>SUM('&gt;&gt;:&lt;&lt;'!W83)</f>
        <v>0.1753768136357233</v>
      </c>
      <c r="X83" s="112">
        <f>SUM('&gt;&gt;:&lt;&lt;'!Y83)/SUM('&gt;&gt;:&lt;&lt;'!V83)</f>
        <v>2.6952785539927748</v>
      </c>
      <c r="Y83" s="51">
        <f t="shared" si="37"/>
        <v>348984.6671709845</v>
      </c>
      <c r="Z83" s="67"/>
      <c r="AA83" s="68"/>
      <c r="AB83" s="69"/>
      <c r="AC83" s="30"/>
      <c r="AD83" s="46"/>
      <c r="AE83" s="47"/>
      <c r="AF83" s="48"/>
      <c r="AG83" s="50">
        <f>0.07*DJ83</f>
        <v>965.65000000000009</v>
      </c>
      <c r="AH83" s="67">
        <f t="array" ref="AH83">SUM(IF(($A83=PC_2!$M$2:$M$93)*(AH$8=PC_2!$AB$1:$AH$1),PC_2!$AB$2:$AH$93))+AH82</f>
        <v>124</v>
      </c>
      <c r="AI83" s="68">
        <f t="shared" si="24"/>
        <v>9.7034196729008527E-4</v>
      </c>
      <c r="AJ83" s="69">
        <v>2.9484703042434663</v>
      </c>
      <c r="AK83" s="30"/>
      <c r="AL83" s="46">
        <f>SUM('&gt;&gt;:&lt;&lt;'!AL83)</f>
        <v>8092</v>
      </c>
      <c r="AM83" s="109">
        <f>SUM('&gt;&gt;:&lt;&lt;'!AM83)</f>
        <v>6.332263870412394E-2</v>
      </c>
      <c r="AN83" s="112">
        <f>SUM('&gt;&gt;:&lt;&lt;'!AO83)/SUM('&gt;&gt;:&lt;&lt;'!AL83)</f>
        <v>2.475351851346089</v>
      </c>
      <c r="AO83" s="51">
        <f t="shared" si="38"/>
        <v>20030.547181092552</v>
      </c>
      <c r="AP83" s="67"/>
      <c r="AQ83" s="68"/>
      <c r="AR83" s="69"/>
      <c r="AS83" s="30"/>
      <c r="AT83" s="46"/>
      <c r="AU83" s="47"/>
      <c r="AV83" s="48"/>
      <c r="AW83" s="66">
        <f t="shared" si="30"/>
        <v>11357</v>
      </c>
      <c r="AX83" s="67">
        <f t="array" ref="AX83">SUM(IF(($A83=PC_2!$M$2:$M$93)*(AX$8=PC_2!$AB$1:$AH$1),PC_2!$AB$2:$AH$93))+AX82</f>
        <v>0</v>
      </c>
      <c r="AY83" s="68">
        <f t="shared" si="8"/>
        <v>0</v>
      </c>
      <c r="AZ83" s="69">
        <v>2.9484703042434663</v>
      </c>
      <c r="BA83" s="30"/>
      <c r="BB83" s="46">
        <f>SUM('&gt;&gt;:&lt;&lt;'!BB83)</f>
        <v>0</v>
      </c>
      <c r="BC83" s="109">
        <f>SUM('&gt;&gt;:&lt;&lt;'!BC83)</f>
        <v>0</v>
      </c>
      <c r="BD83" s="112">
        <f>IF(SUM('&gt;&gt;:&lt;&lt;'!BB83)=0,BD82,SUM('&gt;&gt;:&lt;&lt;'!BE83)/SUM('&gt;&gt;:&lt;&lt;'!BB83))</f>
        <v>2.7915539355088903</v>
      </c>
      <c r="BE83" s="51">
        <f t="shared" si="39"/>
        <v>0</v>
      </c>
      <c r="BF83" s="67"/>
      <c r="BG83" s="68"/>
      <c r="BH83" s="69"/>
      <c r="BI83" s="30"/>
      <c r="BJ83" s="46"/>
      <c r="BK83" s="47"/>
      <c r="BL83" s="48"/>
      <c r="BM83" s="66"/>
      <c r="BN83" s="67">
        <f t="array" ref="BN83">SUM(IF(($A83=PC_2!$M$2:$M$93)*(BN$8=PC_2!$AB$1:$AH$1),PC_2!$AB$2:$AH$93))+BN82</f>
        <v>25972</v>
      </c>
      <c r="BO83" s="68">
        <f t="shared" si="9"/>
        <v>7.1562817644042487E-3</v>
      </c>
      <c r="BP83" s="69">
        <v>3.3228255935106485</v>
      </c>
      <c r="BQ83" s="30"/>
      <c r="BR83" s="46">
        <f>SUM('&gt;&gt;:&lt;&lt;'!BR83)</f>
        <v>458151</v>
      </c>
      <c r="BS83" s="109">
        <f>SUM('&gt;&gt;:&lt;&lt;'!BS83)</f>
        <v>0.12623816597272339</v>
      </c>
      <c r="BT83" s="112">
        <f>SUM('&gt;&gt;:&lt;&lt;'!BU83)/SUM('&gt;&gt;:&lt;&lt;'!BR83)</f>
        <v>2.347534796576209</v>
      </c>
      <c r="BU83" s="51">
        <f t="shared" si="40"/>
        <v>1075525.4145861866</v>
      </c>
      <c r="BV83" s="67"/>
      <c r="BW83" s="68"/>
      <c r="BX83" s="69"/>
      <c r="BY83" s="30"/>
      <c r="BZ83" s="46"/>
      <c r="CA83" s="47"/>
      <c r="CB83" s="48"/>
      <c r="CC83" s="66"/>
      <c r="CD83" s="67">
        <f t="array" ref="CD83">SUM(IF(($A83=PC_2!$M$2:$M$93)*(CD$8=PC_2!$AB$1:$AH$1),PC_2!$AB$2:$AH$93))+CD82</f>
        <v>610</v>
      </c>
      <c r="CE83" s="68">
        <f t="shared" si="43"/>
        <v>6.1165145893913569E-3</v>
      </c>
      <c r="CF83" s="69">
        <v>2.9484703042434663</v>
      </c>
      <c r="CG83" s="30"/>
      <c r="CH83" s="93">
        <f>SUM('&gt;&gt;:&lt;&lt;'!CH83)</f>
        <v>13714</v>
      </c>
      <c r="CI83" s="109">
        <f>SUM('&gt;&gt;:&lt;&lt;'!CI83)</f>
        <v>0.13751128045723457</v>
      </c>
      <c r="CJ83" s="112">
        <f>SUM('&gt;&gt;:&lt;&lt;'!CK83)/SUM('&gt;&gt;:&lt;&lt;'!CH83)</f>
        <v>2.4668130660684264</v>
      </c>
      <c r="CK83" s="51">
        <f t="shared" si="41"/>
        <v>33829.874388062402</v>
      </c>
      <c r="CL83" s="67"/>
      <c r="CM83" s="68"/>
      <c r="CN83" s="69"/>
      <c r="CO83" s="30"/>
      <c r="CP83" s="46"/>
      <c r="CQ83" s="47"/>
      <c r="CR83" s="48"/>
      <c r="CS83" s="66"/>
      <c r="CT83" s="67">
        <f t="array" ref="CT83">SUM(IF(($A83=PC_2!$N$2:$N$93)*(CT$8=PC_2!$AB$1:$AH$1),PC_2!$AB$2:$AH$93))+CT82</f>
        <v>1828</v>
      </c>
      <c r="CU83" s="68">
        <f t="shared" si="11"/>
        <v>2.6435094467863571E-3</v>
      </c>
      <c r="CV83" s="69">
        <v>2.9484703042434663</v>
      </c>
      <c r="CW83" s="30"/>
      <c r="CX83" s="46">
        <f>SUM('&gt;&gt;:&lt;&lt;'!CX83)</f>
        <v>11541</v>
      </c>
      <c r="CY83" s="109">
        <f>SUM('&gt;&gt;:&lt;&lt;'!CY83)</f>
        <v>1.6689684094836624E-2</v>
      </c>
      <c r="CZ83" s="112">
        <f>SUM('&gt;&gt;:&lt;&lt;'!DA83)/SUM('&gt;&gt;:&lt;&lt;'!CX83)</f>
        <v>2.33</v>
      </c>
      <c r="DA83" s="51">
        <f t="shared" si="42"/>
        <v>26890.530000000002</v>
      </c>
      <c r="DB83" s="67"/>
      <c r="DC83" s="68"/>
      <c r="DD83" s="69"/>
      <c r="DE83" s="30"/>
      <c r="DF83" s="46"/>
      <c r="DG83" s="47"/>
      <c r="DH83" s="48"/>
      <c r="DI83" s="51"/>
      <c r="DJ83" s="67">
        <f t="shared" si="44"/>
        <v>13795</v>
      </c>
      <c r="DK83" s="68">
        <f t="shared" si="13"/>
        <v>6.8201473161436455E-3</v>
      </c>
      <c r="DL83" s="69"/>
      <c r="DM83" s="30"/>
      <c r="DN83" s="46">
        <f t="shared" si="45"/>
        <v>303379</v>
      </c>
      <c r="DO83" s="109">
        <f t="shared" si="31"/>
        <v>0.14998836336530214</v>
      </c>
      <c r="DP83" s="112" t="e">
        <f>SUM('&gt;&gt;:&lt;&lt;'!DQ83)/SUM('&gt;&gt;:&lt;&lt;'!DN83)</f>
        <v>#DIV/0!</v>
      </c>
      <c r="DQ83" s="30"/>
      <c r="DR83" s="67"/>
      <c r="DS83" s="68"/>
      <c r="DT83" s="69"/>
      <c r="DU83" s="30"/>
      <c r="DV83" s="46">
        <f t="shared" si="17"/>
        <v>317174</v>
      </c>
      <c r="DW83" s="109">
        <f t="shared" si="27"/>
        <v>0.15680851068144577</v>
      </c>
      <c r="DX83" s="48"/>
      <c r="DY83" s="30"/>
      <c r="DZ83" s="67">
        <f t="shared" si="46"/>
        <v>39767</v>
      </c>
      <c r="EA83" s="68">
        <f t="shared" si="19"/>
        <v>7.0359879680897139E-3</v>
      </c>
      <c r="EB83" s="69"/>
      <c r="EC83" s="30"/>
      <c r="ED83" s="46">
        <f t="shared" si="47"/>
        <v>761530</v>
      </c>
      <c r="EE83" s="109">
        <f t="shared" si="32"/>
        <v>0.13473774529985566</v>
      </c>
      <c r="EF83" s="112" t="e">
        <f>SUM('&gt;&gt;:&lt;&lt;'!EG83)/SUM('&gt;&gt;:&lt;&lt;'!ED83)</f>
        <v>#DIV/0!</v>
      </c>
      <c r="EG83" s="30"/>
      <c r="EH83" s="67"/>
      <c r="EI83" s="68"/>
      <c r="EJ83" s="69"/>
      <c r="EK83" s="30"/>
      <c r="EL83" s="46">
        <f t="shared" si="22"/>
        <v>801297</v>
      </c>
      <c r="EM83" s="109">
        <f t="shared" si="23"/>
        <v>0.14177373326794537</v>
      </c>
      <c r="EN83" s="48"/>
      <c r="EO83" s="372"/>
      <c r="EP83" s="233"/>
      <c r="EQ83" s="373"/>
      <c r="ER83" s="373"/>
      <c r="ES83" s="373"/>
      <c r="ET83" s="373"/>
    </row>
    <row r="84" spans="1:150" s="384" customFormat="1" ht="13.5" thickBot="1">
      <c r="A84" s="70">
        <f t="shared" si="33"/>
        <v>43070</v>
      </c>
      <c r="B84" s="75">
        <f t="array" ref="B84">SUM(IF(($A84=PC_2!$M$2:$M$93)*(B$8=PC_2!$AB$1:$AH$1),PC_2!$AB$2:$AH$93))+B83</f>
        <v>5963</v>
      </c>
      <c r="C84" s="76">
        <f t="shared" si="5"/>
        <v>7.8398735733283906E-3</v>
      </c>
      <c r="D84" s="107">
        <v>2.9484703042434663</v>
      </c>
      <c r="E84" s="73"/>
      <c r="F84" s="46">
        <f>SUM('&gt;&gt;:&lt;&lt;'!F84)</f>
        <v>140552</v>
      </c>
      <c r="G84" s="111">
        <f>SUM('&gt;&gt;:&lt;&lt;'!G84)</f>
        <v>0.18479119746410391</v>
      </c>
      <c r="H84" s="113">
        <f>SUM('&gt;&gt;:&lt;&lt;'!I84)/SUM('&gt;&gt;:&lt;&lt;'!F84)</f>
        <v>2.4924702252028412</v>
      </c>
      <c r="I84" s="51">
        <f t="shared" si="36"/>
        <v>350321.67509270972</v>
      </c>
      <c r="J84" s="75"/>
      <c r="K84" s="76"/>
      <c r="L84" s="77"/>
      <c r="M84" s="74"/>
      <c r="N84" s="71"/>
      <c r="O84" s="72"/>
      <c r="P84" s="314"/>
      <c r="Q84" s="79"/>
      <c r="R84" s="75">
        <f t="array" ref="R84">SUM(IF(($A84=PC_2!$M$2:$M$93)*(R$8=PC_2!$AB$1:$AH$1),PC_2!$AB$2:$AH$93))+R83</f>
        <v>5270</v>
      </c>
      <c r="S84" s="76">
        <f t="shared" si="6"/>
        <v>7.1380584481021163E-3</v>
      </c>
      <c r="T84" s="107">
        <v>2.9484703042434663</v>
      </c>
      <c r="U84" s="74"/>
      <c r="V84" s="46">
        <f>SUM('&gt;&gt;:&lt;&lt;'!V84)</f>
        <v>129480</v>
      </c>
      <c r="W84" s="111">
        <f>SUM('&gt;&gt;:&lt;&lt;'!W84)</f>
        <v>0.1753768136357233</v>
      </c>
      <c r="X84" s="113">
        <f>SUM('&gt;&gt;:&lt;&lt;'!Y84)/SUM('&gt;&gt;:&lt;&lt;'!V84)</f>
        <v>2.6952785539927748</v>
      </c>
      <c r="Y84" s="51">
        <f t="shared" si="37"/>
        <v>348984.6671709845</v>
      </c>
      <c r="Z84" s="75"/>
      <c r="AA84" s="76"/>
      <c r="AB84" s="77"/>
      <c r="AC84" s="74"/>
      <c r="AD84" s="71"/>
      <c r="AE84" s="72"/>
      <c r="AF84" s="78"/>
      <c r="AG84" s="80">
        <f>0.07*DJ84</f>
        <v>965.65000000000009</v>
      </c>
      <c r="AH84" s="75">
        <f t="array" ref="AH84">SUM(IF(($A84=PC_2!$M$2:$M$93)*(AH$8=PC_2!$AB$1:$AH$1),PC_2!$AB$2:$AH$93))+AH83</f>
        <v>124</v>
      </c>
      <c r="AI84" s="76">
        <f t="shared" si="24"/>
        <v>9.7034196729008527E-4</v>
      </c>
      <c r="AJ84" s="77">
        <v>2.9484703042434663</v>
      </c>
      <c r="AK84" s="74"/>
      <c r="AL84" s="71">
        <f>SUM('&gt;&gt;:&lt;&lt;'!AL84)</f>
        <v>8092</v>
      </c>
      <c r="AM84" s="111">
        <f>SUM('&gt;&gt;:&lt;&lt;'!AM84)</f>
        <v>6.332263870412394E-2</v>
      </c>
      <c r="AN84" s="113">
        <f>SUM('&gt;&gt;:&lt;&lt;'!AO84)/SUM('&gt;&gt;:&lt;&lt;'!AL84)</f>
        <v>2.475351851346089</v>
      </c>
      <c r="AO84" s="51">
        <f t="shared" si="38"/>
        <v>20030.547181092552</v>
      </c>
      <c r="AP84" s="75"/>
      <c r="AQ84" s="76"/>
      <c r="AR84" s="77"/>
      <c r="AS84" s="74"/>
      <c r="AT84" s="71"/>
      <c r="AU84" s="72"/>
      <c r="AV84" s="78"/>
      <c r="AW84" s="81">
        <f t="shared" si="30"/>
        <v>11357</v>
      </c>
      <c r="AX84" s="75">
        <f t="array" ref="AX84">SUM(IF(($A84=PC_2!$M$2:$M$93)*(AX$8=PC_2!$AB$1:$AH$1),PC_2!$AB$2:$AH$93))+AX83</f>
        <v>0</v>
      </c>
      <c r="AY84" s="76">
        <f t="shared" si="8"/>
        <v>0</v>
      </c>
      <c r="AZ84" s="77">
        <v>2.9484703042434663</v>
      </c>
      <c r="BA84" s="74"/>
      <c r="BB84" s="71">
        <f>SUM('&gt;&gt;:&lt;&lt;'!BB84)</f>
        <v>0</v>
      </c>
      <c r="BC84" s="111">
        <f>SUM('&gt;&gt;:&lt;&lt;'!BC84)</f>
        <v>0</v>
      </c>
      <c r="BD84" s="113">
        <f>IF(SUM('&gt;&gt;:&lt;&lt;'!BB84)=0,BD83,SUM('&gt;&gt;:&lt;&lt;'!BE84)/SUM('&gt;&gt;:&lt;&lt;'!BB84))</f>
        <v>2.7915539355088903</v>
      </c>
      <c r="BE84" s="51">
        <f t="shared" si="39"/>
        <v>0</v>
      </c>
      <c r="BF84" s="75"/>
      <c r="BG84" s="76"/>
      <c r="BH84" s="77"/>
      <c r="BI84" s="74"/>
      <c r="BJ84" s="71"/>
      <c r="BK84" s="72"/>
      <c r="BL84" s="78"/>
      <c r="BM84" s="81"/>
      <c r="BN84" s="75">
        <f t="array" ref="BN84">SUM(IF(($A84=PC_2!$M$2:$M$93)*(BN$8=PC_2!$AB$1:$AH$1),PC_2!$AB$2:$AH$93))+BN83</f>
        <v>25972</v>
      </c>
      <c r="BO84" s="76">
        <f t="shared" si="9"/>
        <v>7.1562817644042487E-3</v>
      </c>
      <c r="BP84" s="77">
        <v>3.3228255935106485</v>
      </c>
      <c r="BQ84" s="74"/>
      <c r="BR84" s="71">
        <f>SUM('&gt;&gt;:&lt;&lt;'!BR84)</f>
        <v>458151</v>
      </c>
      <c r="BS84" s="111">
        <f>SUM('&gt;&gt;:&lt;&lt;'!BS84)</f>
        <v>0.12623816597272339</v>
      </c>
      <c r="BT84" s="113">
        <f>SUM('&gt;&gt;:&lt;&lt;'!BU84)/SUM('&gt;&gt;:&lt;&lt;'!BR84)</f>
        <v>2.347534796576209</v>
      </c>
      <c r="BU84" s="51">
        <f t="shared" si="40"/>
        <v>1075525.4145861866</v>
      </c>
      <c r="BV84" s="75"/>
      <c r="BW84" s="76"/>
      <c r="BX84" s="77"/>
      <c r="BY84" s="74"/>
      <c r="BZ84" s="71"/>
      <c r="CA84" s="72"/>
      <c r="CB84" s="78"/>
      <c r="CC84" s="81"/>
      <c r="CD84" s="75">
        <f t="array" ref="CD84">SUM(IF(($A84=PC_2!$M$2:$M$93)*(CD$8=PC_2!$AB$1:$AH$1),PC_2!$AB$2:$AH$93))+CD83</f>
        <v>610</v>
      </c>
      <c r="CE84" s="76">
        <f t="shared" si="43"/>
        <v>6.1165145893913569E-3</v>
      </c>
      <c r="CF84" s="77">
        <v>2.9484703042434663</v>
      </c>
      <c r="CG84" s="74"/>
      <c r="CH84" s="93">
        <f>SUM('&gt;&gt;:&lt;&lt;'!CH84)</f>
        <v>13714</v>
      </c>
      <c r="CI84" s="111">
        <f>SUM('&gt;&gt;:&lt;&lt;'!CI84)</f>
        <v>0.13751128045723457</v>
      </c>
      <c r="CJ84" s="113">
        <f>SUM('&gt;&gt;:&lt;&lt;'!CK84)/SUM('&gt;&gt;:&lt;&lt;'!CH84)</f>
        <v>2.4668130660684264</v>
      </c>
      <c r="CK84" s="51">
        <f t="shared" si="41"/>
        <v>33829.874388062402</v>
      </c>
      <c r="CL84" s="75"/>
      <c r="CM84" s="76"/>
      <c r="CN84" s="77"/>
      <c r="CO84" s="74"/>
      <c r="CP84" s="71"/>
      <c r="CQ84" s="72"/>
      <c r="CR84" s="78"/>
      <c r="CS84" s="81"/>
      <c r="CT84" s="75">
        <f t="array" ref="CT84">SUM(IF(($A84=PC_2!$N$2:$N$93)*(CT$8=PC_2!$AB$1:$AH$1),PC_2!$AB$2:$AH$93))+CT83</f>
        <v>1828</v>
      </c>
      <c r="CU84" s="76">
        <f t="shared" si="11"/>
        <v>2.6435094467863571E-3</v>
      </c>
      <c r="CV84" s="77">
        <v>2.9484703042434663</v>
      </c>
      <c r="CW84" s="74"/>
      <c r="CX84" s="46">
        <f>SUM('&gt;&gt;:&lt;&lt;'!CX84)</f>
        <v>11541</v>
      </c>
      <c r="CY84" s="111">
        <f>SUM('&gt;&gt;:&lt;&lt;'!CY84)</f>
        <v>1.6689684094836624E-2</v>
      </c>
      <c r="CZ84" s="113">
        <f>SUM('&gt;&gt;:&lt;&lt;'!DA84)/SUM('&gt;&gt;:&lt;&lt;'!CX84)</f>
        <v>2.33</v>
      </c>
      <c r="DA84" s="51">
        <f t="shared" si="42"/>
        <v>26890.530000000002</v>
      </c>
      <c r="DB84" s="75"/>
      <c r="DC84" s="76"/>
      <c r="DD84" s="77"/>
      <c r="DE84" s="74"/>
      <c r="DF84" s="71"/>
      <c r="DG84" s="72"/>
      <c r="DH84" s="78"/>
      <c r="DI84" s="82"/>
      <c r="DJ84" s="75">
        <f t="shared" si="44"/>
        <v>13795</v>
      </c>
      <c r="DK84" s="76">
        <f t="shared" si="13"/>
        <v>6.8201473161436455E-3</v>
      </c>
      <c r="DL84" s="77"/>
      <c r="DM84" s="74"/>
      <c r="DN84" s="71">
        <f t="shared" si="45"/>
        <v>303379</v>
      </c>
      <c r="DO84" s="111">
        <f t="shared" si="31"/>
        <v>0.14998836336530214</v>
      </c>
      <c r="DP84" s="113" t="e">
        <f>SUM('&gt;&gt;:&lt;&lt;'!DQ84)/SUM('&gt;&gt;:&lt;&lt;'!DN84)</f>
        <v>#DIV/0!</v>
      </c>
      <c r="DQ84" s="74"/>
      <c r="DR84" s="75"/>
      <c r="DS84" s="76"/>
      <c r="DT84" s="77"/>
      <c r="DU84" s="74"/>
      <c r="DV84" s="71">
        <f t="shared" si="17"/>
        <v>317174</v>
      </c>
      <c r="DW84" s="111">
        <f t="shared" si="27"/>
        <v>0.15680851068144577</v>
      </c>
      <c r="DX84" s="78"/>
      <c r="DY84" s="74"/>
      <c r="DZ84" s="75">
        <f t="shared" si="46"/>
        <v>39767</v>
      </c>
      <c r="EA84" s="76">
        <f t="shared" si="19"/>
        <v>7.0359879680897139E-3</v>
      </c>
      <c r="EB84" s="77"/>
      <c r="EC84" s="74"/>
      <c r="ED84" s="71">
        <f t="shared" si="47"/>
        <v>761530</v>
      </c>
      <c r="EE84" s="111">
        <f t="shared" si="32"/>
        <v>0.13473774529985566</v>
      </c>
      <c r="EF84" s="113" t="e">
        <f>SUM('&gt;&gt;:&lt;&lt;'!EG84)/SUM('&gt;&gt;:&lt;&lt;'!ED84)</f>
        <v>#DIV/0!</v>
      </c>
      <c r="EG84" s="74"/>
      <c r="EH84" s="75"/>
      <c r="EI84" s="76"/>
      <c r="EJ84" s="77"/>
      <c r="EK84" s="74"/>
      <c r="EL84" s="71">
        <f t="shared" si="22"/>
        <v>801297</v>
      </c>
      <c r="EM84" s="111">
        <f t="shared" si="23"/>
        <v>0.14177373326794537</v>
      </c>
      <c r="EN84" s="78"/>
      <c r="EO84" s="381"/>
      <c r="EP84" s="382"/>
      <c r="EQ84" s="383"/>
      <c r="ER84" s="383"/>
      <c r="ES84" s="383"/>
      <c r="ET84" s="383"/>
    </row>
    <row r="85" spans="1:150">
      <c r="H85" s="15"/>
    </row>
    <row r="86" spans="1:150" ht="23.25" hidden="1">
      <c r="B86" s="588" t="s">
        <v>44</v>
      </c>
      <c r="C86" s="588"/>
      <c r="D86" s="588"/>
      <c r="E86" s="588"/>
      <c r="F86" s="588"/>
      <c r="G86" s="588"/>
      <c r="H86" s="588"/>
      <c r="I86" s="588"/>
      <c r="L86" s="588" t="s">
        <v>45</v>
      </c>
      <c r="M86" s="588"/>
      <c r="N86" s="588"/>
      <c r="O86" s="588"/>
      <c r="P86" s="588"/>
      <c r="Q86" s="588"/>
      <c r="R86" s="588"/>
      <c r="S86" s="588"/>
      <c r="Z86" s="588" t="s">
        <v>46</v>
      </c>
      <c r="AA86" s="588"/>
      <c r="AB86" s="588"/>
      <c r="AC86" s="588"/>
      <c r="AD86" s="588"/>
      <c r="AE86" s="588"/>
      <c r="AF86" s="588"/>
      <c r="AG86" s="588"/>
      <c r="AJ86" s="588" t="s">
        <v>47</v>
      </c>
      <c r="AK86" s="588"/>
      <c r="AL86" s="588"/>
      <c r="AM86" s="588"/>
      <c r="AN86" s="588"/>
      <c r="AO86" s="588"/>
      <c r="AP86" s="588"/>
      <c r="AQ86" s="588"/>
      <c r="DL86" s="588" t="s">
        <v>47</v>
      </c>
      <c r="DM86" s="588"/>
      <c r="DN86" s="588"/>
      <c r="DO86" s="588"/>
      <c r="DP86" s="588"/>
      <c r="DQ86" s="588"/>
      <c r="DR86" s="588"/>
      <c r="DS86" s="588"/>
    </row>
    <row r="87" spans="1:150" ht="15" hidden="1">
      <c r="B87" s="589" t="s">
        <v>48</v>
      </c>
      <c r="C87" s="589"/>
      <c r="D87" s="188"/>
      <c r="E87" s="589" t="s">
        <v>1</v>
      </c>
      <c r="F87" s="589"/>
      <c r="G87" s="188"/>
      <c r="H87" s="589" t="s">
        <v>2</v>
      </c>
      <c r="I87" s="589"/>
      <c r="L87" s="589" t="s">
        <v>48</v>
      </c>
      <c r="M87" s="589"/>
      <c r="N87" s="188"/>
      <c r="O87" s="589" t="s">
        <v>1</v>
      </c>
      <c r="P87" s="589"/>
      <c r="Q87" s="83"/>
      <c r="R87" s="589" t="s">
        <v>2</v>
      </c>
      <c r="S87" s="589"/>
      <c r="Z87" s="589" t="s">
        <v>48</v>
      </c>
      <c r="AA87" s="589"/>
      <c r="AB87" s="188"/>
      <c r="AC87" s="589" t="s">
        <v>1</v>
      </c>
      <c r="AD87" s="589"/>
      <c r="AE87" s="188"/>
      <c r="AF87" s="589" t="s">
        <v>2</v>
      </c>
      <c r="AG87" s="589"/>
      <c r="AJ87" s="589" t="s">
        <v>48</v>
      </c>
      <c r="AK87" s="589"/>
      <c r="AL87" s="188"/>
      <c r="AM87" s="589" t="s">
        <v>1</v>
      </c>
      <c r="AN87" s="589"/>
      <c r="AO87" s="188"/>
      <c r="AP87" s="589" t="s">
        <v>2</v>
      </c>
      <c r="AQ87" s="589"/>
      <c r="DL87" s="589" t="s">
        <v>48</v>
      </c>
      <c r="DM87" s="589"/>
      <c r="DN87" s="188"/>
      <c r="DO87" s="589" t="s">
        <v>1</v>
      </c>
      <c r="DP87" s="589"/>
      <c r="DQ87" s="188"/>
      <c r="DR87" s="589" t="s">
        <v>2</v>
      </c>
      <c r="DS87" s="589"/>
    </row>
    <row r="88" spans="1:150" ht="15" hidden="1">
      <c r="A88" s="84"/>
      <c r="B88" s="590" t="s">
        <v>49</v>
      </c>
      <c r="C88" s="590"/>
      <c r="D88" s="187"/>
      <c r="F88" s="84" t="s">
        <v>50</v>
      </c>
      <c r="G88" s="84"/>
      <c r="K88" s="84"/>
      <c r="L88" s="590" t="s">
        <v>49</v>
      </c>
      <c r="M88" s="590"/>
      <c r="N88" s="187"/>
      <c r="P88" s="316" t="s">
        <v>50</v>
      </c>
      <c r="Q88" s="86"/>
      <c r="U88" s="84"/>
      <c r="V88" s="590" t="s">
        <v>49</v>
      </c>
      <c r="W88" s="590"/>
      <c r="X88" s="187"/>
      <c r="Z88" s="84" t="s">
        <v>50</v>
      </c>
      <c r="AA88" s="84"/>
      <c r="AE88" s="84"/>
      <c r="AF88" s="590" t="s">
        <v>49</v>
      </c>
      <c r="AG88" s="590"/>
      <c r="AH88" s="187"/>
      <c r="AJ88" s="84" t="s">
        <v>50</v>
      </c>
      <c r="AK88" s="84"/>
      <c r="DJ88" s="187"/>
      <c r="DL88" s="84" t="s">
        <v>50</v>
      </c>
      <c r="DM88" s="84"/>
    </row>
    <row r="89" spans="1:150" hidden="1">
      <c r="A89" s="87" t="s">
        <v>51</v>
      </c>
      <c r="B89" s="592">
        <v>0</v>
      </c>
      <c r="C89" s="592"/>
      <c r="D89" s="186"/>
      <c r="F89" s="4">
        <v>2013</v>
      </c>
      <c r="H89" s="591">
        <v>8.6190924751228248E-4</v>
      </c>
      <c r="I89" s="591"/>
      <c r="K89" s="87" t="s">
        <v>51</v>
      </c>
      <c r="L89" s="592">
        <v>0</v>
      </c>
      <c r="M89" s="592"/>
      <c r="N89" s="186"/>
      <c r="P89" s="108">
        <v>2013</v>
      </c>
      <c r="R89" s="591">
        <v>4.4408920985006262E-16</v>
      </c>
      <c r="S89" s="591"/>
      <c r="U89" s="87" t="s">
        <v>51</v>
      </c>
      <c r="V89" s="592">
        <v>0</v>
      </c>
      <c r="W89" s="592"/>
      <c r="X89" s="186"/>
      <c r="Z89" s="4">
        <v>2013</v>
      </c>
      <c r="AB89" s="591">
        <v>4.4408920985006262E-16</v>
      </c>
      <c r="AC89" s="591"/>
      <c r="AE89" s="87" t="s">
        <v>51</v>
      </c>
      <c r="AF89" s="592">
        <v>0</v>
      </c>
      <c r="AG89" s="592"/>
      <c r="AH89" s="186"/>
      <c r="AJ89" s="4">
        <v>2013</v>
      </c>
      <c r="AL89" s="591">
        <v>8.6190924751228248E-4</v>
      </c>
      <c r="AM89" s="591"/>
      <c r="DJ89" s="186"/>
      <c r="DL89" s="4">
        <v>2013</v>
      </c>
      <c r="DN89" s="591">
        <v>8.6190924751228248E-4</v>
      </c>
      <c r="DO89" s="591"/>
    </row>
    <row r="90" spans="1:150" hidden="1">
      <c r="A90" s="87" t="s">
        <v>52</v>
      </c>
      <c r="B90" s="592">
        <v>0</v>
      </c>
      <c r="C90" s="592"/>
      <c r="D90" s="186"/>
      <c r="F90" s="4">
        <v>2014</v>
      </c>
      <c r="H90" s="591">
        <v>-7.8540065367347367E-3</v>
      </c>
      <c r="I90" s="591"/>
      <c r="K90" s="87" t="s">
        <v>52</v>
      </c>
      <c r="L90" s="592">
        <v>0</v>
      </c>
      <c r="M90" s="592"/>
      <c r="N90" s="186"/>
      <c r="P90" s="108">
        <v>2014</v>
      </c>
      <c r="R90" s="591">
        <v>4.4408920985006262E-16</v>
      </c>
      <c r="S90" s="591"/>
      <c r="U90" s="87" t="s">
        <v>52</v>
      </c>
      <c r="V90" s="592">
        <v>0</v>
      </c>
      <c r="W90" s="592"/>
      <c r="X90" s="186"/>
      <c r="Z90" s="4">
        <v>2014</v>
      </c>
      <c r="AB90" s="591">
        <v>4.4408920985006262E-16</v>
      </c>
      <c r="AC90" s="591"/>
      <c r="AE90" s="87" t="s">
        <v>52</v>
      </c>
      <c r="AF90" s="592">
        <v>0</v>
      </c>
      <c r="AG90" s="592"/>
      <c r="AH90" s="186"/>
      <c r="AJ90" s="4">
        <v>2014</v>
      </c>
      <c r="AL90" s="591">
        <v>-7.8540065367347367E-3</v>
      </c>
      <c r="AM90" s="591"/>
      <c r="DJ90" s="186"/>
      <c r="DL90" s="4">
        <v>2014</v>
      </c>
      <c r="DN90" s="591">
        <v>-7.8540065367347367E-3</v>
      </c>
      <c r="DO90" s="591"/>
    </row>
    <row r="91" spans="1:150" hidden="1">
      <c r="A91" s="87" t="s">
        <v>53</v>
      </c>
      <c r="B91" s="592">
        <v>0</v>
      </c>
      <c r="C91" s="592"/>
      <c r="D91" s="186"/>
      <c r="K91" s="87" t="s">
        <v>53</v>
      </c>
      <c r="L91" s="592">
        <v>0</v>
      </c>
      <c r="M91" s="592"/>
      <c r="N91" s="186"/>
      <c r="U91" s="87" t="s">
        <v>53</v>
      </c>
      <c r="V91" s="592">
        <v>0</v>
      </c>
      <c r="W91" s="592"/>
      <c r="X91" s="186"/>
      <c r="AE91" s="87" t="s">
        <v>53</v>
      </c>
      <c r="AF91" s="592">
        <v>0</v>
      </c>
      <c r="AG91" s="592"/>
      <c r="AH91" s="186"/>
      <c r="DJ91" s="186"/>
    </row>
    <row r="92" spans="1:150" ht="15" hidden="1">
      <c r="A92" s="87" t="s">
        <v>54</v>
      </c>
      <c r="B92" s="592">
        <v>0.41524805669718634</v>
      </c>
      <c r="C92" s="592"/>
      <c r="D92" s="186"/>
      <c r="F92" s="84" t="s">
        <v>55</v>
      </c>
      <c r="G92" s="84"/>
      <c r="K92" s="87" t="s">
        <v>54</v>
      </c>
      <c r="L92" s="592">
        <v>0</v>
      </c>
      <c r="M92" s="592"/>
      <c r="N92" s="186"/>
      <c r="P92" s="316" t="s">
        <v>55</v>
      </c>
      <c r="Q92" s="86"/>
      <c r="U92" s="87" t="s">
        <v>54</v>
      </c>
      <c r="V92" s="592">
        <v>0</v>
      </c>
      <c r="W92" s="592"/>
      <c r="X92" s="186"/>
      <c r="Z92" s="84" t="s">
        <v>55</v>
      </c>
      <c r="AA92" s="84"/>
      <c r="AE92" s="87" t="s">
        <v>54</v>
      </c>
      <c r="AF92" s="592">
        <v>0.41524805669718634</v>
      </c>
      <c r="AG92" s="592"/>
      <c r="AH92" s="186"/>
      <c r="AJ92" s="84" t="s">
        <v>55</v>
      </c>
      <c r="AK92" s="84"/>
      <c r="DJ92" s="186"/>
      <c r="DL92" s="84" t="s">
        <v>55</v>
      </c>
      <c r="DM92" s="84"/>
    </row>
    <row r="93" spans="1:150" hidden="1">
      <c r="A93" s="89">
        <v>2013</v>
      </c>
      <c r="B93" s="592">
        <v>0.41524805669699955</v>
      </c>
      <c r="C93" s="592"/>
      <c r="D93" s="186"/>
      <c r="F93" s="4">
        <v>2013</v>
      </c>
      <c r="H93" s="591">
        <v>8.6190924751183839E-4</v>
      </c>
      <c r="I93" s="591"/>
      <c r="K93" s="89">
        <v>2013</v>
      </c>
      <c r="L93" s="592">
        <v>0</v>
      </c>
      <c r="M93" s="592"/>
      <c r="N93" s="186"/>
      <c r="P93" s="108">
        <v>2013</v>
      </c>
      <c r="R93" s="591">
        <v>0</v>
      </c>
      <c r="S93" s="591"/>
      <c r="U93" s="89">
        <v>2013</v>
      </c>
      <c r="V93" s="592">
        <v>0</v>
      </c>
      <c r="W93" s="592"/>
      <c r="X93" s="186"/>
      <c r="Z93" s="4">
        <v>2013</v>
      </c>
      <c r="AB93" s="591">
        <v>0</v>
      </c>
      <c r="AC93" s="591"/>
      <c r="AE93" s="89">
        <v>2013</v>
      </c>
      <c r="AF93" s="592">
        <v>0.41524805669699955</v>
      </c>
      <c r="AG93" s="592"/>
      <c r="AH93" s="186"/>
      <c r="AJ93" s="4">
        <v>2013</v>
      </c>
      <c r="AL93" s="591">
        <v>8.6190924751183839E-4</v>
      </c>
      <c r="AM93" s="591"/>
      <c r="DJ93" s="186"/>
      <c r="DL93" s="4">
        <v>2013</v>
      </c>
      <c r="DN93" s="591">
        <v>8.6190924751183839E-4</v>
      </c>
      <c r="DO93" s="591"/>
    </row>
    <row r="94" spans="1:150" hidden="1">
      <c r="A94" s="89">
        <v>2014</v>
      </c>
      <c r="B94" s="592">
        <v>9.2550787994596</v>
      </c>
      <c r="C94" s="592"/>
      <c r="D94" s="186"/>
      <c r="F94" s="4">
        <v>2014</v>
      </c>
      <c r="H94" s="591">
        <v>-8.7159157842470192E-3</v>
      </c>
      <c r="I94" s="591"/>
      <c r="K94" s="89">
        <v>2014</v>
      </c>
      <c r="L94" s="592">
        <v>0</v>
      </c>
      <c r="M94" s="592"/>
      <c r="N94" s="186"/>
      <c r="P94" s="108">
        <v>2014</v>
      </c>
      <c r="R94" s="591">
        <v>0</v>
      </c>
      <c r="S94" s="591"/>
      <c r="U94" s="89">
        <v>2014</v>
      </c>
      <c r="V94" s="592">
        <v>0</v>
      </c>
      <c r="W94" s="592"/>
      <c r="X94" s="186"/>
      <c r="Z94" s="4">
        <v>2014</v>
      </c>
      <c r="AB94" s="591">
        <v>0</v>
      </c>
      <c r="AC94" s="591"/>
      <c r="AE94" s="89">
        <v>2014</v>
      </c>
      <c r="AF94" s="592">
        <v>9.2550787994596</v>
      </c>
      <c r="AG94" s="592"/>
      <c r="AH94" s="186"/>
      <c r="AJ94" s="4">
        <v>2014</v>
      </c>
      <c r="AL94" s="591">
        <v>-8.7159157842470192E-3</v>
      </c>
      <c r="AM94" s="591"/>
      <c r="DJ94" s="186"/>
      <c r="DL94" s="4">
        <v>2014</v>
      </c>
      <c r="DN94" s="591">
        <v>-8.7159157842470192E-3</v>
      </c>
      <c r="DO94" s="591"/>
    </row>
    <row r="95" spans="1:150" hidden="1">
      <c r="A95" s="89"/>
      <c r="B95" s="90"/>
      <c r="K95" s="89"/>
      <c r="L95" s="90"/>
      <c r="U95" s="89"/>
      <c r="V95" s="90"/>
      <c r="AE95" s="89"/>
      <c r="AF95" s="90"/>
    </row>
    <row r="96" spans="1:150" ht="15" hidden="1">
      <c r="B96" s="590" t="s">
        <v>56</v>
      </c>
      <c r="C96" s="590"/>
      <c r="D96" s="187"/>
      <c r="E96" s="84"/>
      <c r="L96" s="590" t="s">
        <v>56</v>
      </c>
      <c r="M96" s="590"/>
      <c r="N96" s="187"/>
      <c r="O96" s="84"/>
      <c r="V96" s="590" t="s">
        <v>56</v>
      </c>
      <c r="W96" s="590"/>
      <c r="X96" s="187"/>
      <c r="Y96" s="84"/>
      <c r="AF96" s="590" t="s">
        <v>56</v>
      </c>
      <c r="AG96" s="590"/>
      <c r="AH96" s="187"/>
      <c r="AI96" s="84"/>
      <c r="DJ96" s="187"/>
      <c r="DK96" s="84"/>
    </row>
    <row r="97" spans="1:114" hidden="1">
      <c r="A97" s="87" t="s">
        <v>51</v>
      </c>
      <c r="B97" s="592">
        <v>0</v>
      </c>
      <c r="C97" s="592"/>
      <c r="D97" s="186"/>
      <c r="K97" s="87" t="s">
        <v>51</v>
      </c>
      <c r="L97" s="592">
        <v>0</v>
      </c>
      <c r="M97" s="592"/>
      <c r="N97" s="186"/>
      <c r="U97" s="87" t="s">
        <v>51</v>
      </c>
      <c r="V97" s="592">
        <v>0</v>
      </c>
      <c r="W97" s="592"/>
      <c r="X97" s="186"/>
      <c r="AE97" s="87" t="s">
        <v>51</v>
      </c>
      <c r="AF97" s="592">
        <v>0</v>
      </c>
      <c r="AG97" s="592"/>
      <c r="AH97" s="186"/>
      <c r="DJ97" s="186"/>
    </row>
    <row r="98" spans="1:114" hidden="1">
      <c r="A98" s="87" t="s">
        <v>52</v>
      </c>
      <c r="B98" s="592">
        <v>0</v>
      </c>
      <c r="C98" s="592"/>
      <c r="D98" s="186"/>
      <c r="K98" s="87" t="s">
        <v>52</v>
      </c>
      <c r="L98" s="592">
        <v>0</v>
      </c>
      <c r="M98" s="592"/>
      <c r="N98" s="186"/>
      <c r="U98" s="87" t="s">
        <v>52</v>
      </c>
      <c r="V98" s="592">
        <v>0</v>
      </c>
      <c r="W98" s="592"/>
      <c r="X98" s="186"/>
      <c r="AE98" s="87" t="s">
        <v>52</v>
      </c>
      <c r="AF98" s="592">
        <v>0</v>
      </c>
      <c r="AG98" s="592"/>
      <c r="AH98" s="186"/>
      <c r="DJ98" s="186"/>
    </row>
    <row r="99" spans="1:114" hidden="1">
      <c r="A99" s="87" t="s">
        <v>53</v>
      </c>
      <c r="B99" s="592">
        <v>-0.29422799999996568</v>
      </c>
      <c r="C99" s="592"/>
      <c r="D99" s="186"/>
      <c r="K99" s="87" t="s">
        <v>53</v>
      </c>
      <c r="L99" s="592">
        <v>0</v>
      </c>
      <c r="M99" s="592"/>
      <c r="N99" s="186"/>
      <c r="U99" s="87" t="s">
        <v>53</v>
      </c>
      <c r="V99" s="592">
        <v>0</v>
      </c>
      <c r="W99" s="592"/>
      <c r="X99" s="186"/>
      <c r="AE99" s="87" t="s">
        <v>53</v>
      </c>
      <c r="AF99" s="592">
        <v>-0.29422799999996568</v>
      </c>
      <c r="AG99" s="592"/>
      <c r="AH99" s="186"/>
      <c r="DJ99" s="186"/>
    </row>
    <row r="100" spans="1:114" hidden="1">
      <c r="A100" s="87" t="s">
        <v>54</v>
      </c>
      <c r="B100" s="592">
        <v>-0.49755845380281799</v>
      </c>
      <c r="C100" s="592"/>
      <c r="D100" s="186"/>
      <c r="K100" s="87" t="s">
        <v>54</v>
      </c>
      <c r="L100" s="592">
        <v>0</v>
      </c>
      <c r="M100" s="592"/>
      <c r="N100" s="186"/>
      <c r="U100" s="87" t="s">
        <v>54</v>
      </c>
      <c r="V100" s="592">
        <v>0</v>
      </c>
      <c r="W100" s="592"/>
      <c r="X100" s="186"/>
      <c r="AE100" s="87" t="s">
        <v>54</v>
      </c>
      <c r="AF100" s="592">
        <v>-0.49755845380281799</v>
      </c>
      <c r="AG100" s="592"/>
      <c r="AH100" s="186"/>
      <c r="DJ100" s="186"/>
    </row>
    <row r="101" spans="1:114" hidden="1">
      <c r="A101" s="89">
        <v>2013</v>
      </c>
      <c r="B101" s="592">
        <v>-0.7917884538028539</v>
      </c>
      <c r="C101" s="592"/>
      <c r="D101" s="186"/>
      <c r="K101" s="89">
        <v>2013</v>
      </c>
      <c r="L101" s="592">
        <v>0</v>
      </c>
      <c r="M101" s="592"/>
      <c r="N101" s="186"/>
      <c r="U101" s="89">
        <v>2013</v>
      </c>
      <c r="V101" s="592">
        <v>0</v>
      </c>
      <c r="W101" s="592"/>
      <c r="X101" s="186"/>
      <c r="AE101" s="89">
        <v>2013</v>
      </c>
      <c r="AF101" s="592">
        <v>-0.7917884538028539</v>
      </c>
      <c r="AG101" s="592"/>
      <c r="AH101" s="186"/>
      <c r="DJ101" s="186"/>
    </row>
    <row r="102" spans="1:114" hidden="1">
      <c r="A102" s="89">
        <v>2014</v>
      </c>
      <c r="B102" s="592">
        <v>3.2275041437598659</v>
      </c>
      <c r="C102" s="592"/>
      <c r="D102" s="186"/>
      <c r="K102" s="89">
        <v>2014</v>
      </c>
      <c r="L102" s="592">
        <v>0</v>
      </c>
      <c r="M102" s="592"/>
      <c r="N102" s="186"/>
      <c r="U102" s="89">
        <v>2014</v>
      </c>
      <c r="V102" s="592">
        <v>0</v>
      </c>
      <c r="W102" s="592"/>
      <c r="X102" s="186"/>
      <c r="AE102" s="89">
        <v>2014</v>
      </c>
      <c r="AF102" s="592">
        <v>3.2275041437598659</v>
      </c>
      <c r="AG102" s="592"/>
      <c r="AH102" s="186"/>
      <c r="DJ102" s="186"/>
    </row>
    <row r="103" spans="1:114">
      <c r="B103" s="9"/>
      <c r="F103" s="9">
        <f>MAX(F13:F84)</f>
        <v>140552</v>
      </c>
      <c r="V103" s="9">
        <f>MAX(V13:V84)</f>
        <v>129480</v>
      </c>
      <c r="AL103" s="9">
        <f>MAX(AL13:AL84)</f>
        <v>8092</v>
      </c>
      <c r="BB103" s="9">
        <f>MAX(BB13:BB84)</f>
        <v>0</v>
      </c>
      <c r="BR103" s="9">
        <f>MAX(BR13:BR84)</f>
        <v>458151</v>
      </c>
      <c r="CH103" s="9">
        <f>MAX(CH13:CH84)</f>
        <v>13714</v>
      </c>
      <c r="CX103" s="9">
        <f>MAX(CX13:CX84)</f>
        <v>11541</v>
      </c>
    </row>
    <row r="104" spans="1:114" ht="15">
      <c r="B104" s="84"/>
      <c r="L104" s="84"/>
      <c r="V104" s="84"/>
      <c r="AF104" s="84"/>
      <c r="BZ104" s="12"/>
    </row>
    <row r="105" spans="1:114">
      <c r="A105" s="87"/>
      <c r="B105" s="91"/>
      <c r="K105" s="87"/>
      <c r="L105" s="91"/>
      <c r="U105" s="87"/>
      <c r="V105" s="91"/>
      <c r="AE105" s="87"/>
      <c r="AF105" s="91"/>
    </row>
    <row r="106" spans="1:114">
      <c r="A106" s="87"/>
      <c r="B106" s="91"/>
      <c r="K106" s="87"/>
      <c r="L106" s="91"/>
      <c r="U106" s="87"/>
      <c r="V106" s="91"/>
      <c r="AE106" s="87"/>
      <c r="AF106" s="91"/>
    </row>
    <row r="107" spans="1:114">
      <c r="A107" s="87"/>
      <c r="B107" s="91"/>
      <c r="K107" s="87"/>
      <c r="L107" s="91"/>
      <c r="U107" s="87"/>
      <c r="V107" s="91"/>
      <c r="AE107" s="87"/>
      <c r="AF107" s="91"/>
    </row>
    <row r="108" spans="1:114">
      <c r="A108" s="87"/>
      <c r="B108" s="91"/>
      <c r="F108" s="46"/>
      <c r="K108" s="87"/>
      <c r="L108" s="91"/>
      <c r="U108" s="87"/>
      <c r="V108" s="91"/>
      <c r="AE108" s="87"/>
      <c r="AF108" s="91"/>
    </row>
    <row r="109" spans="1:114">
      <c r="A109" s="89"/>
      <c r="B109" s="91"/>
      <c r="F109" s="46"/>
      <c r="K109" s="89"/>
      <c r="L109" s="91"/>
      <c r="U109" s="89"/>
      <c r="V109" s="91"/>
      <c r="AE109" s="89"/>
      <c r="AF109" s="91"/>
    </row>
    <row r="110" spans="1:114">
      <c r="A110" s="89"/>
      <c r="B110" s="91"/>
      <c r="F110" s="46"/>
      <c r="K110" s="89"/>
      <c r="L110" s="91"/>
      <c r="U110" s="89"/>
      <c r="V110" s="91"/>
      <c r="AE110" s="89"/>
      <c r="AF110" s="91"/>
    </row>
    <row r="111" spans="1:114">
      <c r="F111" s="46"/>
    </row>
    <row r="112" spans="1:114">
      <c r="F112" s="46"/>
    </row>
    <row r="113" spans="1:32">
      <c r="F113" s="46"/>
    </row>
    <row r="114" spans="1:32">
      <c r="F114" s="46"/>
    </row>
    <row r="115" spans="1:32">
      <c r="F115" s="46"/>
    </row>
    <row r="116" spans="1:32">
      <c r="F116" s="46"/>
    </row>
    <row r="117" spans="1:32">
      <c r="F117" s="46"/>
    </row>
    <row r="118" spans="1:32">
      <c r="F118" s="46"/>
    </row>
    <row r="119" spans="1:32">
      <c r="F119" s="46"/>
    </row>
    <row r="125" spans="1:32" ht="15">
      <c r="A125" s="398" t="s">
        <v>0</v>
      </c>
      <c r="B125" s="399" t="s">
        <v>93</v>
      </c>
      <c r="C125" s="399" t="s">
        <v>57</v>
      </c>
      <c r="D125" s="400" t="s">
        <v>77</v>
      </c>
      <c r="E125" s="399"/>
      <c r="F125" s="251">
        <v>41214</v>
      </c>
      <c r="G125" s="251">
        <v>41365</v>
      </c>
      <c r="H125" s="251">
        <v>41456</v>
      </c>
      <c r="J125" s="251">
        <v>41548</v>
      </c>
      <c r="K125" s="251">
        <v>41640</v>
      </c>
      <c r="L125" s="251">
        <v>41730</v>
      </c>
      <c r="N125" s="251">
        <v>41791</v>
      </c>
      <c r="O125" s="251">
        <v>41821</v>
      </c>
      <c r="P125" s="251">
        <v>41913</v>
      </c>
      <c r="R125" s="251">
        <v>42005</v>
      </c>
      <c r="S125" s="251">
        <v>42095</v>
      </c>
      <c r="T125" s="251">
        <v>42186</v>
      </c>
      <c r="V125" s="251">
        <v>42278</v>
      </c>
      <c r="W125" s="251">
        <v>42370</v>
      </c>
      <c r="X125" s="251">
        <v>42461</v>
      </c>
      <c r="Y125" s="30"/>
      <c r="Z125" s="251">
        <v>42552</v>
      </c>
      <c r="AA125" s="251">
        <v>42644</v>
      </c>
      <c r="AB125" s="251">
        <v>42736</v>
      </c>
      <c r="AD125" s="251">
        <v>42826</v>
      </c>
      <c r="AE125" s="251">
        <v>42917</v>
      </c>
      <c r="AF125" s="251">
        <v>43009</v>
      </c>
    </row>
    <row r="126" spans="1:32" ht="15">
      <c r="A126" s="390" t="s">
        <v>8</v>
      </c>
      <c r="B126" s="236">
        <v>41214</v>
      </c>
      <c r="C126" s="393">
        <v>1</v>
      </c>
      <c r="D126" s="401" t="s">
        <v>75</v>
      </c>
      <c r="E126" s="236">
        <v>41214</v>
      </c>
      <c r="F126" s="183">
        <f t="shared" ref="F126:F152" ca="1" si="48">INDIRECT("'"&amp;$D126&amp;"'!F23")+INDIRECT("'"&amp;$D126&amp;"'!V23")+INDIRECT("'"&amp;$D126&amp;"'!AL23")+INDIRECT("'"&amp;$D126&amp;"'!BR23")+INDIRECT("'"&amp;$D126&amp;"'!CH23")</f>
        <v>2940</v>
      </c>
      <c r="G126" s="183">
        <f t="shared" ref="G126:G152" ca="1" si="49">INDIRECT("'"&amp;$D126&amp;"'!F28")+INDIRECT("'"&amp;$D126&amp;"'!V28")+INDIRECT("'"&amp;$D126&amp;"'!AL28")+INDIRECT("'"&amp;$D126&amp;"'!BR28")+INDIRECT("'"&amp;$D126&amp;"'!CH28")</f>
        <v>2940</v>
      </c>
      <c r="H126" s="183">
        <f t="shared" ref="H126:H152" ca="1" si="50">INDIRECT("'"&amp;$D126&amp;"'!F31")+INDIRECT("'"&amp;$D126&amp;"'!V31")+INDIRECT("'"&amp;$D126&amp;"'!AL31")+INDIRECT("'"&amp;$D126&amp;"'!BR31")+INDIRECT("'"&amp;$D126&amp;"'!CH31")</f>
        <v>2940</v>
      </c>
      <c r="J126" s="183">
        <f t="shared" ref="J126:J152" ca="1" si="51">INDIRECT("'"&amp;$D126&amp;"'!F34")+INDIRECT("'"&amp;$D126&amp;"'!V34")+INDIRECT("'"&amp;$D126&amp;"'!AL34")+INDIRECT("'"&amp;$D126&amp;"'!BR34")+INDIRECT("'"&amp;$D126&amp;"'!CH34")</f>
        <v>2940</v>
      </c>
      <c r="K126" s="183">
        <f t="shared" ref="K126:K152" ca="1" si="52">INDIRECT("'"&amp;$D126&amp;"'!F37")+INDIRECT("'"&amp;$D126&amp;"'!V37")+INDIRECT("'"&amp;$D126&amp;"'!AL37")+INDIRECT("'"&amp;$D126&amp;"'!BR37")+INDIRECT("'"&amp;$D126&amp;"'!CH37")</f>
        <v>2940</v>
      </c>
      <c r="L126" s="183">
        <f t="shared" ref="L126:L152" ca="1" si="53">INDIRECT("'"&amp;$D126&amp;"'!F40")+INDIRECT("'"&amp;$D126&amp;"'!V40")+INDIRECT("'"&amp;$D126&amp;"'!AL40")+INDIRECT("'"&amp;$D126&amp;"'!BR40")+INDIRECT("'"&amp;$D126&amp;"'!CH40")</f>
        <v>2940</v>
      </c>
      <c r="N126" s="183">
        <f t="shared" ref="N126:N152" ca="1" si="54">INDIRECT("'"&amp;$D126&amp;"'!F42")+INDIRECT("'"&amp;$D126&amp;"'!V42")+INDIRECT("'"&amp;$D126&amp;"'!AL42")+INDIRECT("'"&amp;$D126&amp;"'!BR42")+INDIRECT("'"&amp;$D126&amp;"'!CH42")</f>
        <v>2940</v>
      </c>
      <c r="O126" s="183">
        <f t="shared" ref="O126:O152" ca="1" si="55">INDIRECT("'"&amp;$D126&amp;"'!F43")+INDIRECT("'"&amp;$D126&amp;"'!V43")+INDIRECT("'"&amp;$D126&amp;"'!AL43")+INDIRECT("'"&amp;$D126&amp;"'!BR43")+INDIRECT("'"&amp;$D126&amp;"'!CH43")</f>
        <v>5302</v>
      </c>
      <c r="P126" s="183">
        <f t="shared" ref="P126:P152" ca="1" si="56">INDIRECT("'"&amp;$D126&amp;"'!F46")+INDIRECT("'"&amp;$D126&amp;"'!V46")+INDIRECT("'"&amp;$D126&amp;"'!AL46")+INDIRECT("'"&amp;$D126&amp;"'!BR46")+INDIRECT("'"&amp;$D126&amp;"'!CH46")</f>
        <v>17044</v>
      </c>
      <c r="R126" s="183">
        <f t="shared" ref="R126:R152" ca="1" si="57">INDIRECT("'"&amp;$D126&amp;"'!F49")+INDIRECT("'"&amp;$D126&amp;"'!V49")+INDIRECT("'"&amp;$D126&amp;"'!AL49")+INDIRECT("'"&amp;$D126&amp;"'!BR49")+INDIRECT("'"&amp;$D126&amp;"'!CH49")</f>
        <v>17044</v>
      </c>
      <c r="S126" s="183">
        <f t="shared" ref="S126:S152" ca="1" si="58">INDIRECT("'"&amp;$D126&amp;"'!F52")+INDIRECT("'"&amp;$D126&amp;"'!V52")+INDIRECT("'"&amp;$D126&amp;"'!AL52")+INDIRECT("'"&amp;$D126&amp;"'!BR52")+INDIRECT("'"&amp;$D126&amp;"'!CH52")</f>
        <v>17044</v>
      </c>
      <c r="T126" s="183">
        <f t="shared" ref="T126:T152" ca="1" si="59">INDIRECT("'"&amp;$D126&amp;"'!F55")+INDIRECT("'"&amp;$D126&amp;"'!V55")+INDIRECT("'"&amp;$D126&amp;"'!AL55")+INDIRECT("'"&amp;$D126&amp;"'!BR55")+INDIRECT("'"&amp;$D126&amp;"'!CH55")</f>
        <v>17044</v>
      </c>
      <c r="V126" s="183">
        <f t="shared" ref="V126:V152" ca="1" si="60">INDIRECT("'"&amp;$D126&amp;"'!F58")+INDIRECT("'"&amp;$D126&amp;"'!V58")+INDIRECT("'"&amp;$D126&amp;"'!AL58")+INDIRECT("'"&amp;$D126&amp;"'!BR58")+INDIRECT("'"&amp;$D126&amp;"'!CH58")</f>
        <v>17044</v>
      </c>
      <c r="W126" s="183">
        <f t="shared" ref="W126:W152" ca="1" si="61">INDIRECT("'"&amp;$D126&amp;"'!F61")+INDIRECT("'"&amp;$D126&amp;"'!V61")+INDIRECT("'"&amp;$D126&amp;"'!AL61")+INDIRECT("'"&amp;$D126&amp;"'!BR61")+INDIRECT("'"&amp;$D126&amp;"'!CH61")</f>
        <v>17044</v>
      </c>
      <c r="X126" s="183">
        <f t="shared" ref="X126:X152" ca="1" si="62">INDIRECT("'"&amp;$D126&amp;"'!F64")+INDIRECT("'"&amp;$D126&amp;"'!V64")+INDIRECT("'"&amp;$D126&amp;"'!AL64")+INDIRECT("'"&amp;$D126&amp;"'!BR64")+INDIRECT("'"&amp;$D126&amp;"'!CH64")</f>
        <v>17044</v>
      </c>
      <c r="Y126" s="30"/>
      <c r="Z126" s="183">
        <f t="shared" ref="Z126:Z152" ca="1" si="63">INDIRECT("'"&amp;$D126&amp;"'!F67")+INDIRECT("'"&amp;$D126&amp;"'!V67")+INDIRECT("'"&amp;$D126&amp;"'!AL67")+INDIRECT("'"&amp;$D126&amp;"'!BR67")+INDIRECT("'"&amp;$D126&amp;"'!CH67")</f>
        <v>17044</v>
      </c>
      <c r="AA126" s="183">
        <f t="shared" ref="AA126:AA152" ca="1" si="64">INDIRECT("'"&amp;$D126&amp;"'!F70")+INDIRECT("'"&amp;$D126&amp;"'!V70")+INDIRECT("'"&amp;$D126&amp;"'!AL70")+INDIRECT("'"&amp;$D126&amp;"'!BR70")+INDIRECT("'"&amp;$D126&amp;"'!CH70")</f>
        <v>17044</v>
      </c>
      <c r="AB126" s="30"/>
    </row>
    <row r="127" spans="1:32" ht="15">
      <c r="A127" s="390" t="s">
        <v>19</v>
      </c>
      <c r="B127" s="236">
        <v>41214</v>
      </c>
      <c r="C127" s="393">
        <f>C126+1</f>
        <v>2</v>
      </c>
      <c r="D127" s="237" t="s">
        <v>65</v>
      </c>
      <c r="E127" s="236">
        <v>41214</v>
      </c>
      <c r="F127" s="183">
        <f t="shared" ca="1" si="48"/>
        <v>2899</v>
      </c>
      <c r="G127" s="183">
        <f t="shared" ca="1" si="49"/>
        <v>2899</v>
      </c>
      <c r="H127" s="183">
        <f t="shared" ca="1" si="50"/>
        <v>2899</v>
      </c>
      <c r="J127" s="183">
        <f t="shared" ca="1" si="51"/>
        <v>2899</v>
      </c>
      <c r="K127" s="183">
        <f t="shared" ca="1" si="52"/>
        <v>2899</v>
      </c>
      <c r="L127" s="183">
        <f t="shared" ca="1" si="53"/>
        <v>2899</v>
      </c>
      <c r="N127" s="183">
        <f t="shared" ca="1" si="54"/>
        <v>2899</v>
      </c>
      <c r="O127" s="183">
        <f t="shared" ca="1" si="55"/>
        <v>2899</v>
      </c>
      <c r="P127" s="183">
        <f t="shared" ca="1" si="56"/>
        <v>13551</v>
      </c>
      <c r="R127" s="183">
        <f t="shared" ca="1" si="57"/>
        <v>13551</v>
      </c>
      <c r="S127" s="183">
        <f t="shared" ca="1" si="58"/>
        <v>13551</v>
      </c>
      <c r="T127" s="183">
        <f t="shared" ca="1" si="59"/>
        <v>13551</v>
      </c>
      <c r="V127" s="183">
        <f t="shared" ca="1" si="60"/>
        <v>13551</v>
      </c>
      <c r="W127" s="183">
        <f t="shared" ca="1" si="61"/>
        <v>13551</v>
      </c>
      <c r="X127" s="183">
        <f t="shared" ca="1" si="62"/>
        <v>13551</v>
      </c>
      <c r="Y127" s="30"/>
      <c r="Z127" s="183">
        <f t="shared" ca="1" si="63"/>
        <v>13551</v>
      </c>
      <c r="AA127" s="183">
        <f t="shared" ca="1" si="64"/>
        <v>13551</v>
      </c>
      <c r="AB127" s="30"/>
    </row>
    <row r="128" spans="1:32" ht="15">
      <c r="A128" s="390" t="s">
        <v>9</v>
      </c>
      <c r="B128" s="236">
        <v>41456</v>
      </c>
      <c r="C128" s="393">
        <f t="shared" ref="C128:C140" si="65">C127+1</f>
        <v>3</v>
      </c>
      <c r="D128" s="401" t="s">
        <v>61</v>
      </c>
      <c r="E128" s="236">
        <v>41456</v>
      </c>
      <c r="F128" s="183">
        <f t="shared" ca="1" si="48"/>
        <v>0</v>
      </c>
      <c r="G128" s="183">
        <f t="shared" ca="1" si="49"/>
        <v>0</v>
      </c>
      <c r="H128" s="183">
        <f t="shared" ca="1" si="50"/>
        <v>29722</v>
      </c>
      <c r="J128" s="183">
        <f t="shared" ca="1" si="51"/>
        <v>29722</v>
      </c>
      <c r="K128" s="183">
        <f t="shared" ca="1" si="52"/>
        <v>29722</v>
      </c>
      <c r="L128" s="183">
        <f t="shared" ca="1" si="53"/>
        <v>29722</v>
      </c>
      <c r="N128" s="183">
        <f t="shared" ca="1" si="54"/>
        <v>29722</v>
      </c>
      <c r="O128" s="183">
        <f t="shared" ca="1" si="55"/>
        <v>99975</v>
      </c>
      <c r="P128" s="183">
        <f t="shared" ca="1" si="56"/>
        <v>99975</v>
      </c>
      <c r="R128" s="183">
        <f t="shared" ca="1" si="57"/>
        <v>99975</v>
      </c>
      <c r="S128" s="183">
        <f t="shared" ca="1" si="58"/>
        <v>99975</v>
      </c>
      <c r="T128" s="183">
        <f t="shared" ca="1" si="59"/>
        <v>99975</v>
      </c>
      <c r="V128" s="183">
        <f t="shared" ca="1" si="60"/>
        <v>99975</v>
      </c>
      <c r="W128" s="183">
        <f t="shared" ca="1" si="61"/>
        <v>99975</v>
      </c>
      <c r="X128" s="183">
        <f t="shared" ca="1" si="62"/>
        <v>99975</v>
      </c>
      <c r="Y128" s="30"/>
      <c r="Z128" s="183">
        <f t="shared" ca="1" si="63"/>
        <v>99975</v>
      </c>
      <c r="AA128" s="183">
        <f t="shared" ca="1" si="64"/>
        <v>99975</v>
      </c>
      <c r="AB128" s="30"/>
    </row>
    <row r="129" spans="1:28" ht="15">
      <c r="A129" s="390" t="s">
        <v>15</v>
      </c>
      <c r="B129" s="236">
        <v>41456</v>
      </c>
      <c r="C129" s="393">
        <f t="shared" si="65"/>
        <v>4</v>
      </c>
      <c r="D129" s="237" t="s">
        <v>70</v>
      </c>
      <c r="E129" s="236">
        <v>41456</v>
      </c>
      <c r="F129" s="183">
        <f t="shared" ca="1" si="48"/>
        <v>0</v>
      </c>
      <c r="G129" s="183">
        <f t="shared" ca="1" si="49"/>
        <v>0</v>
      </c>
      <c r="H129" s="183">
        <f t="shared" ca="1" si="50"/>
        <v>10059</v>
      </c>
      <c r="J129" s="183">
        <f t="shared" ca="1" si="51"/>
        <v>10059</v>
      </c>
      <c r="K129" s="183">
        <f t="shared" ca="1" si="52"/>
        <v>10059</v>
      </c>
      <c r="L129" s="183">
        <f t="shared" ca="1" si="53"/>
        <v>10059</v>
      </c>
      <c r="N129" s="183">
        <f t="shared" ca="1" si="54"/>
        <v>10059</v>
      </c>
      <c r="O129" s="183">
        <f t="shared" ca="1" si="55"/>
        <v>44048</v>
      </c>
      <c r="P129" s="183">
        <f t="shared" ca="1" si="56"/>
        <v>44048</v>
      </c>
      <c r="R129" s="183">
        <f t="shared" ca="1" si="57"/>
        <v>44048</v>
      </c>
      <c r="S129" s="183">
        <f t="shared" ca="1" si="58"/>
        <v>44048</v>
      </c>
      <c r="T129" s="183">
        <f t="shared" ca="1" si="59"/>
        <v>44048</v>
      </c>
      <c r="V129" s="183">
        <f t="shared" ca="1" si="60"/>
        <v>44048</v>
      </c>
      <c r="W129" s="183">
        <f t="shared" ca="1" si="61"/>
        <v>44048</v>
      </c>
      <c r="X129" s="183">
        <f t="shared" ca="1" si="62"/>
        <v>44048</v>
      </c>
      <c r="Y129" s="30"/>
      <c r="Z129" s="183">
        <f t="shared" ca="1" si="63"/>
        <v>44048</v>
      </c>
      <c r="AA129" s="183">
        <f t="shared" ca="1" si="64"/>
        <v>44048</v>
      </c>
      <c r="AB129" s="30"/>
    </row>
    <row r="130" spans="1:28" ht="15">
      <c r="A130" s="390" t="s">
        <v>16</v>
      </c>
      <c r="B130" s="236">
        <v>41456</v>
      </c>
      <c r="C130" s="393">
        <f t="shared" si="65"/>
        <v>5</v>
      </c>
      <c r="D130" s="401" t="s">
        <v>68</v>
      </c>
      <c r="E130" s="236">
        <v>41456</v>
      </c>
      <c r="F130" s="183">
        <f t="shared" ca="1" si="48"/>
        <v>0</v>
      </c>
      <c r="G130" s="183">
        <f t="shared" ca="1" si="49"/>
        <v>0</v>
      </c>
      <c r="H130" s="183">
        <f t="shared" ca="1" si="50"/>
        <v>5151</v>
      </c>
      <c r="J130" s="183">
        <f t="shared" ca="1" si="51"/>
        <v>5151</v>
      </c>
      <c r="K130" s="183">
        <f t="shared" ca="1" si="52"/>
        <v>5151</v>
      </c>
      <c r="L130" s="183">
        <f t="shared" ca="1" si="53"/>
        <v>5151</v>
      </c>
      <c r="N130" s="183">
        <f t="shared" ca="1" si="54"/>
        <v>5151</v>
      </c>
      <c r="O130" s="183">
        <f t="shared" ca="1" si="55"/>
        <v>16090</v>
      </c>
      <c r="P130" s="183">
        <f t="shared" ca="1" si="56"/>
        <v>16090</v>
      </c>
      <c r="R130" s="183">
        <f t="shared" ca="1" si="57"/>
        <v>16090</v>
      </c>
      <c r="S130" s="183">
        <f t="shared" ca="1" si="58"/>
        <v>16090</v>
      </c>
      <c r="T130" s="183">
        <f t="shared" ca="1" si="59"/>
        <v>16090</v>
      </c>
      <c r="V130" s="183">
        <f t="shared" ca="1" si="60"/>
        <v>16090</v>
      </c>
      <c r="W130" s="183">
        <f t="shared" ca="1" si="61"/>
        <v>16090</v>
      </c>
      <c r="X130" s="183">
        <f t="shared" ca="1" si="62"/>
        <v>16090</v>
      </c>
      <c r="Y130" s="30"/>
      <c r="Z130" s="183">
        <f t="shared" ca="1" si="63"/>
        <v>16090</v>
      </c>
      <c r="AA130" s="183">
        <f t="shared" ca="1" si="64"/>
        <v>16090</v>
      </c>
      <c r="AB130" s="30"/>
    </row>
    <row r="131" spans="1:28" ht="15">
      <c r="A131" s="390" t="s">
        <v>17</v>
      </c>
      <c r="B131" s="236">
        <v>41456</v>
      </c>
      <c r="C131" s="393">
        <f t="shared" si="65"/>
        <v>6</v>
      </c>
      <c r="D131" s="237" t="s">
        <v>67</v>
      </c>
      <c r="E131" s="236">
        <v>41456</v>
      </c>
      <c r="F131" s="183">
        <f t="shared" ca="1" si="48"/>
        <v>0</v>
      </c>
      <c r="G131" s="183">
        <f t="shared" ca="1" si="49"/>
        <v>0</v>
      </c>
      <c r="H131" s="183">
        <f t="shared" ca="1" si="50"/>
        <v>5896</v>
      </c>
      <c r="J131" s="183">
        <f t="shared" ca="1" si="51"/>
        <v>5896</v>
      </c>
      <c r="K131" s="183">
        <f t="shared" ca="1" si="52"/>
        <v>5896</v>
      </c>
      <c r="L131" s="183">
        <f t="shared" ca="1" si="53"/>
        <v>5896</v>
      </c>
      <c r="N131" s="183">
        <f t="shared" ca="1" si="54"/>
        <v>5896</v>
      </c>
      <c r="O131" s="183">
        <f t="shared" ca="1" si="55"/>
        <v>13455</v>
      </c>
      <c r="P131" s="183">
        <f t="shared" ca="1" si="56"/>
        <v>13455</v>
      </c>
      <c r="R131" s="183">
        <f t="shared" ca="1" si="57"/>
        <v>13455</v>
      </c>
      <c r="S131" s="183">
        <f t="shared" ca="1" si="58"/>
        <v>13455</v>
      </c>
      <c r="T131" s="183">
        <f t="shared" ca="1" si="59"/>
        <v>13455</v>
      </c>
      <c r="V131" s="183">
        <f t="shared" ca="1" si="60"/>
        <v>13455</v>
      </c>
      <c r="W131" s="183">
        <f t="shared" ca="1" si="61"/>
        <v>13455</v>
      </c>
      <c r="X131" s="183">
        <f t="shared" ca="1" si="62"/>
        <v>13455</v>
      </c>
      <c r="Y131" s="30"/>
      <c r="Z131" s="183">
        <f t="shared" ca="1" si="63"/>
        <v>13455</v>
      </c>
      <c r="AA131" s="183">
        <f t="shared" ca="1" si="64"/>
        <v>13455</v>
      </c>
      <c r="AB131" s="30"/>
    </row>
    <row r="132" spans="1:28" ht="15">
      <c r="A132" s="390" t="s">
        <v>18</v>
      </c>
      <c r="B132" s="236">
        <v>41456</v>
      </c>
      <c r="C132" s="393">
        <f t="shared" si="65"/>
        <v>7</v>
      </c>
      <c r="D132" s="237" t="s">
        <v>66</v>
      </c>
      <c r="E132" s="236">
        <v>41456</v>
      </c>
      <c r="F132" s="183">
        <f t="shared" ca="1" si="48"/>
        <v>0</v>
      </c>
      <c r="G132" s="183">
        <f t="shared" ca="1" si="49"/>
        <v>0</v>
      </c>
      <c r="H132" s="183">
        <f t="shared" ca="1" si="50"/>
        <v>5851</v>
      </c>
      <c r="J132" s="183">
        <f t="shared" ca="1" si="51"/>
        <v>5851</v>
      </c>
      <c r="K132" s="183">
        <f t="shared" ca="1" si="52"/>
        <v>5851</v>
      </c>
      <c r="L132" s="183">
        <f t="shared" ca="1" si="53"/>
        <v>5851</v>
      </c>
      <c r="N132" s="183">
        <f t="shared" ca="1" si="54"/>
        <v>5851</v>
      </c>
      <c r="O132" s="183">
        <f t="shared" ca="1" si="55"/>
        <v>15543</v>
      </c>
      <c r="P132" s="183">
        <f t="shared" ca="1" si="56"/>
        <v>15543</v>
      </c>
      <c r="R132" s="183">
        <f t="shared" ca="1" si="57"/>
        <v>15543</v>
      </c>
      <c r="S132" s="183">
        <f t="shared" ca="1" si="58"/>
        <v>15543</v>
      </c>
      <c r="T132" s="183">
        <f t="shared" ca="1" si="59"/>
        <v>15543</v>
      </c>
      <c r="V132" s="183">
        <f t="shared" ca="1" si="60"/>
        <v>15543</v>
      </c>
      <c r="W132" s="183">
        <f t="shared" ca="1" si="61"/>
        <v>15543</v>
      </c>
      <c r="X132" s="183">
        <f t="shared" ca="1" si="62"/>
        <v>15543</v>
      </c>
      <c r="Y132" s="30"/>
      <c r="Z132" s="183">
        <f t="shared" ca="1" si="63"/>
        <v>15543</v>
      </c>
      <c r="AA132" s="183">
        <f t="shared" ca="1" si="64"/>
        <v>15543</v>
      </c>
      <c r="AB132" s="30"/>
    </row>
    <row r="133" spans="1:28" ht="15">
      <c r="A133" s="390" t="s">
        <v>20</v>
      </c>
      <c r="B133" s="236">
        <v>41456</v>
      </c>
      <c r="C133" s="393">
        <f t="shared" si="65"/>
        <v>8</v>
      </c>
      <c r="D133" s="237" t="s">
        <v>63</v>
      </c>
      <c r="E133" s="236">
        <v>41456</v>
      </c>
      <c r="F133" s="183">
        <f t="shared" ca="1" si="48"/>
        <v>0</v>
      </c>
      <c r="G133" s="183">
        <f t="shared" ca="1" si="49"/>
        <v>0</v>
      </c>
      <c r="H133" s="183">
        <f t="shared" ca="1" si="50"/>
        <v>3899</v>
      </c>
      <c r="J133" s="183">
        <f t="shared" ca="1" si="51"/>
        <v>3899</v>
      </c>
      <c r="K133" s="183">
        <f t="shared" ca="1" si="52"/>
        <v>3899</v>
      </c>
      <c r="L133" s="183">
        <f t="shared" ca="1" si="53"/>
        <v>3899</v>
      </c>
      <c r="N133" s="183">
        <f t="shared" ca="1" si="54"/>
        <v>3899</v>
      </c>
      <c r="O133" s="183">
        <f t="shared" ca="1" si="55"/>
        <v>10350</v>
      </c>
      <c r="P133" s="183">
        <f t="shared" ca="1" si="56"/>
        <v>10350</v>
      </c>
      <c r="R133" s="183">
        <f t="shared" ca="1" si="57"/>
        <v>10350</v>
      </c>
      <c r="S133" s="183">
        <f t="shared" ca="1" si="58"/>
        <v>10350</v>
      </c>
      <c r="T133" s="183">
        <f t="shared" ca="1" si="59"/>
        <v>10350</v>
      </c>
      <c r="V133" s="183">
        <f t="shared" ca="1" si="60"/>
        <v>10350</v>
      </c>
      <c r="W133" s="183">
        <f t="shared" ca="1" si="61"/>
        <v>10350</v>
      </c>
      <c r="X133" s="183">
        <f t="shared" ca="1" si="62"/>
        <v>10350</v>
      </c>
      <c r="Y133" s="30"/>
      <c r="Z133" s="183">
        <f t="shared" ca="1" si="63"/>
        <v>10350</v>
      </c>
      <c r="AA133" s="183">
        <f t="shared" ca="1" si="64"/>
        <v>10350</v>
      </c>
      <c r="AB133" s="30"/>
    </row>
    <row r="134" spans="1:28" ht="15">
      <c r="A134" s="390" t="s">
        <v>11</v>
      </c>
      <c r="B134" s="236">
        <v>41548</v>
      </c>
      <c r="C134" s="393">
        <f t="shared" si="65"/>
        <v>9</v>
      </c>
      <c r="D134" s="237" t="s">
        <v>73</v>
      </c>
      <c r="E134" s="236">
        <v>41548</v>
      </c>
      <c r="F134" s="183">
        <f t="shared" ca="1" si="48"/>
        <v>0</v>
      </c>
      <c r="G134" s="183">
        <f t="shared" ca="1" si="49"/>
        <v>0</v>
      </c>
      <c r="H134" s="183">
        <f t="shared" ca="1" si="50"/>
        <v>0</v>
      </c>
      <c r="J134" s="183">
        <f t="shared" ca="1" si="51"/>
        <v>5308</v>
      </c>
      <c r="K134" s="183">
        <f t="shared" ca="1" si="52"/>
        <v>5308</v>
      </c>
      <c r="L134" s="183">
        <f t="shared" ca="1" si="53"/>
        <v>5308</v>
      </c>
      <c r="N134" s="183">
        <f t="shared" ca="1" si="54"/>
        <v>5308</v>
      </c>
      <c r="O134" s="183">
        <f t="shared" ca="1" si="55"/>
        <v>5308</v>
      </c>
      <c r="P134" s="183">
        <f t="shared" ca="1" si="56"/>
        <v>15380</v>
      </c>
      <c r="R134" s="183">
        <f t="shared" ca="1" si="57"/>
        <v>15380</v>
      </c>
      <c r="S134" s="183">
        <f t="shared" ca="1" si="58"/>
        <v>15380</v>
      </c>
      <c r="T134" s="183">
        <f t="shared" ca="1" si="59"/>
        <v>15380</v>
      </c>
      <c r="V134" s="183">
        <f t="shared" ca="1" si="60"/>
        <v>15380</v>
      </c>
      <c r="W134" s="183">
        <f t="shared" ca="1" si="61"/>
        <v>15380</v>
      </c>
      <c r="X134" s="183">
        <f t="shared" ca="1" si="62"/>
        <v>15380</v>
      </c>
      <c r="Y134" s="30"/>
      <c r="Z134" s="183">
        <f t="shared" ca="1" si="63"/>
        <v>15380</v>
      </c>
      <c r="AA134" s="183">
        <f t="shared" ca="1" si="64"/>
        <v>15380</v>
      </c>
      <c r="AB134" s="30"/>
    </row>
    <row r="135" spans="1:28" ht="15">
      <c r="A135" s="390" t="s">
        <v>21</v>
      </c>
      <c r="B135" s="236">
        <v>41548</v>
      </c>
      <c r="C135" s="393">
        <f t="shared" si="65"/>
        <v>10</v>
      </c>
      <c r="D135" s="237" t="s">
        <v>64</v>
      </c>
      <c r="E135" s="236">
        <v>41548</v>
      </c>
      <c r="F135" s="183">
        <f t="shared" ca="1" si="48"/>
        <v>0</v>
      </c>
      <c r="G135" s="183">
        <f t="shared" ca="1" si="49"/>
        <v>0</v>
      </c>
      <c r="H135" s="183">
        <f t="shared" ca="1" si="50"/>
        <v>0</v>
      </c>
      <c r="J135" s="183">
        <f t="shared" ca="1" si="51"/>
        <v>16132</v>
      </c>
      <c r="K135" s="183">
        <f t="shared" ca="1" si="52"/>
        <v>16132</v>
      </c>
      <c r="L135" s="183">
        <f t="shared" ca="1" si="53"/>
        <v>16132</v>
      </c>
      <c r="N135" s="183">
        <f t="shared" ca="1" si="54"/>
        <v>16132</v>
      </c>
      <c r="O135" s="183">
        <f t="shared" ca="1" si="55"/>
        <v>16132</v>
      </c>
      <c r="P135" s="183">
        <f t="shared" ca="1" si="56"/>
        <v>34163</v>
      </c>
      <c r="R135" s="183">
        <f t="shared" ca="1" si="57"/>
        <v>34163</v>
      </c>
      <c r="S135" s="183">
        <f t="shared" ca="1" si="58"/>
        <v>34163</v>
      </c>
      <c r="T135" s="183">
        <f t="shared" ca="1" si="59"/>
        <v>34163</v>
      </c>
      <c r="V135" s="183">
        <f t="shared" ca="1" si="60"/>
        <v>34163</v>
      </c>
      <c r="W135" s="183">
        <f t="shared" ca="1" si="61"/>
        <v>34163</v>
      </c>
      <c r="X135" s="183">
        <f t="shared" ca="1" si="62"/>
        <v>34163</v>
      </c>
      <c r="Y135" s="30"/>
      <c r="Z135" s="183">
        <f t="shared" ca="1" si="63"/>
        <v>34163</v>
      </c>
      <c r="AA135" s="183">
        <f t="shared" ca="1" si="64"/>
        <v>34163</v>
      </c>
      <c r="AB135" s="30"/>
    </row>
    <row r="136" spans="1:28" ht="15">
      <c r="A136" s="390" t="s">
        <v>14</v>
      </c>
      <c r="B136" s="236">
        <v>41640</v>
      </c>
      <c r="C136" s="393">
        <f t="shared" si="65"/>
        <v>11</v>
      </c>
      <c r="D136" s="237" t="s">
        <v>71</v>
      </c>
      <c r="E136" s="236">
        <v>41640</v>
      </c>
      <c r="F136" s="183">
        <f t="shared" ca="1" si="48"/>
        <v>0</v>
      </c>
      <c r="G136" s="183">
        <f t="shared" ca="1" si="49"/>
        <v>0</v>
      </c>
      <c r="H136" s="183">
        <f t="shared" ca="1" si="50"/>
        <v>0</v>
      </c>
      <c r="J136" s="183">
        <f t="shared" ca="1" si="51"/>
        <v>0</v>
      </c>
      <c r="K136" s="183">
        <f t="shared" ca="1" si="52"/>
        <v>6782</v>
      </c>
      <c r="L136" s="183">
        <f t="shared" ca="1" si="53"/>
        <v>6782</v>
      </c>
      <c r="N136" s="183">
        <f t="shared" ca="1" si="54"/>
        <v>6782</v>
      </c>
      <c r="O136" s="183">
        <f t="shared" ca="1" si="55"/>
        <v>6782</v>
      </c>
      <c r="P136" s="183">
        <f t="shared" ca="1" si="56"/>
        <v>6782</v>
      </c>
      <c r="R136" s="183">
        <f t="shared" ca="1" si="57"/>
        <v>15433</v>
      </c>
      <c r="S136" s="183">
        <f t="shared" ca="1" si="58"/>
        <v>15433</v>
      </c>
      <c r="T136" s="183">
        <f t="shared" ca="1" si="59"/>
        <v>15433</v>
      </c>
      <c r="V136" s="183">
        <f t="shared" ca="1" si="60"/>
        <v>15433</v>
      </c>
      <c r="W136" s="183">
        <f t="shared" ca="1" si="61"/>
        <v>15433</v>
      </c>
      <c r="X136" s="183">
        <f t="shared" ca="1" si="62"/>
        <v>15433</v>
      </c>
      <c r="Y136" s="30"/>
      <c r="Z136" s="183">
        <f t="shared" ca="1" si="63"/>
        <v>15433</v>
      </c>
      <c r="AA136" s="183">
        <f t="shared" ca="1" si="64"/>
        <v>15433</v>
      </c>
      <c r="AB136" s="30"/>
    </row>
    <row r="137" spans="1:28" ht="15">
      <c r="A137" s="390" t="s">
        <v>12</v>
      </c>
      <c r="B137" s="236">
        <v>41730</v>
      </c>
      <c r="C137" s="393">
        <f t="shared" si="65"/>
        <v>12</v>
      </c>
      <c r="D137" s="237" t="s">
        <v>72</v>
      </c>
      <c r="E137" s="236">
        <v>41730</v>
      </c>
      <c r="F137" s="183">
        <f t="shared" ca="1" si="48"/>
        <v>0</v>
      </c>
      <c r="G137" s="183">
        <f t="shared" ca="1" si="49"/>
        <v>0</v>
      </c>
      <c r="H137" s="183">
        <f t="shared" ca="1" si="50"/>
        <v>0</v>
      </c>
      <c r="J137" s="183">
        <f t="shared" ca="1" si="51"/>
        <v>0</v>
      </c>
      <c r="K137" s="183">
        <f t="shared" ca="1" si="52"/>
        <v>0</v>
      </c>
      <c r="L137" s="183">
        <f t="shared" ca="1" si="53"/>
        <v>11691</v>
      </c>
      <c r="N137" s="183">
        <f t="shared" ca="1" si="54"/>
        <v>11691</v>
      </c>
      <c r="O137" s="183">
        <f t="shared" ca="1" si="55"/>
        <v>11691</v>
      </c>
      <c r="P137" s="183">
        <f t="shared" ca="1" si="56"/>
        <v>11691</v>
      </c>
      <c r="R137" s="183">
        <f t="shared" ca="1" si="57"/>
        <v>11691</v>
      </c>
      <c r="S137" s="183">
        <f t="shared" ca="1" si="58"/>
        <v>33917</v>
      </c>
      <c r="T137" s="183">
        <f t="shared" ca="1" si="59"/>
        <v>33917</v>
      </c>
      <c r="V137" s="183">
        <f t="shared" ca="1" si="60"/>
        <v>33917</v>
      </c>
      <c r="W137" s="183">
        <f t="shared" ca="1" si="61"/>
        <v>33917</v>
      </c>
      <c r="X137" s="183">
        <f t="shared" ca="1" si="62"/>
        <v>33917</v>
      </c>
      <c r="Y137" s="30"/>
      <c r="Z137" s="183">
        <f t="shared" ca="1" si="63"/>
        <v>33917</v>
      </c>
      <c r="AA137" s="183">
        <f t="shared" ca="1" si="64"/>
        <v>33917</v>
      </c>
      <c r="AB137" s="30"/>
    </row>
    <row r="138" spans="1:28" ht="15">
      <c r="A138" s="390" t="s">
        <v>13</v>
      </c>
      <c r="B138" s="236">
        <v>41730</v>
      </c>
      <c r="C138" s="393">
        <f t="shared" si="65"/>
        <v>13</v>
      </c>
      <c r="D138" s="237" t="s">
        <v>69</v>
      </c>
      <c r="E138" s="236">
        <v>41730</v>
      </c>
      <c r="F138" s="183">
        <f t="shared" ca="1" si="48"/>
        <v>0</v>
      </c>
      <c r="G138" s="183">
        <f t="shared" ca="1" si="49"/>
        <v>0</v>
      </c>
      <c r="H138" s="183">
        <f t="shared" ca="1" si="50"/>
        <v>0</v>
      </c>
      <c r="J138" s="183">
        <f t="shared" ca="1" si="51"/>
        <v>0</v>
      </c>
      <c r="K138" s="183">
        <f t="shared" ca="1" si="52"/>
        <v>0</v>
      </c>
      <c r="L138" s="183">
        <f t="shared" ca="1" si="53"/>
        <v>14767</v>
      </c>
      <c r="N138" s="183">
        <f t="shared" ca="1" si="54"/>
        <v>14767</v>
      </c>
      <c r="O138" s="183">
        <f t="shared" ca="1" si="55"/>
        <v>14767</v>
      </c>
      <c r="P138" s="183">
        <f t="shared" ca="1" si="56"/>
        <v>14767</v>
      </c>
      <c r="R138" s="183">
        <f t="shared" ca="1" si="57"/>
        <v>14767</v>
      </c>
      <c r="S138" s="183">
        <f t="shared" ca="1" si="58"/>
        <v>35288</v>
      </c>
      <c r="T138" s="183">
        <f t="shared" ca="1" si="59"/>
        <v>35288</v>
      </c>
      <c r="V138" s="183">
        <f t="shared" ca="1" si="60"/>
        <v>35288</v>
      </c>
      <c r="W138" s="183">
        <f t="shared" ca="1" si="61"/>
        <v>35288</v>
      </c>
      <c r="X138" s="183">
        <f t="shared" ca="1" si="62"/>
        <v>35288</v>
      </c>
      <c r="Y138" s="30"/>
      <c r="Z138" s="183">
        <f t="shared" ca="1" si="63"/>
        <v>35288</v>
      </c>
      <c r="AA138" s="183">
        <f t="shared" ca="1" si="64"/>
        <v>35288</v>
      </c>
      <c r="AB138" s="30"/>
    </row>
    <row r="139" spans="1:28" ht="15">
      <c r="A139" s="390" t="s">
        <v>7</v>
      </c>
      <c r="B139" s="236">
        <v>41821</v>
      </c>
      <c r="C139" s="393">
        <f t="shared" si="65"/>
        <v>14</v>
      </c>
      <c r="D139" s="237" t="s">
        <v>76</v>
      </c>
      <c r="E139" s="236">
        <v>41821</v>
      </c>
      <c r="F139" s="183">
        <f t="shared" ca="1" si="48"/>
        <v>0</v>
      </c>
      <c r="G139" s="183">
        <f t="shared" ca="1" si="49"/>
        <v>0</v>
      </c>
      <c r="H139" s="183">
        <f t="shared" ca="1" si="50"/>
        <v>0</v>
      </c>
      <c r="J139" s="183">
        <f t="shared" ca="1" si="51"/>
        <v>0</v>
      </c>
      <c r="K139" s="183">
        <f t="shared" ca="1" si="52"/>
        <v>0</v>
      </c>
      <c r="L139" s="183">
        <f t="shared" ca="1" si="53"/>
        <v>0</v>
      </c>
      <c r="N139" s="183">
        <f t="shared" ca="1" si="54"/>
        <v>0</v>
      </c>
      <c r="O139" s="183">
        <f t="shared" ca="1" si="55"/>
        <v>28623</v>
      </c>
      <c r="P139" s="183">
        <f t="shared" ca="1" si="56"/>
        <v>28623</v>
      </c>
      <c r="R139" s="183">
        <f t="shared" ca="1" si="57"/>
        <v>28623</v>
      </c>
      <c r="S139" s="183">
        <f t="shared" ca="1" si="58"/>
        <v>28623</v>
      </c>
      <c r="T139" s="183">
        <f t="shared" ca="1" si="59"/>
        <v>28623</v>
      </c>
      <c r="V139" s="183">
        <f t="shared" ca="1" si="60"/>
        <v>28623</v>
      </c>
      <c r="W139" s="183">
        <f t="shared" ca="1" si="61"/>
        <v>28623</v>
      </c>
      <c r="X139" s="183">
        <f t="shared" ca="1" si="62"/>
        <v>28623</v>
      </c>
      <c r="Y139" s="30"/>
      <c r="Z139" s="183">
        <f t="shared" ca="1" si="63"/>
        <v>28623</v>
      </c>
      <c r="AA139" s="183">
        <f t="shared" ca="1" si="64"/>
        <v>28623</v>
      </c>
      <c r="AB139" s="30"/>
    </row>
    <row r="140" spans="1:28" ht="15">
      <c r="A140" s="390" t="s">
        <v>22</v>
      </c>
      <c r="B140" s="236">
        <v>41821</v>
      </c>
      <c r="C140" s="393">
        <f t="shared" si="65"/>
        <v>15</v>
      </c>
      <c r="D140" s="237" t="s">
        <v>62</v>
      </c>
      <c r="E140" s="236">
        <v>41821</v>
      </c>
      <c r="F140" s="183">
        <f t="shared" ca="1" si="48"/>
        <v>0</v>
      </c>
      <c r="G140" s="183">
        <f t="shared" ca="1" si="49"/>
        <v>0</v>
      </c>
      <c r="H140" s="183">
        <f t="shared" ca="1" si="50"/>
        <v>0</v>
      </c>
      <c r="J140" s="183">
        <f t="shared" ca="1" si="51"/>
        <v>0</v>
      </c>
      <c r="K140" s="183">
        <f t="shared" ca="1" si="52"/>
        <v>0</v>
      </c>
      <c r="L140" s="183">
        <f t="shared" ca="1" si="53"/>
        <v>0</v>
      </c>
      <c r="N140" s="183">
        <f t="shared" ca="1" si="54"/>
        <v>0</v>
      </c>
      <c r="O140" s="183">
        <f t="shared" ca="1" si="55"/>
        <v>23379</v>
      </c>
      <c r="P140" s="183">
        <f t="shared" ca="1" si="56"/>
        <v>23379</v>
      </c>
      <c r="R140" s="183">
        <f t="shared" ca="1" si="57"/>
        <v>23379</v>
      </c>
      <c r="S140" s="183">
        <f t="shared" ca="1" si="58"/>
        <v>23379</v>
      </c>
      <c r="T140" s="183">
        <f t="shared" ca="1" si="59"/>
        <v>23379</v>
      </c>
      <c r="V140" s="183">
        <f t="shared" ca="1" si="60"/>
        <v>23379</v>
      </c>
      <c r="W140" s="183">
        <f t="shared" ca="1" si="61"/>
        <v>23379</v>
      </c>
      <c r="X140" s="183">
        <f t="shared" ca="1" si="62"/>
        <v>23379</v>
      </c>
      <c r="Y140" s="30"/>
      <c r="Z140" s="183">
        <f t="shared" ca="1" si="63"/>
        <v>23379</v>
      </c>
      <c r="AA140" s="183">
        <f t="shared" ca="1" si="64"/>
        <v>23379</v>
      </c>
      <c r="AB140" s="30"/>
    </row>
    <row r="141" spans="1:28" ht="15">
      <c r="A141" s="390" t="s">
        <v>10</v>
      </c>
      <c r="B141" s="236">
        <v>41913</v>
      </c>
      <c r="C141" s="393">
        <v>4</v>
      </c>
      <c r="D141" s="237" t="s">
        <v>74</v>
      </c>
      <c r="E141" s="236">
        <v>41913</v>
      </c>
      <c r="F141" s="183">
        <f t="shared" ca="1" si="48"/>
        <v>0</v>
      </c>
      <c r="G141" s="183">
        <f t="shared" ca="1" si="49"/>
        <v>0</v>
      </c>
      <c r="H141" s="183">
        <f t="shared" ca="1" si="50"/>
        <v>0</v>
      </c>
      <c r="J141" s="183">
        <f t="shared" ca="1" si="51"/>
        <v>0</v>
      </c>
      <c r="K141" s="183">
        <f t="shared" ca="1" si="52"/>
        <v>0</v>
      </c>
      <c r="L141" s="183">
        <f t="shared" ca="1" si="53"/>
        <v>0</v>
      </c>
      <c r="N141" s="183">
        <f t="shared" ca="1" si="54"/>
        <v>0</v>
      </c>
      <c r="O141" s="183">
        <f t="shared" ca="1" si="55"/>
        <v>0</v>
      </c>
      <c r="P141" s="183">
        <f t="shared" ca="1" si="56"/>
        <v>0</v>
      </c>
      <c r="R141" s="183">
        <f t="shared" ca="1" si="57"/>
        <v>33309</v>
      </c>
      <c r="S141" s="183">
        <f t="shared" ca="1" si="58"/>
        <v>33309</v>
      </c>
      <c r="T141" s="183">
        <f t="shared" ca="1" si="59"/>
        <v>33309</v>
      </c>
      <c r="V141" s="183">
        <f t="shared" ca="1" si="60"/>
        <v>33309</v>
      </c>
      <c r="W141" s="183">
        <f t="shared" ca="1" si="61"/>
        <v>33309</v>
      </c>
      <c r="X141" s="183">
        <f t="shared" ca="1" si="62"/>
        <v>33309</v>
      </c>
      <c r="Y141" s="30"/>
      <c r="Z141" s="183">
        <f t="shared" ca="1" si="63"/>
        <v>33309</v>
      </c>
      <c r="AA141" s="183">
        <f t="shared" ca="1" si="64"/>
        <v>33309</v>
      </c>
      <c r="AB141" s="30"/>
    </row>
    <row r="142" spans="1:28">
      <c r="A142" s="96" t="s">
        <v>108</v>
      </c>
      <c r="B142" s="236">
        <v>41913</v>
      </c>
      <c r="C142" s="393">
        <v>17</v>
      </c>
      <c r="D142" s="237" t="s">
        <v>104</v>
      </c>
      <c r="E142" s="236">
        <v>41913</v>
      </c>
      <c r="F142" s="183">
        <f t="shared" ca="1" si="48"/>
        <v>0</v>
      </c>
      <c r="G142" s="183">
        <f t="shared" ca="1" si="49"/>
        <v>0</v>
      </c>
      <c r="H142" s="183">
        <f t="shared" ca="1" si="50"/>
        <v>0</v>
      </c>
      <c r="J142" s="183">
        <f t="shared" ca="1" si="51"/>
        <v>0</v>
      </c>
      <c r="K142" s="183">
        <f t="shared" ca="1" si="52"/>
        <v>0</v>
      </c>
      <c r="L142" s="183">
        <f t="shared" ca="1" si="53"/>
        <v>0</v>
      </c>
      <c r="N142" s="183">
        <f t="shared" ca="1" si="54"/>
        <v>0</v>
      </c>
      <c r="O142" s="183">
        <f t="shared" ca="1" si="55"/>
        <v>0</v>
      </c>
      <c r="P142" s="183">
        <f t="shared" ca="1" si="56"/>
        <v>101091</v>
      </c>
      <c r="R142" s="183">
        <f t="shared" ca="1" si="57"/>
        <v>101091</v>
      </c>
      <c r="S142" s="183">
        <f t="shared" ca="1" si="58"/>
        <v>101091</v>
      </c>
      <c r="T142" s="183">
        <f t="shared" ca="1" si="59"/>
        <v>101091</v>
      </c>
      <c r="V142" s="183">
        <f t="shared" ca="1" si="60"/>
        <v>101091</v>
      </c>
      <c r="W142" s="183">
        <f t="shared" ca="1" si="61"/>
        <v>101091</v>
      </c>
      <c r="X142" s="183">
        <f t="shared" ca="1" si="62"/>
        <v>101091</v>
      </c>
      <c r="Y142" s="30"/>
      <c r="Z142" s="183">
        <f t="shared" ca="1" si="63"/>
        <v>101091</v>
      </c>
      <c r="AA142" s="183">
        <f t="shared" ca="1" si="64"/>
        <v>101091</v>
      </c>
      <c r="AB142" s="30"/>
    </row>
    <row r="143" spans="1:28">
      <c r="A143" s="96"/>
      <c r="B143" s="236">
        <v>41913</v>
      </c>
      <c r="C143" s="393">
        <v>18</v>
      </c>
      <c r="D143" s="239" t="s">
        <v>59</v>
      </c>
      <c r="E143" s="236">
        <v>41913</v>
      </c>
      <c r="F143" s="183">
        <f t="shared" ca="1" si="48"/>
        <v>0</v>
      </c>
      <c r="G143" s="183">
        <f t="shared" ca="1" si="49"/>
        <v>0</v>
      </c>
      <c r="H143" s="183">
        <f t="shared" ca="1" si="50"/>
        <v>0</v>
      </c>
      <c r="J143" s="183">
        <f t="shared" ca="1" si="51"/>
        <v>0</v>
      </c>
      <c r="K143" s="183">
        <f t="shared" ca="1" si="52"/>
        <v>0</v>
      </c>
      <c r="L143" s="183">
        <f t="shared" ca="1" si="53"/>
        <v>0</v>
      </c>
      <c r="N143" s="183">
        <f t="shared" ca="1" si="54"/>
        <v>0</v>
      </c>
      <c r="O143" s="183">
        <f t="shared" ca="1" si="55"/>
        <v>0</v>
      </c>
      <c r="P143" s="183">
        <f t="shared" ca="1" si="56"/>
        <v>54798</v>
      </c>
      <c r="R143" s="183">
        <f t="shared" ca="1" si="57"/>
        <v>54798</v>
      </c>
      <c r="S143" s="183">
        <f t="shared" ca="1" si="58"/>
        <v>54798</v>
      </c>
      <c r="T143" s="183">
        <f t="shared" ca="1" si="59"/>
        <v>54798</v>
      </c>
      <c r="V143" s="183">
        <f t="shared" ca="1" si="60"/>
        <v>54798</v>
      </c>
      <c r="W143" s="183">
        <f t="shared" ca="1" si="61"/>
        <v>54798</v>
      </c>
      <c r="X143" s="183">
        <f t="shared" ca="1" si="62"/>
        <v>54798</v>
      </c>
      <c r="Y143" s="30"/>
      <c r="Z143" s="183">
        <f t="shared" ca="1" si="63"/>
        <v>54798</v>
      </c>
      <c r="AA143" s="183">
        <f t="shared" ca="1" si="64"/>
        <v>54798</v>
      </c>
      <c r="AB143" s="30"/>
    </row>
    <row r="144" spans="1:28">
      <c r="A144" s="96"/>
      <c r="B144" s="236">
        <v>42005</v>
      </c>
      <c r="C144" s="393">
        <v>19</v>
      </c>
      <c r="D144" s="239" t="s">
        <v>92</v>
      </c>
      <c r="E144" s="236">
        <v>42005</v>
      </c>
      <c r="F144" s="183">
        <f t="shared" ca="1" si="48"/>
        <v>0</v>
      </c>
      <c r="G144" s="183">
        <f t="shared" ca="1" si="49"/>
        <v>0</v>
      </c>
      <c r="H144" s="183">
        <f t="shared" ca="1" si="50"/>
        <v>0</v>
      </c>
      <c r="J144" s="183">
        <f t="shared" ca="1" si="51"/>
        <v>0</v>
      </c>
      <c r="K144" s="183">
        <f t="shared" ca="1" si="52"/>
        <v>0</v>
      </c>
      <c r="L144" s="183">
        <f t="shared" ca="1" si="53"/>
        <v>0</v>
      </c>
      <c r="N144" s="183">
        <f t="shared" ca="1" si="54"/>
        <v>0</v>
      </c>
      <c r="O144" s="183">
        <f t="shared" ca="1" si="55"/>
        <v>0</v>
      </c>
      <c r="P144" s="183">
        <f t="shared" ca="1" si="56"/>
        <v>0</v>
      </c>
      <c r="R144" s="183">
        <f t="shared" ca="1" si="57"/>
        <v>15269</v>
      </c>
      <c r="S144" s="183">
        <f t="shared" ca="1" si="58"/>
        <v>15269</v>
      </c>
      <c r="T144" s="183">
        <f t="shared" ca="1" si="59"/>
        <v>15269</v>
      </c>
      <c r="V144" s="183">
        <f t="shared" ca="1" si="60"/>
        <v>15269</v>
      </c>
      <c r="W144" s="183">
        <f t="shared" ca="1" si="61"/>
        <v>15269</v>
      </c>
      <c r="X144" s="183">
        <f t="shared" ca="1" si="62"/>
        <v>15269</v>
      </c>
      <c r="Y144" s="30"/>
      <c r="Z144" s="183">
        <f t="shared" ca="1" si="63"/>
        <v>15269</v>
      </c>
      <c r="AA144" s="183">
        <f t="shared" ca="1" si="64"/>
        <v>15269</v>
      </c>
      <c r="AB144" s="30"/>
    </row>
    <row r="145" spans="1:32">
      <c r="A145" s="96"/>
      <c r="B145" s="236">
        <v>42005</v>
      </c>
      <c r="C145" s="393">
        <v>20</v>
      </c>
      <c r="D145" s="239" t="s">
        <v>105</v>
      </c>
      <c r="E145" s="236">
        <v>42005</v>
      </c>
      <c r="F145" s="183">
        <f t="shared" ca="1" si="48"/>
        <v>0</v>
      </c>
      <c r="G145" s="183">
        <f t="shared" ca="1" si="49"/>
        <v>0</v>
      </c>
      <c r="H145" s="183">
        <f t="shared" ca="1" si="50"/>
        <v>0</v>
      </c>
      <c r="J145" s="183">
        <f t="shared" ca="1" si="51"/>
        <v>0</v>
      </c>
      <c r="K145" s="183">
        <f t="shared" ca="1" si="52"/>
        <v>0</v>
      </c>
      <c r="L145" s="183">
        <f t="shared" ca="1" si="53"/>
        <v>0</v>
      </c>
      <c r="N145" s="183">
        <f t="shared" ca="1" si="54"/>
        <v>0</v>
      </c>
      <c r="O145" s="183">
        <f t="shared" ca="1" si="55"/>
        <v>0</v>
      </c>
      <c r="P145" s="183">
        <f t="shared" ca="1" si="56"/>
        <v>0</v>
      </c>
      <c r="R145" s="183">
        <f t="shared" ca="1" si="57"/>
        <v>36575</v>
      </c>
      <c r="S145" s="183">
        <f t="shared" ca="1" si="58"/>
        <v>36575</v>
      </c>
      <c r="T145" s="183">
        <f t="shared" ca="1" si="59"/>
        <v>36575</v>
      </c>
      <c r="V145" s="183">
        <f t="shared" ca="1" si="60"/>
        <v>36575</v>
      </c>
      <c r="W145" s="183">
        <f t="shared" ca="1" si="61"/>
        <v>36575</v>
      </c>
      <c r="X145" s="183">
        <f t="shared" ca="1" si="62"/>
        <v>36575</v>
      </c>
      <c r="Y145" s="30"/>
      <c r="Z145" s="183">
        <f t="shared" ca="1" si="63"/>
        <v>36575</v>
      </c>
      <c r="AA145" s="183">
        <f t="shared" ca="1" si="64"/>
        <v>36575</v>
      </c>
      <c r="AB145" s="30"/>
    </row>
    <row r="146" spans="1:32">
      <c r="A146" s="96" t="s">
        <v>97</v>
      </c>
      <c r="B146" s="236">
        <v>42095</v>
      </c>
      <c r="C146" s="393">
        <v>21</v>
      </c>
      <c r="D146" s="239" t="s">
        <v>58</v>
      </c>
      <c r="E146" s="236">
        <v>42005</v>
      </c>
      <c r="F146" s="183">
        <f t="shared" ca="1" si="48"/>
        <v>0</v>
      </c>
      <c r="G146" s="183">
        <f t="shared" ca="1" si="49"/>
        <v>0</v>
      </c>
      <c r="H146" s="183">
        <f t="shared" ca="1" si="50"/>
        <v>0</v>
      </c>
      <c r="J146" s="183">
        <f t="shared" ca="1" si="51"/>
        <v>0</v>
      </c>
      <c r="K146" s="183">
        <f t="shared" ca="1" si="52"/>
        <v>0</v>
      </c>
      <c r="L146" s="183">
        <f t="shared" ca="1" si="53"/>
        <v>0</v>
      </c>
      <c r="N146" s="183">
        <f t="shared" ca="1" si="54"/>
        <v>0</v>
      </c>
      <c r="O146" s="183">
        <f t="shared" ca="1" si="55"/>
        <v>0</v>
      </c>
      <c r="P146" s="183">
        <f t="shared" ca="1" si="56"/>
        <v>0</v>
      </c>
      <c r="R146" s="183">
        <f t="shared" ca="1" si="57"/>
        <v>0</v>
      </c>
      <c r="S146" s="183">
        <f t="shared" ca="1" si="58"/>
        <v>32214</v>
      </c>
      <c r="T146" s="183">
        <f t="shared" ca="1" si="59"/>
        <v>32214</v>
      </c>
      <c r="V146" s="183">
        <f t="shared" ca="1" si="60"/>
        <v>32214</v>
      </c>
      <c r="W146" s="183">
        <f t="shared" ca="1" si="61"/>
        <v>32214</v>
      </c>
      <c r="X146" s="183">
        <f t="shared" ca="1" si="62"/>
        <v>32214</v>
      </c>
      <c r="Y146" s="30"/>
      <c r="Z146" s="183">
        <f t="shared" ca="1" si="63"/>
        <v>32214</v>
      </c>
      <c r="AA146" s="183">
        <f t="shared" ca="1" si="64"/>
        <v>32214</v>
      </c>
      <c r="AB146" s="30"/>
    </row>
    <row r="147" spans="1:32">
      <c r="A147" s="96"/>
      <c r="B147" s="236">
        <v>42370</v>
      </c>
      <c r="C147" s="393">
        <v>27</v>
      </c>
      <c r="D147" s="239" t="s">
        <v>224</v>
      </c>
      <c r="E147" s="236">
        <v>42005</v>
      </c>
      <c r="F147" s="183">
        <f t="shared" ca="1" si="48"/>
        <v>0</v>
      </c>
      <c r="G147" s="183">
        <f t="shared" ca="1" si="49"/>
        <v>0</v>
      </c>
      <c r="H147" s="183">
        <f t="shared" ca="1" si="50"/>
        <v>0</v>
      </c>
      <c r="J147" s="183">
        <f t="shared" ca="1" si="51"/>
        <v>0</v>
      </c>
      <c r="K147" s="183">
        <f t="shared" ca="1" si="52"/>
        <v>0</v>
      </c>
      <c r="L147" s="183">
        <f t="shared" ca="1" si="53"/>
        <v>0</v>
      </c>
      <c r="N147" s="183">
        <f t="shared" ca="1" si="54"/>
        <v>0</v>
      </c>
      <c r="O147" s="183">
        <f t="shared" ca="1" si="55"/>
        <v>0</v>
      </c>
      <c r="P147" s="183">
        <f t="shared" ca="1" si="56"/>
        <v>0</v>
      </c>
      <c r="R147" s="183">
        <f t="shared" ca="1" si="57"/>
        <v>0</v>
      </c>
      <c r="S147" s="183">
        <f t="shared" ca="1" si="58"/>
        <v>0</v>
      </c>
      <c r="T147" s="183">
        <f t="shared" ca="1" si="59"/>
        <v>0</v>
      </c>
      <c r="V147" s="183">
        <f t="shared" ca="1" si="60"/>
        <v>0</v>
      </c>
      <c r="W147" s="183">
        <f t="shared" ca="1" si="61"/>
        <v>24621</v>
      </c>
      <c r="X147" s="183">
        <f t="shared" ca="1" si="62"/>
        <v>24621</v>
      </c>
      <c r="Y147" s="30"/>
      <c r="Z147" s="183">
        <f t="shared" ca="1" si="63"/>
        <v>24621</v>
      </c>
      <c r="AA147" s="183">
        <f t="shared" ca="1" si="64"/>
        <v>24621</v>
      </c>
      <c r="AB147" s="30"/>
    </row>
    <row r="148" spans="1:32">
      <c r="A148" s="96"/>
      <c r="B148" s="236">
        <v>42370</v>
      </c>
      <c r="C148" s="393">
        <v>22</v>
      </c>
      <c r="D148" s="239" t="s">
        <v>101</v>
      </c>
      <c r="E148" s="236">
        <v>42005</v>
      </c>
      <c r="F148" s="183">
        <f t="shared" ca="1" si="48"/>
        <v>0</v>
      </c>
      <c r="G148" s="183">
        <f t="shared" ca="1" si="49"/>
        <v>0</v>
      </c>
      <c r="H148" s="183">
        <f t="shared" ca="1" si="50"/>
        <v>0</v>
      </c>
      <c r="J148" s="183">
        <f t="shared" ca="1" si="51"/>
        <v>0</v>
      </c>
      <c r="K148" s="183">
        <f t="shared" ca="1" si="52"/>
        <v>0</v>
      </c>
      <c r="L148" s="183">
        <f t="shared" ca="1" si="53"/>
        <v>0</v>
      </c>
      <c r="N148" s="183">
        <f t="shared" ca="1" si="54"/>
        <v>0</v>
      </c>
      <c r="O148" s="183">
        <f t="shared" ca="1" si="55"/>
        <v>0</v>
      </c>
      <c r="P148" s="183">
        <f t="shared" ca="1" si="56"/>
        <v>0</v>
      </c>
      <c r="R148" s="183">
        <f t="shared" ca="1" si="57"/>
        <v>0</v>
      </c>
      <c r="S148" s="183">
        <f t="shared" ca="1" si="58"/>
        <v>0</v>
      </c>
      <c r="T148" s="183">
        <f t="shared" ca="1" si="59"/>
        <v>0</v>
      </c>
      <c r="V148" s="183">
        <f t="shared" ca="1" si="60"/>
        <v>0</v>
      </c>
      <c r="W148" s="183">
        <f t="shared" ca="1" si="61"/>
        <v>16847</v>
      </c>
      <c r="X148" s="183">
        <f t="shared" ca="1" si="62"/>
        <v>16847</v>
      </c>
      <c r="Y148" s="30"/>
      <c r="Z148" s="183">
        <f t="shared" ca="1" si="63"/>
        <v>16847</v>
      </c>
      <c r="AA148" s="183">
        <f t="shared" ca="1" si="64"/>
        <v>16847</v>
      </c>
      <c r="AB148" s="30"/>
    </row>
    <row r="149" spans="1:32">
      <c r="A149" s="96" t="s">
        <v>109</v>
      </c>
      <c r="B149" s="236">
        <v>42461</v>
      </c>
      <c r="C149" s="393">
        <v>23</v>
      </c>
      <c r="D149" s="239" t="s">
        <v>285</v>
      </c>
      <c r="E149" s="236">
        <v>42005</v>
      </c>
      <c r="F149" s="183" t="e">
        <f t="shared" ca="1" si="48"/>
        <v>#REF!</v>
      </c>
      <c r="G149" s="183" t="e">
        <f t="shared" ca="1" si="49"/>
        <v>#REF!</v>
      </c>
      <c r="H149" s="183" t="e">
        <f t="shared" ca="1" si="50"/>
        <v>#REF!</v>
      </c>
      <c r="J149" s="183" t="e">
        <f t="shared" ca="1" si="51"/>
        <v>#REF!</v>
      </c>
      <c r="K149" s="183" t="e">
        <f t="shared" ca="1" si="52"/>
        <v>#REF!</v>
      </c>
      <c r="L149" s="183" t="e">
        <f t="shared" ca="1" si="53"/>
        <v>#REF!</v>
      </c>
      <c r="N149" s="183" t="e">
        <f t="shared" ca="1" si="54"/>
        <v>#REF!</v>
      </c>
      <c r="O149" s="183" t="e">
        <f t="shared" ca="1" si="55"/>
        <v>#REF!</v>
      </c>
      <c r="P149" s="183" t="e">
        <f t="shared" ca="1" si="56"/>
        <v>#REF!</v>
      </c>
      <c r="R149" s="183" t="e">
        <f t="shared" ca="1" si="57"/>
        <v>#REF!</v>
      </c>
      <c r="S149" s="183" t="e">
        <f t="shared" ca="1" si="58"/>
        <v>#REF!</v>
      </c>
      <c r="T149" s="183" t="e">
        <f t="shared" ca="1" si="59"/>
        <v>#REF!</v>
      </c>
      <c r="V149" s="183" t="e">
        <f t="shared" ca="1" si="60"/>
        <v>#REF!</v>
      </c>
      <c r="W149" s="183" t="e">
        <f ca="1">INDIRECT("'"&amp;$D149&amp;"'!F61")+INDIRECT("'"&amp;$D149&amp;"'!V61")+INDIRECT("'"&amp;$D149&amp;"'!AL61")+INDIRECT("'"&amp;$D149&amp;"'!BR61")+INDIRECT("'"&amp;$D149&amp;"'!CH61")</f>
        <v>#REF!</v>
      </c>
      <c r="X149" s="183" t="e">
        <f t="shared" ca="1" si="62"/>
        <v>#REF!</v>
      </c>
      <c r="Y149" s="30"/>
      <c r="Z149" s="183" t="e">
        <f t="shared" ca="1" si="63"/>
        <v>#REF!</v>
      </c>
      <c r="AA149" s="183" t="e">
        <f t="shared" ca="1" si="64"/>
        <v>#REF!</v>
      </c>
      <c r="AB149" s="30"/>
    </row>
    <row r="150" spans="1:32">
      <c r="A150" s="96" t="s">
        <v>99</v>
      </c>
      <c r="B150" s="236">
        <v>42552</v>
      </c>
      <c r="C150" s="393">
        <v>24</v>
      </c>
      <c r="D150" s="239" t="s">
        <v>91</v>
      </c>
      <c r="E150" s="236">
        <v>42005</v>
      </c>
      <c r="F150" s="183">
        <f t="shared" ca="1" si="48"/>
        <v>0</v>
      </c>
      <c r="G150" s="183">
        <f t="shared" ca="1" si="49"/>
        <v>0</v>
      </c>
      <c r="H150" s="183">
        <f t="shared" ca="1" si="50"/>
        <v>0</v>
      </c>
      <c r="J150" s="183">
        <f t="shared" ca="1" si="51"/>
        <v>0</v>
      </c>
      <c r="K150" s="183">
        <f t="shared" ca="1" si="52"/>
        <v>0</v>
      </c>
      <c r="L150" s="183">
        <f t="shared" ca="1" si="53"/>
        <v>0</v>
      </c>
      <c r="N150" s="183">
        <f t="shared" ca="1" si="54"/>
        <v>0</v>
      </c>
      <c r="O150" s="183">
        <f t="shared" ca="1" si="55"/>
        <v>0</v>
      </c>
      <c r="P150" s="183">
        <f t="shared" ca="1" si="56"/>
        <v>0</v>
      </c>
      <c r="R150" s="183">
        <f t="shared" ca="1" si="57"/>
        <v>0</v>
      </c>
      <c r="S150" s="183">
        <f t="shared" ca="1" si="58"/>
        <v>0</v>
      </c>
      <c r="T150" s="183">
        <f t="shared" ca="1" si="59"/>
        <v>0</v>
      </c>
      <c r="V150" s="183">
        <f t="shared" ca="1" si="60"/>
        <v>0</v>
      </c>
      <c r="W150" s="183">
        <f t="shared" ca="1" si="61"/>
        <v>0</v>
      </c>
      <c r="X150" s="183">
        <f t="shared" ca="1" si="62"/>
        <v>0</v>
      </c>
      <c r="Y150" s="30"/>
      <c r="Z150" s="183">
        <f t="shared" ca="1" si="63"/>
        <v>0</v>
      </c>
      <c r="AA150" s="183">
        <f t="shared" ca="1" si="64"/>
        <v>0</v>
      </c>
      <c r="AB150" s="30"/>
    </row>
    <row r="151" spans="1:32">
      <c r="A151" s="96" t="s">
        <v>110</v>
      </c>
      <c r="B151" s="236">
        <v>42552</v>
      </c>
      <c r="C151" s="393">
        <v>25</v>
      </c>
      <c r="D151" s="239" t="s">
        <v>106</v>
      </c>
      <c r="E151" s="236">
        <v>42005</v>
      </c>
      <c r="F151" s="183">
        <f t="shared" ca="1" si="48"/>
        <v>0</v>
      </c>
      <c r="G151" s="183">
        <f t="shared" ca="1" si="49"/>
        <v>0</v>
      </c>
      <c r="H151" s="183">
        <f t="shared" ca="1" si="50"/>
        <v>0</v>
      </c>
      <c r="J151" s="183">
        <f t="shared" ca="1" si="51"/>
        <v>0</v>
      </c>
      <c r="K151" s="183">
        <f t="shared" ca="1" si="52"/>
        <v>0</v>
      </c>
      <c r="L151" s="183">
        <f t="shared" ca="1" si="53"/>
        <v>0</v>
      </c>
      <c r="N151" s="183">
        <f t="shared" ca="1" si="54"/>
        <v>0</v>
      </c>
      <c r="O151" s="183">
        <f t="shared" ca="1" si="55"/>
        <v>0</v>
      </c>
      <c r="P151" s="183">
        <f t="shared" ca="1" si="56"/>
        <v>0</v>
      </c>
      <c r="R151" s="183">
        <f t="shared" ca="1" si="57"/>
        <v>0</v>
      </c>
      <c r="S151" s="183">
        <f t="shared" ca="1" si="58"/>
        <v>0</v>
      </c>
      <c r="T151" s="183">
        <f t="shared" ca="1" si="59"/>
        <v>0</v>
      </c>
      <c r="V151" s="183">
        <f t="shared" ca="1" si="60"/>
        <v>0</v>
      </c>
      <c r="W151" s="183">
        <f t="shared" ca="1" si="61"/>
        <v>0</v>
      </c>
      <c r="X151" s="183">
        <f t="shared" ca="1" si="62"/>
        <v>0</v>
      </c>
      <c r="Y151" s="30"/>
      <c r="Z151" s="183">
        <f t="shared" ca="1" si="63"/>
        <v>0</v>
      </c>
      <c r="AA151" s="183">
        <f t="shared" ca="1" si="64"/>
        <v>0</v>
      </c>
      <c r="AB151" s="30"/>
    </row>
    <row r="152" spans="1:32">
      <c r="A152" s="96" t="s">
        <v>111</v>
      </c>
      <c r="B152" s="236">
        <v>42552</v>
      </c>
      <c r="C152" s="393">
        <v>26</v>
      </c>
      <c r="D152" s="239" t="s">
        <v>107</v>
      </c>
      <c r="E152" s="236">
        <v>42005</v>
      </c>
      <c r="F152" s="183">
        <f t="shared" ca="1" si="48"/>
        <v>0</v>
      </c>
      <c r="G152" s="183">
        <f t="shared" ca="1" si="49"/>
        <v>0</v>
      </c>
      <c r="H152" s="183">
        <f t="shared" ca="1" si="50"/>
        <v>0</v>
      </c>
      <c r="J152" s="183">
        <f t="shared" ca="1" si="51"/>
        <v>0</v>
      </c>
      <c r="K152" s="183">
        <f t="shared" ca="1" si="52"/>
        <v>0</v>
      </c>
      <c r="L152" s="183">
        <f t="shared" ca="1" si="53"/>
        <v>0</v>
      </c>
      <c r="N152" s="183">
        <f t="shared" ca="1" si="54"/>
        <v>0</v>
      </c>
      <c r="O152" s="183">
        <f t="shared" ca="1" si="55"/>
        <v>0</v>
      </c>
      <c r="P152" s="183">
        <f t="shared" ca="1" si="56"/>
        <v>0</v>
      </c>
      <c r="R152" s="183">
        <f t="shared" ca="1" si="57"/>
        <v>0</v>
      </c>
      <c r="S152" s="183">
        <f t="shared" ca="1" si="58"/>
        <v>0</v>
      </c>
      <c r="T152" s="183">
        <f t="shared" ca="1" si="59"/>
        <v>0</v>
      </c>
      <c r="V152" s="183">
        <f t="shared" ca="1" si="60"/>
        <v>0</v>
      </c>
      <c r="W152" s="183">
        <f t="shared" ca="1" si="61"/>
        <v>0</v>
      </c>
      <c r="X152" s="183">
        <f t="shared" ca="1" si="62"/>
        <v>0</v>
      </c>
      <c r="Y152" s="30"/>
      <c r="Z152" s="183">
        <f t="shared" ca="1" si="63"/>
        <v>0</v>
      </c>
      <c r="AA152" s="183">
        <f t="shared" ca="1" si="64"/>
        <v>0</v>
      </c>
      <c r="AB152" s="30"/>
    </row>
    <row r="153" spans="1:32">
      <c r="A153" s="96" t="s">
        <v>98</v>
      </c>
      <c r="B153" s="236"/>
      <c r="C153" s="393"/>
      <c r="D153" s="239" t="s">
        <v>60</v>
      </c>
      <c r="E153" s="236"/>
      <c r="F153" s="183"/>
      <c r="G153" s="183"/>
      <c r="H153" s="183"/>
      <c r="J153" s="183"/>
      <c r="K153" s="183"/>
      <c r="L153" s="183"/>
      <c r="N153" s="183"/>
      <c r="O153" s="183"/>
      <c r="P153" s="183"/>
      <c r="R153" s="183"/>
      <c r="S153" s="183"/>
      <c r="T153" s="183"/>
      <c r="V153" s="183"/>
      <c r="W153" s="183"/>
      <c r="X153" s="183"/>
      <c r="Y153" s="30"/>
      <c r="Z153" s="183"/>
      <c r="AA153" s="183"/>
      <c r="AB153" s="30"/>
    </row>
    <row r="154" spans="1:32">
      <c r="A154" s="96"/>
      <c r="B154" s="236"/>
      <c r="C154" s="393"/>
      <c r="D154" s="239"/>
      <c r="E154" s="236"/>
      <c r="F154" s="183"/>
      <c r="G154" s="183"/>
      <c r="H154" s="183"/>
      <c r="J154" s="183"/>
      <c r="K154" s="183"/>
      <c r="L154" s="183"/>
      <c r="N154" s="183"/>
      <c r="O154" s="183"/>
      <c r="P154" s="183"/>
      <c r="R154" s="183"/>
      <c r="S154" s="183"/>
      <c r="T154" s="183"/>
      <c r="V154" s="183"/>
      <c r="W154" s="183"/>
      <c r="X154" s="183"/>
      <c r="Y154" s="30"/>
      <c r="Z154" s="183"/>
      <c r="AA154" s="183"/>
      <c r="AB154" s="30"/>
    </row>
    <row r="155" spans="1:32">
      <c r="A155" s="30"/>
      <c r="B155" s="30"/>
      <c r="C155" s="30"/>
      <c r="D155" s="30"/>
      <c r="E155" s="30"/>
      <c r="P155" s="4"/>
      <c r="S155" s="108"/>
      <c r="T155" s="108"/>
      <c r="Y155" s="30"/>
      <c r="AB155" s="30"/>
    </row>
    <row r="156" spans="1:32">
      <c r="A156" s="196"/>
      <c r="B156" s="236"/>
      <c r="C156" s="194"/>
      <c r="D156" s="239"/>
      <c r="P156" s="4"/>
      <c r="S156" s="108"/>
      <c r="T156" s="108"/>
      <c r="Y156" s="30"/>
      <c r="AB156" s="30"/>
    </row>
    <row r="157" spans="1:32">
      <c r="A157" s="196"/>
      <c r="B157" s="236"/>
      <c r="C157" s="194"/>
      <c r="D157" s="239"/>
      <c r="P157" s="4"/>
      <c r="S157" s="108"/>
      <c r="T157" s="108"/>
      <c r="Y157" s="30"/>
      <c r="AB157" s="30"/>
    </row>
    <row r="158" spans="1:32" outlineLevel="1">
      <c r="D158" s="317" t="s">
        <v>182</v>
      </c>
      <c r="F158" s="183">
        <f ca="1">INDIRECT("'"&amp;$D158&amp;"'!B23")+INDIRECT("'"&amp;$D158&amp;"'!R23")+INDIRECT("'"&amp;$D158&amp;"'!AH23")+INDIRECT("'"&amp;$D158&amp;"'!BN23")+INDIRECT("'"&amp;$D158&amp;"'!CD23")</f>
        <v>0</v>
      </c>
      <c r="G158" s="183">
        <f ca="1">INDIRECT("'"&amp;$D158&amp;"'!B28")+INDIRECT("'"&amp;$D158&amp;"'!R28")+INDIRECT("'"&amp;$D158&amp;"'!AH28")+INDIRECT("'"&amp;$D158&amp;"'!BN28")+INDIRECT("'"&amp;$D158&amp;"'!CD28")</f>
        <v>10415</v>
      </c>
      <c r="H158" s="183">
        <f ca="1">INDIRECT("'"&amp;$D158&amp;"'!B31")+INDIRECT("'"&amp;$D158&amp;"'!R31")+INDIRECT("'"&amp;$D158&amp;"'!AH31")+INDIRECT("'"&amp;$D158&amp;"'!BN31")+INDIRECT("'"&amp;$D158&amp;"'!CD31")</f>
        <v>10415</v>
      </c>
      <c r="I158" s="183"/>
      <c r="J158" s="183">
        <f ca="1">INDIRECT("'"&amp;$D158&amp;"'!B34")+INDIRECT("'"&amp;$D158&amp;"'!R34")+INDIRECT("'"&amp;$D158&amp;"'!AH34")+INDIRECT("'"&amp;$D158&amp;"'!BN34")+INDIRECT("'"&amp;$D158&amp;"'!CD34")</f>
        <v>10415</v>
      </c>
      <c r="K158" s="183">
        <f ca="1">INDIRECT("'"&amp;$D158&amp;"'!B37")+INDIRECT("'"&amp;$D158&amp;"'!R37")+INDIRECT("'"&amp;$D158&amp;"'!AH37")+INDIRECT("'"&amp;$D158&amp;"'!BN37")+INDIRECT("'"&amp;$D158&amp;"'!CD37")</f>
        <v>10415</v>
      </c>
      <c r="L158" s="183">
        <f ca="1">INDIRECT("'"&amp;$D158&amp;"'!B40")+INDIRECT("'"&amp;$D158&amp;"'!R40")+INDIRECT("'"&amp;$D158&amp;"'!AH40")+INDIRECT("'"&amp;$D158&amp;"'!BN40")+INDIRECT("'"&amp;$D158&amp;"'!CD40")</f>
        <v>10415</v>
      </c>
      <c r="N158" s="183">
        <f ca="1">INDIRECT("'"&amp;$D158&amp;"'!B42")+INDIRECT("'"&amp;$D158&amp;"'!R42")+INDIRECT("'"&amp;$D158&amp;"'!AH42")+INDIRECT("'"&amp;$D158&amp;"'!BN42")+INDIRECT("'"&amp;$D158&amp;"'!CD42")</f>
        <v>10415</v>
      </c>
      <c r="O158" s="183">
        <f ca="1">INDIRECT("'"&amp;$D158&amp;"'!B43")+INDIRECT("'"&amp;$D158&amp;"'!R43")+INDIRECT("'"&amp;$D158&amp;"'!AH43")+INDIRECT("'"&amp;$D158&amp;"'!BN43")+INDIRECT("'"&amp;$D158&amp;"'!CD43")</f>
        <v>29769</v>
      </c>
      <c r="P158" s="183">
        <f ca="1">INDIRECT("'"&amp;$D158&amp;"'!B46")+INDIRECT("'"&amp;$D158&amp;"'!R46")+INDIRECT("'"&amp;$D158&amp;"'!AH46")+INDIRECT("'"&amp;$D158&amp;"'!BN46")+INDIRECT("'"&amp;$D158&amp;"'!CD46")</f>
        <v>29769</v>
      </c>
      <c r="R158" s="183">
        <f ca="1">INDIRECT("'"&amp;$D158&amp;"'!B49")+INDIRECT("'"&amp;$D158&amp;"'!R49")+INDIRECT("'"&amp;$D158&amp;"'!AH49")+INDIRECT("'"&amp;$D158&amp;"'!BN49")+INDIRECT("'"&amp;$D158&amp;"'!CD49")</f>
        <v>29769</v>
      </c>
      <c r="S158" s="183">
        <f ca="1">INDIRECT("'"&amp;$D158&amp;"'!B52")+INDIRECT("'"&amp;$D158&amp;"'!R52")+INDIRECT("'"&amp;$D158&amp;"'!AH52")+INDIRECT("'"&amp;$D158&amp;"'!BN52")+INDIRECT("'"&amp;$D158&amp;"'!CD52")</f>
        <v>29769</v>
      </c>
      <c r="T158" s="183">
        <f ca="1">INDIRECT("'"&amp;$D158&amp;"'!B55")+INDIRECT("'"&amp;$D158&amp;"'!R55")+INDIRECT("'"&amp;$D158&amp;"'!AH55")+INDIRECT("'"&amp;$D158&amp;"'!BN55")+INDIRECT("'"&amp;$D158&amp;"'!CD55")</f>
        <v>41716</v>
      </c>
      <c r="V158" s="183">
        <f ca="1">INDIRECT("'"&amp;$D158&amp;"'!B58")+INDIRECT("'"&amp;$D158&amp;"'!R58")+INDIRECT("'"&amp;$D158&amp;"'!AH58")+INDIRECT("'"&amp;$D158&amp;"'!BN58")+INDIRECT("'"&amp;$D158&amp;"'!CD58")</f>
        <v>41716</v>
      </c>
      <c r="W158" s="183">
        <f ca="1">INDIRECT("'"&amp;$D158&amp;"'!B61")+INDIRECT("'"&amp;$D158&amp;"'!R61")+INDIRECT("'"&amp;$D158&amp;"'!AH61")+INDIRECT("'"&amp;$D158&amp;"'!BN61")+INDIRECT("'"&amp;$D158&amp;"'!CD61")</f>
        <v>41716</v>
      </c>
      <c r="X158" s="183">
        <f ca="1">INDIRECT("'"&amp;$D158&amp;"'!B64")+INDIRECT("'"&amp;$D158&amp;"'!R64")+INDIRECT("'"&amp;$D158&amp;"'!AH64")+INDIRECT("'"&amp;$D158&amp;"'!BN64")+INDIRECT("'"&amp;$D158&amp;"'!CD64")</f>
        <v>41716</v>
      </c>
      <c r="Y158" s="30"/>
      <c r="Z158" s="183">
        <f ca="1">INDIRECT("'"&amp;$D158&amp;"'!B67")+INDIRECT("'"&amp;$D158&amp;"'!R67")+INDIRECT("'"&amp;$D158&amp;"'!AH67")+INDIRECT("'"&amp;$D158&amp;"'!BN67")+INDIRECT("'"&amp;$D158&amp;"'!CD67")</f>
        <v>44454</v>
      </c>
      <c r="AA158" s="183">
        <f ca="1">INDIRECT("'"&amp;$D158&amp;"'!B70")+INDIRECT("'"&amp;$D158&amp;"'!R70")+INDIRECT("'"&amp;$D158&amp;"'!AH70")+INDIRECT("'"&amp;$D158&amp;"'!BN70")+INDIRECT("'"&amp;$D158&amp;"'!CD70")</f>
        <v>37939</v>
      </c>
      <c r="AB158" s="183">
        <f ca="1">INDIRECT("'"&amp;$D158&amp;"'!B70")+INDIRECT("'"&amp;$D158&amp;"'!R70")+INDIRECT("'"&amp;$D158&amp;"'!AH70")+INDIRECT("'"&amp;$D158&amp;"'!BN70")+INDIRECT("'"&amp;$D158&amp;"'!CD70")</f>
        <v>37939</v>
      </c>
      <c r="AD158" s="183">
        <f ca="1">INDIRECT("'"&amp;$D158&amp;"'!B70")+INDIRECT("'"&amp;$D158&amp;"'!R70")+INDIRECT("'"&amp;$D158&amp;"'!AH70")+INDIRECT("'"&amp;$D158&amp;"'!BN70")+INDIRECT("'"&amp;$D158&amp;"'!CD70")</f>
        <v>37939</v>
      </c>
      <c r="AE158" s="183">
        <f ca="1">INDIRECT("'"&amp;$D158&amp;"'!B70")+INDIRECT("'"&amp;$D158&amp;"'!R70")+INDIRECT("'"&amp;$D158&amp;"'!AH70")+INDIRECT("'"&amp;$D158&amp;"'!BN70")+INDIRECT("'"&amp;$D158&amp;"'!CD70")</f>
        <v>37939</v>
      </c>
      <c r="AF158" s="183">
        <f ca="1">INDIRECT("'"&amp;$D158&amp;"'!B70")+INDIRECT("'"&amp;$D158&amp;"'!R70")+INDIRECT("'"&amp;$D158&amp;"'!AH70")+INDIRECT("'"&amp;$D158&amp;"'!BN70")+INDIRECT("'"&amp;$D158&amp;"'!CD70")</f>
        <v>37939</v>
      </c>
    </row>
    <row r="159" spans="1:32">
      <c r="A159" s="196"/>
      <c r="D159" s="317" t="s">
        <v>183</v>
      </c>
      <c r="F159" s="183">
        <f ca="1">F158</f>
        <v>0</v>
      </c>
      <c r="G159" s="183">
        <f ca="1">G158</f>
        <v>10415</v>
      </c>
      <c r="H159" s="183">
        <f ca="1">H158</f>
        <v>10415</v>
      </c>
      <c r="I159" s="183"/>
      <c r="J159" s="183">
        <f ca="1">J158</f>
        <v>10415</v>
      </c>
      <c r="K159" s="183">
        <f ca="1">K158</f>
        <v>10415</v>
      </c>
      <c r="L159" s="183">
        <f ca="1">L158</f>
        <v>10415</v>
      </c>
      <c r="M159" s="183"/>
      <c r="N159" s="183">
        <f ca="1">N158</f>
        <v>10415</v>
      </c>
      <c r="O159" s="183">
        <f ca="1">O158</f>
        <v>29769</v>
      </c>
      <c r="P159" s="183">
        <f ca="1">P158</f>
        <v>29769</v>
      </c>
      <c r="Q159" s="183"/>
      <c r="R159" s="183">
        <f ca="1">R158</f>
        <v>29769</v>
      </c>
      <c r="S159" s="183">
        <f ca="1">S158</f>
        <v>29769</v>
      </c>
      <c r="T159" s="183">
        <f ca="1">T158</f>
        <v>41716</v>
      </c>
      <c r="U159" s="183"/>
      <c r="V159" s="183">
        <f ca="1">V158</f>
        <v>41716</v>
      </c>
      <c r="W159" s="183">
        <f ca="1">W158</f>
        <v>41716</v>
      </c>
      <c r="X159" s="183">
        <f ca="1">X158</f>
        <v>41716</v>
      </c>
      <c r="Z159" s="183">
        <f ca="1">Z158</f>
        <v>44454</v>
      </c>
      <c r="AA159" s="183">
        <f ca="1">AA158</f>
        <v>37939</v>
      </c>
      <c r="AB159" s="183">
        <f ca="1">AB158</f>
        <v>37939</v>
      </c>
      <c r="AD159" s="183">
        <f ca="1">AD158</f>
        <v>37939</v>
      </c>
      <c r="AE159" s="183">
        <f ca="1">AE158</f>
        <v>37939</v>
      </c>
      <c r="AF159" s="183">
        <f ca="1">AF158</f>
        <v>37939</v>
      </c>
    </row>
    <row r="162" spans="1:4">
      <c r="B162" s="236"/>
      <c r="C162" s="393"/>
      <c r="D162" s="237"/>
    </row>
    <row r="163" spans="1:4">
      <c r="A163" s="397"/>
      <c r="B163" s="236"/>
      <c r="C163" s="393"/>
      <c r="D163" s="239"/>
    </row>
    <row r="164" spans="1:4">
      <c r="B164" s="236"/>
      <c r="C164" s="393"/>
      <c r="D164" s="237"/>
    </row>
    <row r="165" spans="1:4">
      <c r="B165" s="236"/>
      <c r="C165" s="393"/>
      <c r="D165" s="237"/>
    </row>
    <row r="166" spans="1:4">
      <c r="B166" s="236"/>
      <c r="C166" s="393"/>
      <c r="D166" s="237"/>
    </row>
    <row r="167" spans="1:4">
      <c r="B167" s="236"/>
      <c r="C167" s="393"/>
      <c r="D167" s="237"/>
    </row>
    <row r="168" spans="1:4">
      <c r="B168" s="236"/>
      <c r="C168" s="393"/>
      <c r="D168" s="237"/>
    </row>
    <row r="169" spans="1:4">
      <c r="B169" s="236"/>
      <c r="C169" s="393"/>
      <c r="D169" s="237"/>
    </row>
    <row r="170" spans="1:4">
      <c r="B170" s="236"/>
      <c r="C170" s="393"/>
      <c r="D170" s="237"/>
    </row>
    <row r="171" spans="1:4">
      <c r="B171" s="236"/>
      <c r="C171" s="393"/>
      <c r="D171" s="237"/>
    </row>
    <row r="172" spans="1:4">
      <c r="B172" s="236"/>
      <c r="C172" s="393"/>
      <c r="D172" s="237"/>
    </row>
    <row r="173" spans="1:4">
      <c r="B173" s="236"/>
      <c r="C173" s="393"/>
      <c r="D173" s="237"/>
    </row>
    <row r="174" spans="1:4">
      <c r="B174" s="236"/>
      <c r="C174" s="393"/>
      <c r="D174" s="237"/>
    </row>
    <row r="175" spans="1:4">
      <c r="B175" s="236"/>
      <c r="C175" s="393"/>
      <c r="D175" s="237"/>
    </row>
    <row r="176" spans="1:4">
      <c r="B176" s="236"/>
      <c r="C176" s="393"/>
      <c r="D176" s="237"/>
    </row>
    <row r="177" spans="2:4">
      <c r="B177" s="236"/>
      <c r="C177" s="393"/>
      <c r="D177" s="237"/>
    </row>
    <row r="178" spans="2:4">
      <c r="B178" s="236"/>
      <c r="C178" s="393"/>
      <c r="D178" s="237"/>
    </row>
    <row r="179" spans="2:4">
      <c r="B179" s="236"/>
      <c r="C179" s="393"/>
      <c r="D179" s="239"/>
    </row>
    <row r="180" spans="2:4">
      <c r="B180" s="236"/>
      <c r="C180" s="393"/>
      <c r="D180" s="239"/>
    </row>
    <row r="181" spans="2:4">
      <c r="B181" s="236"/>
      <c r="C181" s="393"/>
      <c r="D181" s="239"/>
    </row>
    <row r="182" spans="2:4">
      <c r="B182" s="236"/>
      <c r="C182" s="393"/>
      <c r="D182" s="239"/>
    </row>
    <row r="183" spans="2:4">
      <c r="B183" s="236"/>
      <c r="C183" s="393"/>
      <c r="D183" s="239"/>
    </row>
    <row r="184" spans="2:4">
      <c r="B184" s="236"/>
      <c r="C184" s="393"/>
      <c r="D184" s="239"/>
    </row>
    <row r="185" spans="2:4">
      <c r="B185" s="236"/>
      <c r="C185" s="393"/>
      <c r="D185" s="239"/>
    </row>
    <row r="186" spans="2:4">
      <c r="B186" s="236"/>
      <c r="C186" s="393"/>
      <c r="D186" s="239"/>
    </row>
    <row r="187" spans="2:4">
      <c r="B187" s="236"/>
      <c r="C187" s="393"/>
      <c r="D187" s="239"/>
    </row>
    <row r="188" spans="2:4">
      <c r="B188" s="236"/>
      <c r="C188" s="393"/>
      <c r="D188" s="239"/>
    </row>
    <row r="189" spans="2:4">
      <c r="B189" s="30"/>
      <c r="C189" s="30"/>
      <c r="D189" s="30"/>
    </row>
    <row r="190" spans="2:4">
      <c r="B190" s="30"/>
      <c r="C190" s="30"/>
      <c r="D190" s="30"/>
    </row>
  </sheetData>
  <mergeCells count="132">
    <mergeCell ref="B101:C101"/>
    <mergeCell ref="L101:M101"/>
    <mergeCell ref="V101:W101"/>
    <mergeCell ref="AF101:AG101"/>
    <mergeCell ref="B102:C102"/>
    <mergeCell ref="L102:M102"/>
    <mergeCell ref="V102:W102"/>
    <mergeCell ref="AF102:AG102"/>
    <mergeCell ref="B99:C99"/>
    <mergeCell ref="L99:M99"/>
    <mergeCell ref="V99:W99"/>
    <mergeCell ref="AF99:AG99"/>
    <mergeCell ref="B100:C100"/>
    <mergeCell ref="L100:M100"/>
    <mergeCell ref="V100:W100"/>
    <mergeCell ref="AF100:AG100"/>
    <mergeCell ref="B97:C97"/>
    <mergeCell ref="L97:M97"/>
    <mergeCell ref="V97:W97"/>
    <mergeCell ref="AF97:AG97"/>
    <mergeCell ref="B98:C98"/>
    <mergeCell ref="L98:M98"/>
    <mergeCell ref="V98:W98"/>
    <mergeCell ref="AF98:AG98"/>
    <mergeCell ref="AL94:AM94"/>
    <mergeCell ref="DN94:DO94"/>
    <mergeCell ref="B96:C96"/>
    <mergeCell ref="L96:M96"/>
    <mergeCell ref="V96:W96"/>
    <mergeCell ref="AF96:AG96"/>
    <mergeCell ref="AF93:AG93"/>
    <mergeCell ref="AL93:AM93"/>
    <mergeCell ref="DN93:DO93"/>
    <mergeCell ref="B94:C94"/>
    <mergeCell ref="H94:I94"/>
    <mergeCell ref="L94:M94"/>
    <mergeCell ref="R94:S94"/>
    <mergeCell ref="V94:W94"/>
    <mergeCell ref="AB94:AC94"/>
    <mergeCell ref="AF94:AG94"/>
    <mergeCell ref="B92:C92"/>
    <mergeCell ref="L92:M92"/>
    <mergeCell ref="V92:W92"/>
    <mergeCell ref="AF92:AG92"/>
    <mergeCell ref="B93:C93"/>
    <mergeCell ref="H93:I93"/>
    <mergeCell ref="L93:M93"/>
    <mergeCell ref="R93:S93"/>
    <mergeCell ref="V93:W93"/>
    <mergeCell ref="AB93:AC93"/>
    <mergeCell ref="AL90:AM90"/>
    <mergeCell ref="DN90:DO90"/>
    <mergeCell ref="B91:C91"/>
    <mergeCell ref="L91:M91"/>
    <mergeCell ref="V91:W91"/>
    <mergeCell ref="AF91:AG91"/>
    <mergeCell ref="AF89:AG89"/>
    <mergeCell ref="AL89:AM89"/>
    <mergeCell ref="DN89:DO89"/>
    <mergeCell ref="B90:C90"/>
    <mergeCell ref="H90:I90"/>
    <mergeCell ref="L90:M90"/>
    <mergeCell ref="R90:S90"/>
    <mergeCell ref="V90:W90"/>
    <mergeCell ref="AB90:AC90"/>
    <mergeCell ref="AF90:AG90"/>
    <mergeCell ref="B89:C89"/>
    <mergeCell ref="H89:I89"/>
    <mergeCell ref="L89:M89"/>
    <mergeCell ref="R89:S89"/>
    <mergeCell ref="V89:W89"/>
    <mergeCell ref="AB89:AC89"/>
    <mergeCell ref="DB9:DD9"/>
    <mergeCell ref="AT9:AV9"/>
    <mergeCell ref="AX9:AZ9"/>
    <mergeCell ref="BB9:BD9"/>
    <mergeCell ref="BF9:BH9"/>
    <mergeCell ref="DL87:DM87"/>
    <mergeCell ref="DO87:DP87"/>
    <mergeCell ref="DR87:DS87"/>
    <mergeCell ref="B88:C88"/>
    <mergeCell ref="L88:M88"/>
    <mergeCell ref="V88:W88"/>
    <mergeCell ref="AF88:AG88"/>
    <mergeCell ref="Z87:AA87"/>
    <mergeCell ref="AC87:AD87"/>
    <mergeCell ref="AF87:AG87"/>
    <mergeCell ref="AJ87:AK87"/>
    <mergeCell ref="AM87:AN87"/>
    <mergeCell ref="AP87:AQ87"/>
    <mergeCell ref="B87:C87"/>
    <mergeCell ref="E87:F87"/>
    <mergeCell ref="H87:I87"/>
    <mergeCell ref="L87:M87"/>
    <mergeCell ref="O87:P87"/>
    <mergeCell ref="R87:S87"/>
    <mergeCell ref="B9:D9"/>
    <mergeCell ref="F9:H9"/>
    <mergeCell ref="J9:L9"/>
    <mergeCell ref="N9:P9"/>
    <mergeCell ref="R9:T9"/>
    <mergeCell ref="ED9:EF9"/>
    <mergeCell ref="EH9:EJ9"/>
    <mergeCell ref="EL9:EN9"/>
    <mergeCell ref="B86:I86"/>
    <mergeCell ref="L86:S86"/>
    <mergeCell ref="Z86:AG86"/>
    <mergeCell ref="AJ86:AQ86"/>
    <mergeCell ref="DL86:DS86"/>
    <mergeCell ref="DF9:DH9"/>
    <mergeCell ref="DJ9:DL9"/>
    <mergeCell ref="DN9:DP9"/>
    <mergeCell ref="DR9:DT9"/>
    <mergeCell ref="DV9:DX9"/>
    <mergeCell ref="DZ9:EB9"/>
    <mergeCell ref="BR9:BT9"/>
    <mergeCell ref="BV9:BX9"/>
    <mergeCell ref="BZ9:CB9"/>
    <mergeCell ref="CT9:CV9"/>
    <mergeCell ref="CX9:CZ9"/>
    <mergeCell ref="CD9:CF9"/>
    <mergeCell ref="CH9:CJ9"/>
    <mergeCell ref="CL9:CN9"/>
    <mergeCell ref="CP9:CR9"/>
    <mergeCell ref="BJ9:BL9"/>
    <mergeCell ref="BN9:BP9"/>
    <mergeCell ref="V9:X9"/>
    <mergeCell ref="Z9:AB9"/>
    <mergeCell ref="AD9:AF9"/>
    <mergeCell ref="AH9:AJ9"/>
    <mergeCell ref="AL9:AN9"/>
    <mergeCell ref="AP9:AR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9:CR9"/>
  <sheetViews>
    <sheetView workbookViewId="0"/>
  </sheetViews>
  <sheetFormatPr defaultColWidth="9.140625" defaultRowHeight="15"/>
  <cols>
    <col min="1" max="16384" width="9.140625" style="122"/>
  </cols>
  <sheetData>
    <row r="9" spans="2:96">
      <c r="B9" s="158"/>
      <c r="C9" s="158"/>
      <c r="D9" s="158"/>
      <c r="F9" s="158"/>
      <c r="G9" s="158"/>
      <c r="H9" s="158"/>
      <c r="J9" s="158"/>
      <c r="K9" s="158"/>
      <c r="L9" s="158"/>
      <c r="N9" s="158"/>
      <c r="O9" s="158"/>
      <c r="P9" s="158"/>
      <c r="R9" s="158"/>
      <c r="S9" s="158"/>
      <c r="T9" s="158"/>
      <c r="V9" s="158"/>
      <c r="W9" s="158"/>
      <c r="X9" s="158"/>
      <c r="Z9" s="158"/>
      <c r="AA9" s="158"/>
      <c r="AB9" s="158"/>
      <c r="AD9" s="158"/>
      <c r="AE9" s="158"/>
      <c r="AF9" s="158"/>
      <c r="AH9" s="158"/>
      <c r="AI9" s="158"/>
      <c r="AJ9" s="158"/>
      <c r="AL9" s="158"/>
      <c r="AM9" s="158"/>
      <c r="AN9" s="158"/>
      <c r="AP9" s="158"/>
      <c r="AQ9" s="158"/>
      <c r="AR9" s="158"/>
      <c r="AT9" s="158"/>
      <c r="AU9" s="158"/>
      <c r="AV9" s="158"/>
      <c r="AX9" s="158"/>
      <c r="AY9" s="158"/>
      <c r="AZ9" s="158"/>
      <c r="BB9" s="158"/>
      <c r="BC9" s="158"/>
      <c r="BD9" s="158"/>
      <c r="BF9" s="158"/>
      <c r="BG9" s="158"/>
      <c r="BH9" s="158"/>
      <c r="BJ9" s="158"/>
      <c r="BK9" s="158"/>
      <c r="BL9" s="158"/>
      <c r="BN9" s="158"/>
      <c r="BO9" s="158"/>
      <c r="BP9" s="158"/>
      <c r="BR9" s="158"/>
      <c r="BS9" s="158"/>
      <c r="BT9" s="158"/>
      <c r="BV9" s="158"/>
      <c r="BW9" s="158"/>
      <c r="BX9" s="158"/>
      <c r="BZ9" s="158"/>
      <c r="CA9" s="158"/>
      <c r="CB9" s="158"/>
      <c r="CD9" s="158"/>
      <c r="CE9" s="158"/>
      <c r="CF9" s="158"/>
      <c r="CH9" s="158"/>
      <c r="CI9" s="158"/>
      <c r="CJ9" s="158"/>
      <c r="CL9" s="158"/>
      <c r="CM9" s="158"/>
      <c r="CN9" s="158"/>
      <c r="CP9" s="158"/>
      <c r="CQ9" s="158"/>
      <c r="CR9" s="1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9:CR9"/>
  <sheetViews>
    <sheetView showGridLines="0" workbookViewId="0"/>
  </sheetViews>
  <sheetFormatPr defaultRowHeight="15"/>
  <sheetData>
    <row r="9" spans="2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F0"/>
  </sheetPr>
  <dimension ref="A1:EN85"/>
  <sheetViews>
    <sheetView topLeftCell="A55" zoomScale="85" zoomScaleNormal="85" workbookViewId="0">
      <pane xSplit="1" topLeftCell="B1" activePane="topRight" state="frozen"/>
      <selection activeCell="A73" sqref="A73:A84"/>
      <selection pane="topRight" activeCell="I70" sqref="I70:I84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customWidth="1" outlineLevel="1"/>
    <col min="114" max="114" width="12.7109375" style="4" bestFit="1" customWidth="1" outlineLevel="1"/>
    <col min="115" max="115" width="10.42578125" style="4" customWidth="1" outlineLevel="1"/>
    <col min="116" max="116" width="19.28515625" style="4" customWidth="1" outlineLevel="1"/>
    <col min="117" max="117" width="2.140625" style="4" customWidth="1" outlineLevel="1"/>
    <col min="118" max="118" width="10.140625" style="4" customWidth="1" outlineLevel="1"/>
    <col min="119" max="119" width="10.42578125" style="4" customWidth="1" outlineLevel="1"/>
    <col min="120" max="120" width="16.7109375" style="4" customWidth="1" outlineLevel="1"/>
    <col min="121" max="121" width="2.140625" style="4" customWidth="1" outlineLevel="1"/>
    <col min="122" max="122" width="9.42578125" style="4" customWidth="1" outlineLevel="1"/>
    <col min="123" max="123" width="10.42578125" style="4" customWidth="1" outlineLevel="1"/>
    <col min="124" max="124" width="16.7109375" style="4" customWidth="1" outlineLevel="1"/>
    <col min="125" max="125" width="1.85546875" style="4" customWidth="1" outlineLevel="1"/>
    <col min="126" max="126" width="10" style="4" customWidth="1" outlineLevel="1"/>
    <col min="127" max="127" width="10.42578125" style="4" customWidth="1" outlineLevel="1"/>
    <col min="128" max="128" width="16.7109375" style="4" customWidth="1" outlineLevel="1"/>
    <col min="129" max="129" width="3.85546875" style="4" customWidth="1" outlineLevel="1"/>
    <col min="130" max="130" width="11" style="4" customWidth="1" outlineLevel="1"/>
    <col min="131" max="131" width="9.140625" style="4" customWidth="1" outlineLevel="1"/>
    <col min="132" max="132" width="16.7109375" style="4" customWidth="1" outlineLevel="1"/>
    <col min="133" max="133" width="2.140625" style="4" customWidth="1" outlineLevel="1"/>
    <col min="134" max="134" width="10.140625" style="4" customWidth="1" outlineLevel="1"/>
    <col min="135" max="135" width="9.140625" style="4" customWidth="1" outlineLevel="1"/>
    <col min="136" max="136" width="16.7109375" style="4" customWidth="1" outlineLevel="1"/>
    <col min="137" max="137" width="2.5703125" style="4" customWidth="1" outlineLevel="1"/>
    <col min="138" max="138" width="11" style="4" customWidth="1" outlineLevel="1"/>
    <col min="139" max="139" width="9.140625" style="4" customWidth="1" outlineLevel="1"/>
    <col min="140" max="140" width="16.7109375" style="4" customWidth="1" outlineLevel="1"/>
    <col min="141" max="141" width="2" style="4" customWidth="1" outlineLevel="1"/>
    <col min="142" max="142" width="11.140625" style="4" customWidth="1" outlineLevel="1"/>
    <col min="143" max="143" width="9.140625" style="4" customWidth="1" outlineLevel="1"/>
    <col min="144" max="144" width="16.7109375" style="4" customWidth="1" outlineLevel="1"/>
    <col min="145" max="16384" width="9.140625" style="4"/>
  </cols>
  <sheetData>
    <row r="1" spans="1:144" ht="21.75" thickBot="1">
      <c r="A1" s="151" t="s">
        <v>65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1162</v>
      </c>
      <c r="G23" s="109">
        <v>1.5277432655052138E-3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1210</v>
      </c>
      <c r="W23" s="109">
        <v>1.6389090554465959E-3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35</v>
      </c>
      <c r="AM23" s="109">
        <v>2.7388684560607245E-4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492</v>
      </c>
      <c r="BS23" s="109">
        <v>1.3556486324067807E-4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1162</v>
      </c>
      <c r="G24" s="109">
        <v>1.5277432655052138E-3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1210</v>
      </c>
      <c r="W24" s="109">
        <v>1.6389090554465959E-3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35</v>
      </c>
      <c r="AM24" s="109">
        <v>2.7388684560607245E-4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492</v>
      </c>
      <c r="BS24" s="109">
        <v>1.3556486324067807E-4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1162</v>
      </c>
      <c r="G25" s="109">
        <v>1.5277432655052138E-3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1210</v>
      </c>
      <c r="W25" s="109">
        <v>1.6389090554465959E-3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35</v>
      </c>
      <c r="AM25" s="109">
        <v>2.7388684560607245E-4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492</v>
      </c>
      <c r="BS25" s="109">
        <v>1.3556486324067807E-4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1162</v>
      </c>
      <c r="G26" s="109">
        <v>1.5277432655052138E-3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1210</v>
      </c>
      <c r="W26" s="109">
        <v>1.6389090554465959E-3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35</v>
      </c>
      <c r="AM26" s="109">
        <v>2.7388684560607245E-4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492</v>
      </c>
      <c r="BS26" s="109">
        <v>1.3556486324067807E-4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1162</v>
      </c>
      <c r="G27" s="109">
        <v>1.5277432655052138E-3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1210</v>
      </c>
      <c r="W27" s="109">
        <v>1.6389090554465959E-3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35</v>
      </c>
      <c r="AM27" s="109">
        <v>2.7388684560607245E-4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492</v>
      </c>
      <c r="BS27" s="109">
        <v>1.3556486324067807E-4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1162</v>
      </c>
      <c r="G28" s="109">
        <v>1.5277432655052138E-3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1210</v>
      </c>
      <c r="W28" s="109">
        <v>1.6389090554465959E-3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35</v>
      </c>
      <c r="AM28" s="109">
        <v>2.7388684560607245E-4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492</v>
      </c>
      <c r="BS28" s="109">
        <v>1.3556486324067807E-4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1162</v>
      </c>
      <c r="G29" s="109">
        <v>1.5277432655052138E-3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1210</v>
      </c>
      <c r="W29" s="109">
        <v>1.6389090554465959E-3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35</v>
      </c>
      <c r="AM29" s="109">
        <v>2.7388684560607245E-4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492</v>
      </c>
      <c r="BS29" s="109">
        <v>1.3556486324067807E-4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1162</v>
      </c>
      <c r="G30" s="109">
        <v>1.5277432655052138E-3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1210</v>
      </c>
      <c r="W30" s="109">
        <v>1.6389090554465959E-3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35</v>
      </c>
      <c r="AM30" s="109">
        <v>2.7388684560607245E-4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492</v>
      </c>
      <c r="BS30" s="109">
        <v>1.3556486324067807E-4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1162</v>
      </c>
      <c r="G31" s="110">
        <v>1.5277432655052138E-3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1210</v>
      </c>
      <c r="W31" s="110">
        <v>1.6389090554465959E-3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35</v>
      </c>
      <c r="AM31" s="110">
        <v>2.7388684560607245E-4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492</v>
      </c>
      <c r="BS31" s="110">
        <v>1.3556486324067807E-4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1162</v>
      </c>
      <c r="G32" s="109">
        <v>1.5277432655052138E-3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1210</v>
      </c>
      <c r="W32" s="109">
        <v>1.6389090554465959E-3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35</v>
      </c>
      <c r="AM32" s="109">
        <v>2.7388684560607245E-4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492</v>
      </c>
      <c r="BS32" s="109">
        <v>1.3556486324067807E-4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1162</v>
      </c>
      <c r="G33" s="109">
        <v>1.5277432655052138E-3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1210</v>
      </c>
      <c r="W33" s="109">
        <v>1.6389090554465959E-3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35</v>
      </c>
      <c r="AM33" s="109">
        <v>2.7388684560607245E-4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492</v>
      </c>
      <c r="BS33" s="109">
        <v>1.3556486324067807E-4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1162</v>
      </c>
      <c r="G34" s="109">
        <v>1.5277432655052138E-3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1210</v>
      </c>
      <c r="W34" s="109">
        <v>1.6389090554465959E-3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35</v>
      </c>
      <c r="AM34" s="109">
        <v>2.7388684560607245E-4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492</v>
      </c>
      <c r="BS34" s="109">
        <v>1.3556486324067807E-4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1162</v>
      </c>
      <c r="G35" s="109">
        <v>1.5277432655052138E-3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1210</v>
      </c>
      <c r="W35" s="109">
        <v>1.6389090554465959E-3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35</v>
      </c>
      <c r="AM35" s="109">
        <v>2.7388684560607245E-4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492</v>
      </c>
      <c r="BS35" s="109">
        <v>1.3556486324067807E-4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1162</v>
      </c>
      <c r="G36" s="109">
        <v>1.5277432655052138E-3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1210</v>
      </c>
      <c r="W36" s="109">
        <v>1.6389090554465959E-3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35</v>
      </c>
      <c r="AM36" s="109">
        <v>2.7388684560607245E-4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492</v>
      </c>
      <c r="BS36" s="109">
        <v>1.3556486324067807E-4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1162</v>
      </c>
      <c r="G37" s="110">
        <v>1.5277432655052138E-3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1210</v>
      </c>
      <c r="W37" s="110">
        <v>1.6389090554465959E-3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35</v>
      </c>
      <c r="AM37" s="110">
        <v>2.7388684560607245E-4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492</v>
      </c>
      <c r="BS37" s="110">
        <v>1.3556486324067807E-4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1162</v>
      </c>
      <c r="G38" s="110">
        <v>1.5277432655052138E-3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1210</v>
      </c>
      <c r="W38" s="110">
        <v>1.6389090554465959E-3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35</v>
      </c>
      <c r="AM38" s="110">
        <v>2.7388684560607245E-4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492</v>
      </c>
      <c r="BS38" s="110">
        <v>1.3556486324067807E-4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1162</v>
      </c>
      <c r="G39" s="110">
        <v>1.5277432655052138E-3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1210</v>
      </c>
      <c r="W39" s="110">
        <v>1.6389090554465959E-3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35</v>
      </c>
      <c r="AM39" s="110">
        <v>2.7388684560607245E-4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492</v>
      </c>
      <c r="BS39" s="110">
        <v>1.3556486324067807E-4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1162</v>
      </c>
      <c r="G40" s="109">
        <v>1.5277432655052138E-3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1210</v>
      </c>
      <c r="W40" s="109">
        <v>1.6389090554465959E-3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35</v>
      </c>
      <c r="AM40" s="109">
        <v>2.7388684560607245E-4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492</v>
      </c>
      <c r="BS40" s="109">
        <v>1.3556486324067807E-4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1162</v>
      </c>
      <c r="G41" s="109">
        <v>1.5277432655052138E-3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1210</v>
      </c>
      <c r="W41" s="109">
        <v>1.6389090554465959E-3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35</v>
      </c>
      <c r="AM41" s="109">
        <v>2.7388684560607245E-4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492</v>
      </c>
      <c r="BS41" s="109">
        <v>1.3556486324067807E-4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1162</v>
      </c>
      <c r="G42" s="109">
        <v>1.5277432655052138E-3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1210</v>
      </c>
      <c r="W42" s="109">
        <v>1.6389090554465959E-3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35</v>
      </c>
      <c r="AM42" s="109">
        <v>2.7388684560607245E-4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492</v>
      </c>
      <c r="BS42" s="109">
        <v>1.3556486324067807E-4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1162</v>
      </c>
      <c r="G43" s="181">
        <v>1.5277432655052138E-3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1210</v>
      </c>
      <c r="W43" s="181">
        <v>1.6389090554465959E-3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35</v>
      </c>
      <c r="AM43" s="181">
        <v>2.7388684560607245E-4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492</v>
      </c>
      <c r="BS43" s="109">
        <v>1.3556486324067807E-4</v>
      </c>
      <c r="BT43" s="114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1162</v>
      </c>
      <c r="G44" s="109">
        <v>1.5277432655052138E-3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1210</v>
      </c>
      <c r="W44" s="109">
        <v>1.6389090554465959E-3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35</v>
      </c>
      <c r="AM44" s="109">
        <v>2.7388684560607245E-4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492</v>
      </c>
      <c r="BS44" s="109">
        <v>1.3556486324067807E-4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1162</v>
      </c>
      <c r="G45" s="109">
        <v>1.5277432655052138E-3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1210</v>
      </c>
      <c r="W45" s="109">
        <v>1.6389090554465959E-3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35</v>
      </c>
      <c r="AM45" s="109">
        <v>2.7388684560607245E-4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492</v>
      </c>
      <c r="BS45" s="109">
        <v>1.3556486324067807E-4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2173</v>
      </c>
      <c r="G46" s="109">
        <v>2.8569587916891818E-3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2827</v>
      </c>
      <c r="W46" s="109">
        <v>3.8290875204525015E-3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83</v>
      </c>
      <c r="AM46" s="109">
        <v>6.4950309100868611E-4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8098</v>
      </c>
      <c r="BS46" s="109">
        <v>2.2313094766727862E-3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370</v>
      </c>
      <c r="CI46" s="109">
        <v>3.7100170460242655E-3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2173</v>
      </c>
      <c r="G47" s="109">
        <v>2.8569587916891818E-3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2827</v>
      </c>
      <c r="W47" s="109">
        <v>3.8290875204525015E-3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83</v>
      </c>
      <c r="AM47" s="109">
        <v>6.4950309100868611E-4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8098</v>
      </c>
      <c r="BS47" s="109">
        <v>2.2313094766727862E-3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370</v>
      </c>
      <c r="CI47" s="109">
        <v>3.7100170460242655E-3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2173</v>
      </c>
      <c r="G48" s="109">
        <v>2.8569587916891818E-3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2827</v>
      </c>
      <c r="W48" s="109">
        <v>3.8290875204525015E-3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83</v>
      </c>
      <c r="AM48" s="109">
        <v>6.4950309100868611E-4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8098</v>
      </c>
      <c r="BS48" s="109">
        <v>2.2313094766727862E-3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370</v>
      </c>
      <c r="CI48" s="109">
        <v>3.7100170460242655E-3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2173</v>
      </c>
      <c r="G49" s="109">
        <v>2.8569587916891818E-3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2827</v>
      </c>
      <c r="W49" s="109">
        <v>3.8290875204525015E-3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83</v>
      </c>
      <c r="AM49" s="109">
        <v>6.4950309100868611E-4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8098</v>
      </c>
      <c r="BS49" s="109">
        <v>2.2313094766727862E-3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370</v>
      </c>
      <c r="CI49" s="109">
        <v>3.7100170460242655E-3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2173</v>
      </c>
      <c r="G50" s="109">
        <v>2.8569587916891818E-3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2827</v>
      </c>
      <c r="W50" s="109">
        <v>3.8290875204525015E-3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83</v>
      </c>
      <c r="AM50" s="109">
        <v>6.4950309100868611E-4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8098</v>
      </c>
      <c r="BS50" s="109">
        <v>2.2313094766727862E-3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370</v>
      </c>
      <c r="CI50" s="109">
        <v>3.7100170460242655E-3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2173</v>
      </c>
      <c r="G51" s="109">
        <v>2.8569587916891818E-3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2827</v>
      </c>
      <c r="W51" s="109">
        <v>3.8290875204525015E-3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83</v>
      </c>
      <c r="AM51" s="109">
        <v>6.4950309100868611E-4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8098</v>
      </c>
      <c r="BS51" s="109">
        <v>2.2313094766727862E-3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370</v>
      </c>
      <c r="CI51" s="109">
        <v>3.7100170460242655E-3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2173</v>
      </c>
      <c r="G52" s="109">
        <v>2.8569587916891818E-3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2827</v>
      </c>
      <c r="W52" s="109">
        <v>3.8290875204525015E-3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83</v>
      </c>
      <c r="AM52" s="109">
        <v>6.4950309100868611E-4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8098</v>
      </c>
      <c r="BS52" s="109">
        <v>2.2313094766727862E-3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370</v>
      </c>
      <c r="CI52" s="109">
        <v>3.7100170460242655E-3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2173</v>
      </c>
      <c r="G53" s="109">
        <v>2.8569587916891818E-3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2827</v>
      </c>
      <c r="W53" s="109">
        <v>3.8290875204525015E-3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83</v>
      </c>
      <c r="AM53" s="109">
        <v>6.4950309100868611E-4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8098</v>
      </c>
      <c r="BS53" s="109">
        <v>2.2313094766727862E-3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370</v>
      </c>
      <c r="CI53" s="109">
        <v>3.7100170460242655E-3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2173</v>
      </c>
      <c r="G54" s="109">
        <v>2.8569587916891818E-3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2827</v>
      </c>
      <c r="W54" s="109">
        <v>3.8290875204525015E-3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83</v>
      </c>
      <c r="AM54" s="109">
        <v>6.4950309100868611E-4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8098</v>
      </c>
      <c r="BS54" s="109">
        <v>2.2313094766727862E-3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370</v>
      </c>
      <c r="CI54" s="109">
        <v>3.7100170460242655E-3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2.75" customHeight="1">
      <c r="A55" s="52">
        <v>42186</v>
      </c>
      <c r="B55" s="67"/>
      <c r="C55" s="68"/>
      <c r="D55" s="106"/>
      <c r="E55" s="53"/>
      <c r="F55" s="46">
        <v>2173</v>
      </c>
      <c r="G55" s="109">
        <v>2.8569587916891818E-3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2827</v>
      </c>
      <c r="W55" s="109">
        <v>3.8290875204525015E-3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83</v>
      </c>
      <c r="AM55" s="109">
        <v>6.4950309100868611E-4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8098</v>
      </c>
      <c r="BS55" s="109">
        <v>2.2313094766727862E-3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370</v>
      </c>
      <c r="CI55" s="109">
        <v>3.7100170460242655E-3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J55" s="88"/>
      <c r="DL55" s="4">
        <v>2014</v>
      </c>
      <c r="DN55" s="591">
        <v>-7.8540065367347367E-3</v>
      </c>
      <c r="DO55" s="591"/>
    </row>
    <row r="56" spans="1:144" ht="12.75" customHeight="1">
      <c r="A56" s="52">
        <v>42217</v>
      </c>
      <c r="B56" s="67"/>
      <c r="C56" s="68"/>
      <c r="D56" s="106"/>
      <c r="E56" s="53"/>
      <c r="F56" s="46">
        <v>2173</v>
      </c>
      <c r="G56" s="109">
        <v>2.8569587916891818E-3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2827</v>
      </c>
      <c r="W56" s="109">
        <v>3.8290875204525015E-3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83</v>
      </c>
      <c r="AM56" s="109">
        <v>6.4950309100868611E-4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8098</v>
      </c>
      <c r="BS56" s="109">
        <v>2.2313094766727862E-3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370</v>
      </c>
      <c r="CI56" s="109">
        <v>3.7100170460242655E-3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J56" s="88"/>
    </row>
    <row r="57" spans="1:144" ht="15" customHeight="1">
      <c r="A57" s="52">
        <v>42248</v>
      </c>
      <c r="B57" s="67"/>
      <c r="C57" s="68"/>
      <c r="D57" s="106"/>
      <c r="E57" s="53"/>
      <c r="F57" s="46">
        <v>2173</v>
      </c>
      <c r="G57" s="109">
        <v>2.8569587916891818E-3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2827</v>
      </c>
      <c r="W57" s="109">
        <v>3.8290875204525015E-3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83</v>
      </c>
      <c r="AM57" s="109">
        <v>6.4950309100868611E-4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8098</v>
      </c>
      <c r="BS57" s="109">
        <v>2.2313094766727862E-3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370</v>
      </c>
      <c r="CI57" s="109">
        <v>3.7100170460242655E-3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J57" s="88"/>
      <c r="DL57" s="84" t="s">
        <v>55</v>
      </c>
      <c r="DM57" s="84"/>
    </row>
    <row r="58" spans="1:144" ht="12.75" customHeight="1">
      <c r="A58" s="52">
        <v>42278</v>
      </c>
      <c r="B58" s="67"/>
      <c r="C58" s="68"/>
      <c r="D58" s="106"/>
      <c r="E58" s="53"/>
      <c r="F58" s="46">
        <v>2173</v>
      </c>
      <c r="G58" s="109">
        <v>2.8569587916891818E-3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2827</v>
      </c>
      <c r="W58" s="109">
        <v>3.8290875204525015E-3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83</v>
      </c>
      <c r="AM58" s="109">
        <v>6.4950309100868611E-4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8098</v>
      </c>
      <c r="BS58" s="109">
        <v>2.2313094766727862E-3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370</v>
      </c>
      <c r="CI58" s="109">
        <v>3.7100170460242655E-3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J58" s="88"/>
      <c r="DL58" s="4">
        <v>2013</v>
      </c>
      <c r="DN58" s="591">
        <v>8.6190924751183839E-4</v>
      </c>
      <c r="DO58" s="591"/>
    </row>
    <row r="59" spans="1:144" ht="12.75" customHeight="1">
      <c r="A59" s="52">
        <v>42309</v>
      </c>
      <c r="B59" s="67"/>
      <c r="C59" s="68"/>
      <c r="D59" s="106"/>
      <c r="E59" s="53"/>
      <c r="F59" s="46">
        <v>2173</v>
      </c>
      <c r="G59" s="109">
        <v>2.8569587916891818E-3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2827</v>
      </c>
      <c r="W59" s="109">
        <v>3.8290875204525015E-3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83</v>
      </c>
      <c r="AM59" s="109">
        <v>6.4950309100868611E-4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8098</v>
      </c>
      <c r="BS59" s="109">
        <v>2.2313094766727862E-3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370</v>
      </c>
      <c r="CI59" s="109">
        <v>3.7100170460242655E-3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J59" s="88"/>
      <c r="DL59" s="4">
        <v>2014</v>
      </c>
      <c r="DN59" s="591">
        <v>-8.7159157842470192E-3</v>
      </c>
      <c r="DO59" s="591"/>
    </row>
    <row r="60" spans="1:144" ht="12.75" customHeight="1">
      <c r="A60" s="52">
        <v>42339</v>
      </c>
      <c r="B60" s="67"/>
      <c r="C60" s="68"/>
      <c r="D60" s="106"/>
      <c r="E60" s="53"/>
      <c r="F60" s="46">
        <v>2173</v>
      </c>
      <c r="G60" s="109">
        <v>2.8569587916891818E-3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2827</v>
      </c>
      <c r="W60" s="109">
        <v>3.8290875204525015E-3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83</v>
      </c>
      <c r="AM60" s="109">
        <v>6.4950309100868611E-4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8098</v>
      </c>
      <c r="BS60" s="109">
        <v>2.2313094766727862E-3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370</v>
      </c>
      <c r="CI60" s="109">
        <v>3.7100170460242655E-3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</row>
    <row r="61" spans="1:144" ht="15" customHeight="1">
      <c r="A61" s="52">
        <v>42370</v>
      </c>
      <c r="B61" s="67"/>
      <c r="C61" s="68"/>
      <c r="D61" s="106"/>
      <c r="E61" s="53"/>
      <c r="F61" s="46">
        <v>2173</v>
      </c>
      <c r="G61" s="109">
        <v>2.8569587916891818E-3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2827</v>
      </c>
      <c r="W61" s="109">
        <v>3.8290875204525015E-3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83</v>
      </c>
      <c r="AM61" s="109">
        <v>6.4950309100868611E-4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8098</v>
      </c>
      <c r="BS61" s="109">
        <v>2.2313094766727862E-3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370</v>
      </c>
      <c r="CI61" s="109">
        <v>3.7100170460242655E-3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J61" s="481"/>
      <c r="DK61" s="84"/>
    </row>
    <row r="62" spans="1:144" ht="12.75" customHeight="1">
      <c r="A62" s="52">
        <v>42401</v>
      </c>
      <c r="B62" s="67"/>
      <c r="C62" s="68"/>
      <c r="D62" s="106"/>
      <c r="E62" s="53"/>
      <c r="F62" s="46">
        <v>2173</v>
      </c>
      <c r="G62" s="109">
        <v>2.8569587916891818E-3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2827</v>
      </c>
      <c r="W62" s="109">
        <v>3.8290875204525015E-3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83</v>
      </c>
      <c r="AM62" s="109">
        <v>6.4950309100868611E-4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8098</v>
      </c>
      <c r="BS62" s="109">
        <v>2.2313094766727862E-3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370</v>
      </c>
      <c r="CI62" s="109">
        <v>3.7100170460242655E-3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J62" s="480"/>
    </row>
    <row r="63" spans="1:144" ht="12.75" customHeight="1">
      <c r="A63" s="52">
        <v>42430</v>
      </c>
      <c r="B63" s="67"/>
      <c r="C63" s="68"/>
      <c r="D63" s="106"/>
      <c r="E63" s="53"/>
      <c r="F63" s="46">
        <v>2173</v>
      </c>
      <c r="G63" s="109">
        <v>2.8569587916891818E-3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2827</v>
      </c>
      <c r="W63" s="109">
        <v>3.8290875204525015E-3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83</v>
      </c>
      <c r="AM63" s="109">
        <v>6.4950309100868611E-4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8098</v>
      </c>
      <c r="BS63" s="109">
        <v>2.2313094766727862E-3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370</v>
      </c>
      <c r="CI63" s="109">
        <v>3.7100170460242655E-3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J63" s="480"/>
    </row>
    <row r="64" spans="1:144" ht="12.75" customHeight="1">
      <c r="A64" s="52">
        <v>42461</v>
      </c>
      <c r="B64" s="67"/>
      <c r="C64" s="68"/>
      <c r="D64" s="106"/>
      <c r="E64" s="53"/>
      <c r="F64" s="46">
        <v>2173</v>
      </c>
      <c r="G64" s="109">
        <v>2.8569587916891818E-3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2827</v>
      </c>
      <c r="W64" s="109">
        <v>3.8290875204525015E-3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83</v>
      </c>
      <c r="AM64" s="109">
        <v>6.4950309100868611E-4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8098</v>
      </c>
      <c r="BS64" s="109">
        <v>2.2313094766727862E-3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370</v>
      </c>
      <c r="CI64" s="109">
        <v>3.7100170460242655E-3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J64" s="480"/>
    </row>
    <row r="65" spans="1:115" ht="12.75" customHeight="1">
      <c r="A65" s="52">
        <v>42491</v>
      </c>
      <c r="B65" s="67"/>
      <c r="C65" s="68"/>
      <c r="D65" s="106"/>
      <c r="E65" s="53"/>
      <c r="F65" s="46">
        <v>2173</v>
      </c>
      <c r="G65" s="109">
        <v>2.8569587916891818E-3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2827</v>
      </c>
      <c r="W65" s="109">
        <v>3.8290875204525015E-3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83</v>
      </c>
      <c r="AM65" s="109">
        <v>6.4950309100868611E-4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8098</v>
      </c>
      <c r="BS65" s="109">
        <v>2.2313094766727862E-3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370</v>
      </c>
      <c r="CI65" s="109">
        <v>3.7100170460242655E-3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15" ht="12.75" customHeight="1">
      <c r="A66" s="52">
        <v>42522</v>
      </c>
      <c r="B66" s="67"/>
      <c r="C66" s="68"/>
      <c r="D66" s="106"/>
      <c r="E66" s="53"/>
      <c r="F66" s="46">
        <v>2173</v>
      </c>
      <c r="G66" s="109">
        <v>2.8569587916891818E-3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2827</v>
      </c>
      <c r="W66" s="109">
        <v>3.8290875204525015E-3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83</v>
      </c>
      <c r="AM66" s="109">
        <v>6.4950309100868611E-4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8098</v>
      </c>
      <c r="BS66" s="109">
        <v>2.2313094766727862E-3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370</v>
      </c>
      <c r="CI66" s="109">
        <v>3.7100170460242655E-3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15" ht="12.75" customHeight="1">
      <c r="A67" s="52">
        <v>42552</v>
      </c>
      <c r="B67" s="67"/>
      <c r="C67" s="68"/>
      <c r="D67" s="106"/>
      <c r="E67" s="53"/>
      <c r="F67" s="46">
        <v>2173</v>
      </c>
      <c r="G67" s="109">
        <v>2.8569587916891818E-3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2827</v>
      </c>
      <c r="W67" s="109">
        <v>3.8290875204525015E-3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83</v>
      </c>
      <c r="AM67" s="109">
        <v>6.4950309100868611E-4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8098</v>
      </c>
      <c r="BS67" s="109">
        <v>2.2313094766727862E-3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370</v>
      </c>
      <c r="CI67" s="109">
        <v>3.7100170460242655E-3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15">
      <c r="A68" s="52">
        <v>42583</v>
      </c>
      <c r="B68" s="67"/>
      <c r="C68" s="68"/>
      <c r="D68" s="106"/>
      <c r="E68" s="53"/>
      <c r="F68" s="46">
        <v>2173</v>
      </c>
      <c r="G68" s="109">
        <v>2.8569587916891818E-3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2827</v>
      </c>
      <c r="W68" s="109">
        <v>3.8290875204525015E-3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83</v>
      </c>
      <c r="AM68" s="109">
        <v>6.4950309100868611E-4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8098</v>
      </c>
      <c r="BS68" s="109">
        <v>2.2313094766727862E-3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370</v>
      </c>
      <c r="CI68" s="109">
        <v>3.7100170460242655E-3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15">
      <c r="A69" s="52">
        <v>42614</v>
      </c>
      <c r="B69" s="67"/>
      <c r="C69" s="68"/>
      <c r="D69" s="106"/>
      <c r="E69" s="53"/>
      <c r="F69" s="46">
        <v>2173</v>
      </c>
      <c r="G69" s="109">
        <v>2.8569587916891818E-3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2827</v>
      </c>
      <c r="W69" s="109">
        <v>3.8290875204525015E-3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83</v>
      </c>
      <c r="AM69" s="109">
        <v>6.4950309100868611E-4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8098</v>
      </c>
      <c r="BS69" s="109">
        <v>2.2313094766727862E-3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370</v>
      </c>
      <c r="CI69" s="109">
        <v>3.7100170460242655E-3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15">
      <c r="A70" s="52">
        <v>42644</v>
      </c>
      <c r="B70" s="67"/>
      <c r="C70" s="68"/>
      <c r="D70" s="106"/>
      <c r="E70" s="53"/>
      <c r="F70" s="46">
        <v>2173</v>
      </c>
      <c r="G70" s="109">
        <v>2.8569587916891818E-3</v>
      </c>
      <c r="H70" s="112">
        <v>2.33</v>
      </c>
      <c r="I70" s="51">
        <f>H70*F70</f>
        <v>5063.09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2827</v>
      </c>
      <c r="W70" s="109">
        <v>3.8290875204525015E-3</v>
      </c>
      <c r="X70" s="112">
        <v>2.33</v>
      </c>
      <c r="Y70" s="51">
        <f>X70*V70</f>
        <v>6586.91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83</v>
      </c>
      <c r="AM70" s="109">
        <v>6.4950309100868611E-4</v>
      </c>
      <c r="AN70" s="112">
        <v>2.33</v>
      </c>
      <c r="AO70" s="51">
        <f>AN70*AL70</f>
        <v>193.39000000000001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2.33</v>
      </c>
      <c r="BE70" s="51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8098</v>
      </c>
      <c r="BS70" s="109">
        <v>2.2313094766727862E-3</v>
      </c>
      <c r="BT70" s="112">
        <v>2.33</v>
      </c>
      <c r="BU70" s="51">
        <f>BT70*BR70</f>
        <v>18868.34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370</v>
      </c>
      <c r="CI70" s="109">
        <v>3.7100170460242655E-3</v>
      </c>
      <c r="CJ70" s="112">
        <v>2.33</v>
      </c>
      <c r="CK70" s="51">
        <f>CJ70*CH70</f>
        <v>862.1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2.33</v>
      </c>
      <c r="DA70" s="51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15">
      <c r="A71" s="52">
        <v>42675</v>
      </c>
      <c r="B71" s="67"/>
      <c r="C71" s="68"/>
      <c r="D71" s="106"/>
      <c r="E71" s="53"/>
      <c r="F71" s="46">
        <v>2173</v>
      </c>
      <c r="G71" s="109">
        <v>2.8569587916891818E-3</v>
      </c>
      <c r="H71" s="112">
        <v>2.33</v>
      </c>
      <c r="I71" s="51">
        <f t="shared" ref="I71:I84" si="7">H71*F71</f>
        <v>5063.09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2827</v>
      </c>
      <c r="W71" s="109">
        <v>3.8290875204525015E-3</v>
      </c>
      <c r="X71" s="112">
        <v>2.33</v>
      </c>
      <c r="Y71" s="51">
        <f t="shared" ref="Y71:Y84" si="8">X71*V71</f>
        <v>6586.91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83</v>
      </c>
      <c r="AM71" s="109">
        <v>6.4950309100868611E-4</v>
      </c>
      <c r="AN71" s="112">
        <v>2.33</v>
      </c>
      <c r="AO71" s="51">
        <f t="shared" ref="AO71:AO84" si="9">AN71*AL71</f>
        <v>193.39000000000001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2.33</v>
      </c>
      <c r="BE71" s="51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8098</v>
      </c>
      <c r="BS71" s="109">
        <v>2.2313094766727862E-3</v>
      </c>
      <c r="BT71" s="112">
        <v>2.33</v>
      </c>
      <c r="BU71" s="51">
        <f t="shared" ref="BU71:BU84" si="11">BT71*BR71</f>
        <v>18868.34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370</v>
      </c>
      <c r="CI71" s="109">
        <v>3.7100170460242655E-3</v>
      </c>
      <c r="CJ71" s="112">
        <v>2.33</v>
      </c>
      <c r="CK71" s="51">
        <f t="shared" ref="CK71:CK84" si="12">CJ71*CH71</f>
        <v>862.1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2.33</v>
      </c>
      <c r="DA71" s="51">
        <f t="shared" ref="DA71:DA84" si="13">CZ71*CX71</f>
        <v>0</v>
      </c>
      <c r="DB71" s="67"/>
      <c r="DC71" s="68"/>
      <c r="DD71" s="69"/>
      <c r="DE71" s="30"/>
      <c r="DF71" s="46"/>
      <c r="DG71" s="47"/>
      <c r="DH71" s="48"/>
    </row>
    <row r="72" spans="1:115" s="30" customFormat="1">
      <c r="A72" s="52">
        <v>42705</v>
      </c>
      <c r="B72" s="67"/>
      <c r="C72" s="68"/>
      <c r="D72" s="106"/>
      <c r="E72" s="53"/>
      <c r="F72" s="46">
        <v>2173</v>
      </c>
      <c r="G72" s="109">
        <v>2.8569587916891818E-3</v>
      </c>
      <c r="H72" s="112">
        <v>2.33</v>
      </c>
      <c r="I72" s="51">
        <f t="shared" si="7"/>
        <v>5063.09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2827</v>
      </c>
      <c r="W72" s="109">
        <v>3.8290875204525015E-3</v>
      </c>
      <c r="X72" s="112">
        <v>2.33</v>
      </c>
      <c r="Y72" s="51">
        <f t="shared" si="8"/>
        <v>6586.91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83</v>
      </c>
      <c r="AM72" s="109">
        <v>6.4950309100868611E-4</v>
      </c>
      <c r="AN72" s="112">
        <v>2.33</v>
      </c>
      <c r="AO72" s="51">
        <f t="shared" si="9"/>
        <v>193.39000000000001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2.33</v>
      </c>
      <c r="BE72" s="51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8098</v>
      </c>
      <c r="BS72" s="109">
        <v>2.2313094766727862E-3</v>
      </c>
      <c r="BT72" s="112">
        <v>2.33</v>
      </c>
      <c r="BU72" s="51">
        <f t="shared" si="11"/>
        <v>18868.34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370</v>
      </c>
      <c r="CI72" s="109">
        <v>3.7100170460242655E-3</v>
      </c>
      <c r="CJ72" s="112">
        <v>2.33</v>
      </c>
      <c r="CK72" s="51">
        <f t="shared" si="12"/>
        <v>862.1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2.33</v>
      </c>
      <c r="DA72" s="51">
        <f t="shared" si="13"/>
        <v>0</v>
      </c>
      <c r="DB72" s="67"/>
      <c r="DC72" s="68"/>
      <c r="DD72" s="69"/>
      <c r="DF72" s="46"/>
      <c r="DG72" s="47"/>
      <c r="DH72" s="48"/>
      <c r="DI72" s="31"/>
    </row>
    <row r="73" spans="1:115" ht="15" customHeight="1">
      <c r="A73" s="52">
        <v>42736</v>
      </c>
      <c r="B73" s="67"/>
      <c r="C73" s="68"/>
      <c r="D73" s="106"/>
      <c r="E73" s="53"/>
      <c r="F73" s="46">
        <v>2173</v>
      </c>
      <c r="G73" s="109">
        <v>2.8569587916891818E-3</v>
      </c>
      <c r="H73" s="112">
        <v>2.33</v>
      </c>
      <c r="I73" s="51">
        <f t="shared" si="7"/>
        <v>5063.09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2827</v>
      </c>
      <c r="W73" s="109">
        <v>3.8290875204525015E-3</v>
      </c>
      <c r="X73" s="112">
        <v>2.33</v>
      </c>
      <c r="Y73" s="51">
        <f t="shared" si="8"/>
        <v>6586.91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83</v>
      </c>
      <c r="AM73" s="109">
        <v>6.4950309100868611E-4</v>
      </c>
      <c r="AN73" s="112">
        <v>2.33</v>
      </c>
      <c r="AO73" s="51">
        <f t="shared" si="9"/>
        <v>193.39000000000001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2.33</v>
      </c>
      <c r="BE73" s="51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8098</v>
      </c>
      <c r="BS73" s="109">
        <v>2.2313094766727862E-3</v>
      </c>
      <c r="BT73" s="112">
        <v>2.33</v>
      </c>
      <c r="BU73" s="51">
        <f t="shared" si="11"/>
        <v>18868.34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370</v>
      </c>
      <c r="CI73" s="109">
        <v>3.7100170460242655E-3</v>
      </c>
      <c r="CJ73" s="112">
        <v>2.33</v>
      </c>
      <c r="CK73" s="51">
        <f t="shared" si="12"/>
        <v>862.1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2.33</v>
      </c>
      <c r="DA73" s="51">
        <f t="shared" si="13"/>
        <v>0</v>
      </c>
      <c r="DB73" s="67"/>
      <c r="DC73" s="68"/>
      <c r="DD73" s="69"/>
      <c r="DE73" s="30"/>
      <c r="DF73" s="46"/>
      <c r="DG73" s="47"/>
      <c r="DH73" s="48"/>
      <c r="DJ73" s="85"/>
      <c r="DK73" s="84"/>
    </row>
    <row r="74" spans="1:115" ht="12.75" customHeight="1">
      <c r="A74" s="52">
        <v>42767</v>
      </c>
      <c r="B74" s="67"/>
      <c r="C74" s="68"/>
      <c r="D74" s="106"/>
      <c r="E74" s="53"/>
      <c r="F74" s="46">
        <v>2173</v>
      </c>
      <c r="G74" s="109">
        <v>2.8569587916891818E-3</v>
      </c>
      <c r="H74" s="112">
        <v>2.33</v>
      </c>
      <c r="I74" s="51">
        <f t="shared" si="7"/>
        <v>5063.09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2827</v>
      </c>
      <c r="W74" s="109">
        <v>3.8290875204525015E-3</v>
      </c>
      <c r="X74" s="112">
        <v>2.33</v>
      </c>
      <c r="Y74" s="51">
        <f t="shared" si="8"/>
        <v>6586.91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83</v>
      </c>
      <c r="AM74" s="109">
        <v>6.4950309100868611E-4</v>
      </c>
      <c r="AN74" s="112">
        <v>2.33</v>
      </c>
      <c r="AO74" s="51">
        <f t="shared" si="9"/>
        <v>193.39000000000001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2.33</v>
      </c>
      <c r="BE74" s="51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8098</v>
      </c>
      <c r="BS74" s="109">
        <v>2.2313094766727862E-3</v>
      </c>
      <c r="BT74" s="112">
        <v>2.33</v>
      </c>
      <c r="BU74" s="51">
        <f t="shared" si="11"/>
        <v>18868.34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370</v>
      </c>
      <c r="CI74" s="109">
        <v>3.7100170460242655E-3</v>
      </c>
      <c r="CJ74" s="112">
        <v>2.33</v>
      </c>
      <c r="CK74" s="51">
        <f t="shared" si="12"/>
        <v>862.1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2.33</v>
      </c>
      <c r="DA74" s="51">
        <f t="shared" si="13"/>
        <v>0</v>
      </c>
      <c r="DB74" s="67"/>
      <c r="DC74" s="68"/>
      <c r="DD74" s="69"/>
      <c r="DE74" s="30"/>
      <c r="DF74" s="46"/>
      <c r="DG74" s="47"/>
      <c r="DH74" s="48"/>
      <c r="DJ74" s="88"/>
    </row>
    <row r="75" spans="1:115" ht="12.75" customHeight="1">
      <c r="A75" s="52">
        <v>42795</v>
      </c>
      <c r="B75" s="67"/>
      <c r="C75" s="68"/>
      <c r="D75" s="106"/>
      <c r="E75" s="53"/>
      <c r="F75" s="46">
        <v>2173</v>
      </c>
      <c r="G75" s="109">
        <v>2.8569587916891818E-3</v>
      </c>
      <c r="H75" s="112">
        <v>2.33</v>
      </c>
      <c r="I75" s="51">
        <f t="shared" si="7"/>
        <v>5063.09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2827</v>
      </c>
      <c r="W75" s="109">
        <v>3.8290875204525015E-3</v>
      </c>
      <c r="X75" s="112">
        <v>2.33</v>
      </c>
      <c r="Y75" s="51">
        <f t="shared" si="8"/>
        <v>6586.91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83</v>
      </c>
      <c r="AM75" s="109">
        <v>6.4950309100868611E-4</v>
      </c>
      <c r="AN75" s="112">
        <v>2.33</v>
      </c>
      <c r="AO75" s="51">
        <f t="shared" si="9"/>
        <v>193.39000000000001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2.33</v>
      </c>
      <c r="BE75" s="51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8098</v>
      </c>
      <c r="BS75" s="109">
        <v>2.2313094766727862E-3</v>
      </c>
      <c r="BT75" s="112">
        <v>2.33</v>
      </c>
      <c r="BU75" s="51">
        <f t="shared" si="11"/>
        <v>18868.34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370</v>
      </c>
      <c r="CI75" s="109">
        <v>3.7100170460242655E-3</v>
      </c>
      <c r="CJ75" s="112">
        <v>2.33</v>
      </c>
      <c r="CK75" s="51">
        <f t="shared" si="12"/>
        <v>862.1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2.33</v>
      </c>
      <c r="DA75" s="51">
        <f t="shared" si="13"/>
        <v>0</v>
      </c>
      <c r="DB75" s="67"/>
      <c r="DC75" s="68"/>
      <c r="DD75" s="69"/>
      <c r="DE75" s="30"/>
      <c r="DF75" s="46"/>
      <c r="DG75" s="47"/>
      <c r="DH75" s="48"/>
      <c r="DJ75" s="88"/>
    </row>
    <row r="76" spans="1:115" ht="12.75" customHeight="1">
      <c r="A76" s="52">
        <v>42826</v>
      </c>
      <c r="B76" s="67"/>
      <c r="C76" s="68"/>
      <c r="D76" s="106"/>
      <c r="E76" s="53"/>
      <c r="F76" s="46">
        <v>2173</v>
      </c>
      <c r="G76" s="109">
        <v>2.8569587916891818E-3</v>
      </c>
      <c r="H76" s="112">
        <v>2.33</v>
      </c>
      <c r="I76" s="51">
        <f t="shared" si="7"/>
        <v>5063.09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2827</v>
      </c>
      <c r="W76" s="109">
        <v>3.8290875204525015E-3</v>
      </c>
      <c r="X76" s="112">
        <v>2.33</v>
      </c>
      <c r="Y76" s="51">
        <f t="shared" si="8"/>
        <v>6586.91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83</v>
      </c>
      <c r="AM76" s="109">
        <v>6.4950309100868611E-4</v>
      </c>
      <c r="AN76" s="112">
        <v>2.33</v>
      </c>
      <c r="AO76" s="51">
        <f t="shared" si="9"/>
        <v>193.39000000000001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51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8098</v>
      </c>
      <c r="BS76" s="109">
        <v>2.2313094766727862E-3</v>
      </c>
      <c r="BT76" s="112">
        <v>2.33</v>
      </c>
      <c r="BU76" s="51">
        <f t="shared" si="11"/>
        <v>18868.34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370</v>
      </c>
      <c r="CI76" s="109">
        <v>3.7100170460242655E-3</v>
      </c>
      <c r="CJ76" s="112">
        <v>2.33</v>
      </c>
      <c r="CK76" s="51">
        <f t="shared" si="12"/>
        <v>862.1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51">
        <f t="shared" si="13"/>
        <v>0</v>
      </c>
      <c r="DB76" s="67"/>
      <c r="DC76" s="68"/>
      <c r="DD76" s="69"/>
      <c r="DE76" s="30"/>
      <c r="DF76" s="46"/>
      <c r="DG76" s="47"/>
      <c r="DH76" s="48"/>
      <c r="DJ76" s="88"/>
    </row>
    <row r="77" spans="1:115" ht="12.75" customHeight="1">
      <c r="A77" s="52">
        <v>42856</v>
      </c>
      <c r="B77" s="67"/>
      <c r="C77" s="68"/>
      <c r="D77" s="106"/>
      <c r="E77" s="53"/>
      <c r="F77" s="46">
        <v>2173</v>
      </c>
      <c r="G77" s="109">
        <v>2.8569587916891818E-3</v>
      </c>
      <c r="H77" s="112">
        <v>2.33</v>
      </c>
      <c r="I77" s="51">
        <f t="shared" si="7"/>
        <v>5063.09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2827</v>
      </c>
      <c r="W77" s="109">
        <v>3.8290875204525015E-3</v>
      </c>
      <c r="X77" s="112">
        <v>2.33</v>
      </c>
      <c r="Y77" s="51">
        <f t="shared" si="8"/>
        <v>6586.91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83</v>
      </c>
      <c r="AM77" s="109">
        <v>6.4950309100868611E-4</v>
      </c>
      <c r="AN77" s="112">
        <v>2.33</v>
      </c>
      <c r="AO77" s="51">
        <f t="shared" si="9"/>
        <v>193.39000000000001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51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8098</v>
      </c>
      <c r="BS77" s="109">
        <v>2.2313094766727862E-3</v>
      </c>
      <c r="BT77" s="112">
        <v>2.33</v>
      </c>
      <c r="BU77" s="51">
        <f t="shared" si="11"/>
        <v>18868.34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370</v>
      </c>
      <c r="CI77" s="109">
        <v>3.7100170460242655E-3</v>
      </c>
      <c r="CJ77" s="112">
        <v>2.33</v>
      </c>
      <c r="CK77" s="51">
        <f t="shared" si="12"/>
        <v>862.1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51">
        <f t="shared" si="13"/>
        <v>0</v>
      </c>
      <c r="DB77" s="67"/>
      <c r="DC77" s="68"/>
      <c r="DD77" s="69"/>
      <c r="DE77" s="30"/>
      <c r="DF77" s="46"/>
      <c r="DG77" s="47"/>
      <c r="DH77" s="48"/>
      <c r="DJ77" s="88"/>
    </row>
    <row r="78" spans="1:115" ht="12.75" customHeight="1">
      <c r="A78" s="52">
        <v>42887</v>
      </c>
      <c r="B78" s="67"/>
      <c r="C78" s="68"/>
      <c r="D78" s="106"/>
      <c r="E78" s="53"/>
      <c r="F78" s="46">
        <v>2173</v>
      </c>
      <c r="G78" s="109">
        <v>2.8569587916891818E-3</v>
      </c>
      <c r="H78" s="112">
        <v>2.33</v>
      </c>
      <c r="I78" s="51">
        <f t="shared" si="7"/>
        <v>5063.09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2827</v>
      </c>
      <c r="W78" s="109">
        <v>3.8290875204525015E-3</v>
      </c>
      <c r="X78" s="112">
        <v>2.33</v>
      </c>
      <c r="Y78" s="51">
        <f t="shared" si="8"/>
        <v>6586.91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83</v>
      </c>
      <c r="AM78" s="109">
        <v>6.4950309100868611E-4</v>
      </c>
      <c r="AN78" s="112">
        <v>2.33</v>
      </c>
      <c r="AO78" s="51">
        <f t="shared" si="9"/>
        <v>193.39000000000001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51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8098</v>
      </c>
      <c r="BS78" s="109">
        <v>2.2313094766727862E-3</v>
      </c>
      <c r="BT78" s="112">
        <v>2.33</v>
      </c>
      <c r="BU78" s="51">
        <f t="shared" si="11"/>
        <v>18868.34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370</v>
      </c>
      <c r="CI78" s="109">
        <v>3.7100170460242655E-3</v>
      </c>
      <c r="CJ78" s="112">
        <v>2.33</v>
      </c>
      <c r="CK78" s="51">
        <f t="shared" si="12"/>
        <v>862.1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51">
        <f t="shared" si="13"/>
        <v>0</v>
      </c>
      <c r="DB78" s="67"/>
      <c r="DC78" s="68"/>
      <c r="DD78" s="69"/>
      <c r="DE78" s="30"/>
      <c r="DF78" s="46"/>
      <c r="DG78" s="47"/>
      <c r="DH78" s="48"/>
      <c r="DJ78" s="88"/>
    </row>
    <row r="79" spans="1:115" ht="12.75" customHeight="1">
      <c r="A79" s="52">
        <v>42917</v>
      </c>
      <c r="B79" s="67"/>
      <c r="C79" s="68"/>
      <c r="D79" s="106"/>
      <c r="E79" s="53"/>
      <c r="F79" s="46">
        <v>2173</v>
      </c>
      <c r="G79" s="109">
        <v>2.8569587916891818E-3</v>
      </c>
      <c r="H79" s="112">
        <v>2.33</v>
      </c>
      <c r="I79" s="51">
        <f t="shared" si="7"/>
        <v>5063.09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2827</v>
      </c>
      <c r="W79" s="109">
        <v>3.8290875204525015E-3</v>
      </c>
      <c r="X79" s="112">
        <v>2.33</v>
      </c>
      <c r="Y79" s="51">
        <f t="shared" si="8"/>
        <v>6586.91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83</v>
      </c>
      <c r="AM79" s="109">
        <v>6.4950309100868611E-4</v>
      </c>
      <c r="AN79" s="112">
        <v>2.33</v>
      </c>
      <c r="AO79" s="51">
        <f t="shared" si="9"/>
        <v>193.39000000000001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51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8098</v>
      </c>
      <c r="BS79" s="109">
        <v>2.2313094766727862E-3</v>
      </c>
      <c r="BT79" s="112">
        <v>2.33</v>
      </c>
      <c r="BU79" s="51">
        <f t="shared" si="11"/>
        <v>18868.34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370</v>
      </c>
      <c r="CI79" s="109">
        <v>3.7100170460242655E-3</v>
      </c>
      <c r="CJ79" s="112">
        <v>2.33</v>
      </c>
      <c r="CK79" s="51">
        <f t="shared" si="12"/>
        <v>862.1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51">
        <f t="shared" si="13"/>
        <v>0</v>
      </c>
      <c r="DB79" s="67"/>
      <c r="DC79" s="68"/>
      <c r="DD79" s="69"/>
      <c r="DE79" s="30"/>
      <c r="DF79" s="46"/>
      <c r="DG79" s="47"/>
      <c r="DH79" s="48"/>
      <c r="DJ79" s="88"/>
    </row>
    <row r="80" spans="1:115">
      <c r="A80" s="52">
        <v>42948</v>
      </c>
      <c r="B80" s="67"/>
      <c r="C80" s="68"/>
      <c r="D80" s="106"/>
      <c r="E80" s="53"/>
      <c r="F80" s="46">
        <v>2173</v>
      </c>
      <c r="G80" s="109">
        <v>2.8569587916891818E-3</v>
      </c>
      <c r="H80" s="112">
        <v>2.33</v>
      </c>
      <c r="I80" s="51">
        <f t="shared" si="7"/>
        <v>5063.09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2827</v>
      </c>
      <c r="W80" s="109">
        <v>3.8290875204525015E-3</v>
      </c>
      <c r="X80" s="112">
        <v>2.33</v>
      </c>
      <c r="Y80" s="51">
        <f t="shared" si="8"/>
        <v>6586.91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83</v>
      </c>
      <c r="AM80" s="109">
        <v>6.4950309100868611E-4</v>
      </c>
      <c r="AN80" s="112">
        <v>2.33</v>
      </c>
      <c r="AO80" s="51">
        <f t="shared" si="9"/>
        <v>193.39000000000001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51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8098</v>
      </c>
      <c r="BS80" s="109">
        <v>2.2313094766727862E-3</v>
      </c>
      <c r="BT80" s="112">
        <v>2.33</v>
      </c>
      <c r="BU80" s="51">
        <f t="shared" si="11"/>
        <v>18868.34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370</v>
      </c>
      <c r="CI80" s="109">
        <v>3.7100170460242655E-3</v>
      </c>
      <c r="CJ80" s="112">
        <v>2.33</v>
      </c>
      <c r="CK80" s="51">
        <f t="shared" si="12"/>
        <v>862.1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51">
        <f t="shared" si="13"/>
        <v>0</v>
      </c>
      <c r="DB80" s="67"/>
      <c r="DC80" s="68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2173</v>
      </c>
      <c r="G81" s="109">
        <v>2.8569587916891818E-3</v>
      </c>
      <c r="H81" s="112">
        <v>2.33</v>
      </c>
      <c r="I81" s="51">
        <f t="shared" si="7"/>
        <v>5063.09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2827</v>
      </c>
      <c r="W81" s="109">
        <v>3.8290875204525015E-3</v>
      </c>
      <c r="X81" s="112">
        <v>2.33</v>
      </c>
      <c r="Y81" s="51">
        <f t="shared" si="8"/>
        <v>6586.91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83</v>
      </c>
      <c r="AM81" s="109">
        <v>6.4950309100868611E-4</v>
      </c>
      <c r="AN81" s="112">
        <v>2.33</v>
      </c>
      <c r="AO81" s="51">
        <f t="shared" si="9"/>
        <v>193.39000000000001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51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8098</v>
      </c>
      <c r="BS81" s="109">
        <v>2.2313094766727862E-3</v>
      </c>
      <c r="BT81" s="112">
        <v>2.33</v>
      </c>
      <c r="BU81" s="51">
        <f t="shared" si="11"/>
        <v>18868.34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370</v>
      </c>
      <c r="CI81" s="109">
        <v>3.7100170460242655E-3</v>
      </c>
      <c r="CJ81" s="112">
        <v>2.33</v>
      </c>
      <c r="CK81" s="51">
        <f t="shared" si="12"/>
        <v>862.1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51">
        <f t="shared" si="13"/>
        <v>0</v>
      </c>
      <c r="DB81" s="67"/>
      <c r="DC81" s="68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2173</v>
      </c>
      <c r="G82" s="109">
        <v>2.8569587916891818E-3</v>
      </c>
      <c r="H82" s="112">
        <v>2.33</v>
      </c>
      <c r="I82" s="51">
        <f t="shared" si="7"/>
        <v>5063.09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2827</v>
      </c>
      <c r="W82" s="109">
        <v>3.8290875204525015E-3</v>
      </c>
      <c r="X82" s="112">
        <v>2.33</v>
      </c>
      <c r="Y82" s="51">
        <f t="shared" si="8"/>
        <v>6586.91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83</v>
      </c>
      <c r="AM82" s="109">
        <v>6.4950309100868611E-4</v>
      </c>
      <c r="AN82" s="112">
        <v>2.33</v>
      </c>
      <c r="AO82" s="51">
        <f t="shared" si="9"/>
        <v>193.39000000000001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51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8098</v>
      </c>
      <c r="BS82" s="109">
        <v>2.2313094766727862E-3</v>
      </c>
      <c r="BT82" s="112">
        <v>2.33</v>
      </c>
      <c r="BU82" s="51">
        <f t="shared" si="11"/>
        <v>18868.34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370</v>
      </c>
      <c r="CI82" s="109">
        <v>3.7100170460242655E-3</v>
      </c>
      <c r="CJ82" s="112">
        <v>2.33</v>
      </c>
      <c r="CK82" s="51">
        <f t="shared" si="12"/>
        <v>862.1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51">
        <f t="shared" si="13"/>
        <v>0</v>
      </c>
      <c r="DB82" s="67"/>
      <c r="DC82" s="68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2173</v>
      </c>
      <c r="G83" s="109">
        <v>2.8569587916891818E-3</v>
      </c>
      <c r="H83" s="112">
        <v>2.33</v>
      </c>
      <c r="I83" s="51">
        <f t="shared" si="7"/>
        <v>5063.09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2827</v>
      </c>
      <c r="W83" s="109">
        <v>3.8290875204525015E-3</v>
      </c>
      <c r="X83" s="112">
        <v>2.33</v>
      </c>
      <c r="Y83" s="51">
        <f t="shared" si="8"/>
        <v>6586.91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83</v>
      </c>
      <c r="AM83" s="109">
        <v>6.4950309100868611E-4</v>
      </c>
      <c r="AN83" s="112">
        <v>2.33</v>
      </c>
      <c r="AO83" s="51">
        <f t="shared" si="9"/>
        <v>193.39000000000001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51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8098</v>
      </c>
      <c r="BS83" s="109">
        <v>2.2313094766727862E-3</v>
      </c>
      <c r="BT83" s="112">
        <v>2.33</v>
      </c>
      <c r="BU83" s="51">
        <f t="shared" si="11"/>
        <v>18868.34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370</v>
      </c>
      <c r="CI83" s="109">
        <v>3.7100170460242655E-3</v>
      </c>
      <c r="CJ83" s="112">
        <v>2.33</v>
      </c>
      <c r="CK83" s="51">
        <f t="shared" si="12"/>
        <v>862.1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51">
        <f t="shared" si="13"/>
        <v>0</v>
      </c>
      <c r="DB83" s="67"/>
      <c r="DC83" s="68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2173</v>
      </c>
      <c r="G84" s="111">
        <v>2.8569587916891818E-3</v>
      </c>
      <c r="H84" s="113">
        <v>2.33</v>
      </c>
      <c r="I84" s="51">
        <f t="shared" si="7"/>
        <v>5063.09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2827</v>
      </c>
      <c r="W84" s="111">
        <v>3.8290875204525015E-3</v>
      </c>
      <c r="X84" s="113">
        <v>2.33</v>
      </c>
      <c r="Y84" s="51">
        <f t="shared" si="8"/>
        <v>6586.91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83</v>
      </c>
      <c r="AM84" s="111">
        <v>6.4950309100868611E-4</v>
      </c>
      <c r="AN84" s="113">
        <v>2.33</v>
      </c>
      <c r="AO84" s="51">
        <f t="shared" si="9"/>
        <v>193.39000000000001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51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8098</v>
      </c>
      <c r="BS84" s="111">
        <v>2.2313094766727862E-3</v>
      </c>
      <c r="BT84" s="113">
        <v>2.33</v>
      </c>
      <c r="BU84" s="51">
        <f t="shared" si="11"/>
        <v>18868.34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370</v>
      </c>
      <c r="CI84" s="111">
        <v>3.7100170460242655E-3</v>
      </c>
      <c r="CJ84" s="113">
        <v>2.33</v>
      </c>
      <c r="CK84" s="51">
        <f t="shared" si="12"/>
        <v>862.1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51">
        <f t="shared" si="13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11">
    <mergeCell ref="DN59:DO59"/>
    <mergeCell ref="DN58:DO58"/>
    <mergeCell ref="DN55:DO55"/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7030A0"/>
  </sheetPr>
  <dimension ref="A1:EO91"/>
  <sheetViews>
    <sheetView topLeftCell="A52" zoomScale="85" zoomScaleNormal="85" workbookViewId="0">
      <pane xSplit="1" topLeftCell="CU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9.140625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9.140625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9.140625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75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348"/>
      <c r="W13" s="34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348">
        <v>0</v>
      </c>
      <c r="W14" s="34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348">
        <v>0</v>
      </c>
      <c r="W15" s="34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348">
        <v>0</v>
      </c>
      <c r="W16" s="34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348">
        <v>0</v>
      </c>
      <c r="W17" s="34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348">
        <v>0</v>
      </c>
      <c r="W18" s="34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348">
        <v>0</v>
      </c>
      <c r="W19" s="34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348">
        <v>0</v>
      </c>
      <c r="W20" s="34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348">
        <v>0</v>
      </c>
      <c r="W21" s="34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348">
        <v>0</v>
      </c>
      <c r="W22" s="34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2723</v>
      </c>
      <c r="G23" s="109">
        <v>3.5800730739851093E-3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348">
        <v>0</v>
      </c>
      <c r="W23" s="34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74</v>
      </c>
      <c r="AM23" s="109">
        <v>5.7907504499569605E-4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143</v>
      </c>
      <c r="BS23" s="109">
        <v>3.9401982608571059E-5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2723</v>
      </c>
      <c r="G24" s="109">
        <v>3.5800730739851093E-3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348">
        <v>0</v>
      </c>
      <c r="W24" s="34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74</v>
      </c>
      <c r="AM24" s="109">
        <v>5.7907504499569605E-4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143</v>
      </c>
      <c r="BS24" s="109">
        <v>3.9401982608571059E-5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2723</v>
      </c>
      <c r="G25" s="109">
        <v>3.5800730739851093E-3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348">
        <v>0</v>
      </c>
      <c r="W25" s="34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74</v>
      </c>
      <c r="AM25" s="109">
        <v>5.7907504499569605E-4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143</v>
      </c>
      <c r="BS25" s="109">
        <v>3.9401982608571059E-5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2723</v>
      </c>
      <c r="G26" s="109">
        <v>3.5800730739851093E-3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348">
        <v>0</v>
      </c>
      <c r="W26" s="34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74</v>
      </c>
      <c r="AM26" s="109">
        <v>5.7907504499569605E-4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143</v>
      </c>
      <c r="BS26" s="109">
        <v>3.9401982608571059E-5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2723</v>
      </c>
      <c r="G27" s="109">
        <v>3.5800730739851093E-3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348">
        <v>0</v>
      </c>
      <c r="W27" s="34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74</v>
      </c>
      <c r="AM27" s="109">
        <v>5.7907504499569605E-4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143</v>
      </c>
      <c r="BS27" s="109">
        <v>3.9401982608571059E-5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2723</v>
      </c>
      <c r="G28" s="109">
        <v>3.5800730739851093E-3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348">
        <v>0</v>
      </c>
      <c r="W28" s="34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74</v>
      </c>
      <c r="AM28" s="109">
        <v>5.7907504499569605E-4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143</v>
      </c>
      <c r="BS28" s="109">
        <v>3.9401982608571059E-5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2723</v>
      </c>
      <c r="G29" s="109">
        <v>3.5800730739851093E-3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348">
        <v>0</v>
      </c>
      <c r="W29" s="34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74</v>
      </c>
      <c r="AM29" s="109">
        <v>5.7907504499569605E-4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143</v>
      </c>
      <c r="BS29" s="109">
        <v>3.9401982608571059E-5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2723</v>
      </c>
      <c r="G30" s="109">
        <v>3.5800730739851093E-3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348">
        <v>0</v>
      </c>
      <c r="W30" s="34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74</v>
      </c>
      <c r="AM30" s="109">
        <v>5.7907504499569605E-4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143</v>
      </c>
      <c r="BS30" s="109">
        <v>3.9401982608571059E-5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2723</v>
      </c>
      <c r="G31" s="110">
        <v>3.5800730739851093E-3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348">
        <v>0</v>
      </c>
      <c r="W31" s="349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74</v>
      </c>
      <c r="AM31" s="110">
        <v>5.7907504499569605E-4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143</v>
      </c>
      <c r="BS31" s="110">
        <v>3.9401982608571059E-5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2723</v>
      </c>
      <c r="G32" s="109">
        <v>3.5800730739851093E-3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348">
        <v>0</v>
      </c>
      <c r="W32" s="34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74</v>
      </c>
      <c r="AM32" s="109">
        <v>5.7907504499569605E-4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143</v>
      </c>
      <c r="BS32" s="109">
        <v>3.9401982608571059E-5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2723</v>
      </c>
      <c r="G33" s="109">
        <v>3.5800730739851093E-3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348">
        <v>0</v>
      </c>
      <c r="W33" s="34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74</v>
      </c>
      <c r="AM33" s="109">
        <v>5.7907504499569605E-4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143</v>
      </c>
      <c r="BS33" s="109">
        <v>3.9401982608571059E-5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2723</v>
      </c>
      <c r="G34" s="109">
        <v>3.5800730739851093E-3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348">
        <v>0</v>
      </c>
      <c r="W34" s="34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74</v>
      </c>
      <c r="AM34" s="109">
        <v>5.7907504499569605E-4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143</v>
      </c>
      <c r="BS34" s="109">
        <v>3.9401982608571059E-5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2723</v>
      </c>
      <c r="G35" s="109">
        <v>3.5800730739851093E-3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348">
        <v>0</v>
      </c>
      <c r="W35" s="34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74</v>
      </c>
      <c r="AM35" s="109">
        <v>5.7907504499569605E-4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143</v>
      </c>
      <c r="BS35" s="109">
        <v>3.9401982608571059E-5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2723</v>
      </c>
      <c r="G36" s="109">
        <v>3.5800730739851093E-3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348">
        <v>0</v>
      </c>
      <c r="W36" s="34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74</v>
      </c>
      <c r="AM36" s="109">
        <v>5.7907504499569605E-4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143</v>
      </c>
      <c r="BS36" s="109">
        <v>3.9401982608571059E-5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2723</v>
      </c>
      <c r="G37" s="110">
        <v>3.5800730739851093E-3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348">
        <v>0</v>
      </c>
      <c r="W37" s="349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74</v>
      </c>
      <c r="AM37" s="110">
        <v>5.7907504499569605E-4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143</v>
      </c>
      <c r="BS37" s="110">
        <v>3.9401982608571059E-5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2723</v>
      </c>
      <c r="G38" s="110">
        <v>3.5800730739851093E-3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348">
        <v>0</v>
      </c>
      <c r="W38" s="349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74</v>
      </c>
      <c r="AM38" s="110">
        <v>5.7907504499569605E-4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143</v>
      </c>
      <c r="BS38" s="110">
        <v>3.9401982608571059E-5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2723</v>
      </c>
      <c r="G39" s="110">
        <v>3.5800730739851093E-3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348">
        <v>0</v>
      </c>
      <c r="W39" s="349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74</v>
      </c>
      <c r="AM39" s="110">
        <v>5.7907504499569605E-4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143</v>
      </c>
      <c r="BS39" s="110">
        <v>3.9401982608571059E-5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2723</v>
      </c>
      <c r="G40" s="109">
        <v>3.5800730739851093E-3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348">
        <v>0</v>
      </c>
      <c r="W40" s="349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74</v>
      </c>
      <c r="AM40" s="109">
        <v>5.7907504499569605E-4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143</v>
      </c>
      <c r="BS40" s="109">
        <v>3.9401982608571059E-5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2723</v>
      </c>
      <c r="G41" s="109">
        <v>3.5800730739851093E-3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348">
        <v>0</v>
      </c>
      <c r="W41" s="349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74</v>
      </c>
      <c r="AM41" s="109">
        <v>5.7907504499569605E-4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143</v>
      </c>
      <c r="BS41" s="109">
        <v>3.9401982608571059E-5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2723</v>
      </c>
      <c r="G42" s="109">
        <v>3.5800730739851093E-3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348">
        <v>0</v>
      </c>
      <c r="W42" s="349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74</v>
      </c>
      <c r="AM42" s="109">
        <v>5.7907504499569605E-4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143</v>
      </c>
      <c r="BS42" s="109">
        <v>3.9401982608571059E-5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2723</v>
      </c>
      <c r="G43" s="181">
        <v>3.5800730739851093E-3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2362</v>
      </c>
      <c r="W43" s="181">
        <v>3.1992588338552561E-3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74</v>
      </c>
      <c r="AM43" s="181">
        <v>5.7907504499569605E-4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143</v>
      </c>
      <c r="BS43" s="109">
        <v>3.9401982608571059E-5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2723</v>
      </c>
      <c r="G44" s="109">
        <v>3.5800730739851093E-3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2362</v>
      </c>
      <c r="W44" s="109">
        <v>3.1992588338552561E-3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74</v>
      </c>
      <c r="AM44" s="109">
        <v>5.7907504499569605E-4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143</v>
      </c>
      <c r="BS44" s="109">
        <v>3.9401982608571059E-5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2723</v>
      </c>
      <c r="G45" s="109">
        <v>3.5800730739851093E-3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2362</v>
      </c>
      <c r="W45" s="109">
        <v>3.1992588338552561E-3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74</v>
      </c>
      <c r="AM45" s="109">
        <v>5.7907504499569605E-4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143</v>
      </c>
      <c r="BS45" s="109">
        <v>3.9401982608571059E-5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4643</v>
      </c>
      <c r="G46" s="109">
        <v>6.1043992958181642E-3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6660</v>
      </c>
      <c r="W46" s="109">
        <v>9.0207721564250654E-3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111</v>
      </c>
      <c r="AM46" s="109">
        <v>8.6861256749354407E-4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5402</v>
      </c>
      <c r="BS46" s="109">
        <v>1.4884581122482578E-3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228</v>
      </c>
      <c r="CI46" s="109">
        <v>2.2861726661987367E-3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4643</v>
      </c>
      <c r="G47" s="109">
        <v>6.1043992958181642E-3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6660</v>
      </c>
      <c r="W47" s="109">
        <v>9.0207721564250654E-3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111</v>
      </c>
      <c r="AM47" s="109">
        <v>8.6861256749354407E-4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5402</v>
      </c>
      <c r="BS47" s="109">
        <v>1.4884581122482578E-3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228</v>
      </c>
      <c r="CI47" s="109">
        <v>2.2861726661987367E-3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4643</v>
      </c>
      <c r="G48" s="109">
        <v>6.1043992958181642E-3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6660</v>
      </c>
      <c r="W48" s="109">
        <v>9.0207721564250654E-3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111</v>
      </c>
      <c r="AM48" s="109">
        <v>8.6861256749354407E-4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5402</v>
      </c>
      <c r="BS48" s="109">
        <v>1.4884581122482578E-3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228</v>
      </c>
      <c r="CI48" s="109">
        <v>2.2861726661987367E-3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4643</v>
      </c>
      <c r="G49" s="109">
        <v>6.1043992958181642E-3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6660</v>
      </c>
      <c r="W49" s="109">
        <v>9.0207721564250654E-3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111</v>
      </c>
      <c r="AM49" s="109">
        <v>8.6861256749354407E-4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5402</v>
      </c>
      <c r="BS49" s="109">
        <v>1.4884581122482578E-3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228</v>
      </c>
      <c r="CI49" s="109">
        <v>2.2861726661987367E-3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4643</v>
      </c>
      <c r="G50" s="109">
        <v>6.1043992958181642E-3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6660</v>
      </c>
      <c r="W50" s="109">
        <v>9.0207721564250654E-3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111</v>
      </c>
      <c r="AM50" s="109">
        <v>8.6861256749354407E-4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5402</v>
      </c>
      <c r="BS50" s="109">
        <v>1.4884581122482578E-3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228</v>
      </c>
      <c r="CI50" s="109">
        <v>2.2861726661987367E-3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4643</v>
      </c>
      <c r="G51" s="109">
        <v>6.1043992958181642E-3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6660</v>
      </c>
      <c r="W51" s="109">
        <v>9.0207721564250654E-3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111</v>
      </c>
      <c r="AM51" s="109">
        <v>8.6861256749354407E-4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5402</v>
      </c>
      <c r="BS51" s="109">
        <v>1.4884581122482578E-3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228</v>
      </c>
      <c r="CI51" s="109">
        <v>2.2861726661987367E-3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4643</v>
      </c>
      <c r="G52" s="109">
        <v>6.1043992958181642E-3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6660</v>
      </c>
      <c r="W52" s="109">
        <v>9.0207721564250654E-3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111</v>
      </c>
      <c r="AM52" s="109">
        <v>8.6861256749354407E-4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5402</v>
      </c>
      <c r="BS52" s="109">
        <v>1.4884581122482578E-3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228</v>
      </c>
      <c r="CI52" s="109">
        <v>2.2861726661987367E-3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4643</v>
      </c>
      <c r="G53" s="109">
        <v>6.1043992958181642E-3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6660</v>
      </c>
      <c r="W53" s="109">
        <v>9.0207721564250654E-3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111</v>
      </c>
      <c r="AM53" s="109">
        <v>8.6861256749354407E-4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5402</v>
      </c>
      <c r="BS53" s="109">
        <v>1.4884581122482578E-3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228</v>
      </c>
      <c r="CI53" s="109">
        <v>2.2861726661987367E-3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4643</v>
      </c>
      <c r="G54" s="109">
        <v>6.1043992958181642E-3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6660</v>
      </c>
      <c r="W54" s="109">
        <v>9.0207721564250654E-3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111</v>
      </c>
      <c r="AM54" s="109">
        <v>8.6861256749354407E-4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5402</v>
      </c>
      <c r="BS54" s="109">
        <v>1.4884581122482578E-3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228</v>
      </c>
      <c r="CI54" s="109">
        <v>2.2861726661987367E-3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4643</v>
      </c>
      <c r="G55" s="109">
        <v>6.1043992958181642E-3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6660</v>
      </c>
      <c r="W55" s="109">
        <v>9.0207721564250654E-3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111</v>
      </c>
      <c r="AM55" s="109">
        <v>8.6861256749354407E-4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5402</v>
      </c>
      <c r="BS55" s="109">
        <v>1.4884581122482578E-3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228</v>
      </c>
      <c r="CI55" s="109">
        <v>2.2861726661987367E-3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4643</v>
      </c>
      <c r="G56" s="109">
        <v>6.1043992958181642E-3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6660</v>
      </c>
      <c r="W56" s="109">
        <v>9.0207721564250654E-3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111</v>
      </c>
      <c r="AM56" s="109">
        <v>8.6861256749354407E-4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5402</v>
      </c>
      <c r="BS56" s="109">
        <v>1.4884581122482578E-3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228</v>
      </c>
      <c r="CI56" s="109">
        <v>2.2861726661987367E-3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4643</v>
      </c>
      <c r="G57" s="109">
        <v>6.1043992958181642E-3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6660</v>
      </c>
      <c r="W57" s="109">
        <v>9.0207721564250654E-3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111</v>
      </c>
      <c r="AM57" s="109">
        <v>8.6861256749354407E-4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5402</v>
      </c>
      <c r="BS57" s="109">
        <v>1.4884581122482578E-3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228</v>
      </c>
      <c r="CI57" s="109">
        <v>2.2861726661987367E-3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4643</v>
      </c>
      <c r="G58" s="109">
        <v>6.1043992958181642E-3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6660</v>
      </c>
      <c r="W58" s="109">
        <v>9.0207721564250654E-3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111</v>
      </c>
      <c r="AM58" s="109">
        <v>8.6861256749354407E-4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5402</v>
      </c>
      <c r="BS58" s="109">
        <v>1.4884581122482578E-3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228</v>
      </c>
      <c r="CI58" s="109">
        <v>2.2861726661987367E-3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4643</v>
      </c>
      <c r="G59" s="109">
        <v>6.1043992958181642E-3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6660</v>
      </c>
      <c r="W59" s="109">
        <v>9.0207721564250654E-3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111</v>
      </c>
      <c r="AM59" s="109">
        <v>8.6861256749354407E-4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5402</v>
      </c>
      <c r="BS59" s="109">
        <v>1.4884581122482578E-3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228</v>
      </c>
      <c r="CI59" s="109">
        <v>2.2861726661987367E-3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4643</v>
      </c>
      <c r="G60" s="109">
        <v>6.1043992958181642E-3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6660</v>
      </c>
      <c r="W60" s="109">
        <v>9.0207721564250654E-3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111</v>
      </c>
      <c r="AM60" s="109">
        <v>8.6861256749354407E-4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5402</v>
      </c>
      <c r="BS60" s="109">
        <v>1.4884581122482578E-3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228</v>
      </c>
      <c r="CI60" s="109">
        <v>2.2861726661987367E-3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4643</v>
      </c>
      <c r="G61" s="109">
        <v>6.1043992958181642E-3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6660</v>
      </c>
      <c r="W61" s="109">
        <v>9.0207721564250654E-3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111</v>
      </c>
      <c r="AM61" s="109">
        <v>8.6861256749354407E-4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5402</v>
      </c>
      <c r="BS61" s="109">
        <v>1.4884581122482578E-3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228</v>
      </c>
      <c r="CI61" s="109">
        <v>2.2861726661987367E-3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4643</v>
      </c>
      <c r="G62" s="109">
        <v>6.1043992958181642E-3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6660</v>
      </c>
      <c r="W62" s="109">
        <v>9.0207721564250654E-3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111</v>
      </c>
      <c r="AM62" s="109">
        <v>8.6861256749354407E-4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5402</v>
      </c>
      <c r="BS62" s="109">
        <v>1.4884581122482578E-3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228</v>
      </c>
      <c r="CI62" s="109">
        <v>2.2861726661987367E-3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4643</v>
      </c>
      <c r="G63" s="109">
        <v>6.1043992958181642E-3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6660</v>
      </c>
      <c r="W63" s="109">
        <v>9.0207721564250654E-3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111</v>
      </c>
      <c r="AM63" s="109">
        <v>8.6861256749354407E-4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5402</v>
      </c>
      <c r="BS63" s="109">
        <v>1.4884581122482578E-3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228</v>
      </c>
      <c r="CI63" s="109">
        <v>2.2861726661987367E-3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4643</v>
      </c>
      <c r="G64" s="109">
        <v>6.1043992958181642E-3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6660</v>
      </c>
      <c r="W64" s="109">
        <v>9.0207721564250654E-3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111</v>
      </c>
      <c r="AM64" s="109">
        <v>8.6861256749354407E-4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5402</v>
      </c>
      <c r="BS64" s="109">
        <v>1.4884581122482578E-3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228</v>
      </c>
      <c r="CI64" s="109">
        <v>2.2861726661987367E-3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4643</v>
      </c>
      <c r="G65" s="109">
        <v>6.1043992958181642E-3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6660</v>
      </c>
      <c r="W65" s="109">
        <v>9.0207721564250654E-3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111</v>
      </c>
      <c r="AM65" s="109">
        <v>8.6861256749354407E-4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5402</v>
      </c>
      <c r="BS65" s="109">
        <v>1.4884581122482578E-3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228</v>
      </c>
      <c r="CI65" s="109">
        <v>2.2861726661987367E-3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4643</v>
      </c>
      <c r="G66" s="109">
        <v>6.1043992958181642E-3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6660</v>
      </c>
      <c r="W66" s="109">
        <v>9.0207721564250654E-3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111</v>
      </c>
      <c r="AM66" s="109">
        <v>8.6861256749354407E-4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5402</v>
      </c>
      <c r="BS66" s="109">
        <v>1.4884581122482578E-3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228</v>
      </c>
      <c r="CI66" s="109">
        <v>2.2861726661987367E-3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4643</v>
      </c>
      <c r="G67" s="109">
        <v>6.1043992958181642E-3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6660</v>
      </c>
      <c r="W67" s="109">
        <v>9.0207721564250654E-3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111</v>
      </c>
      <c r="AM67" s="109">
        <v>8.6861256749354407E-4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5402</v>
      </c>
      <c r="BS67" s="109">
        <v>1.4884581122482578E-3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228</v>
      </c>
      <c r="CI67" s="109">
        <v>2.2861726661987367E-3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4643</v>
      </c>
      <c r="G68" s="109">
        <v>6.1043992958181642E-3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6660</v>
      </c>
      <c r="W68" s="109">
        <v>9.0207721564250654E-3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111</v>
      </c>
      <c r="AM68" s="109">
        <v>8.6861256749354407E-4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5402</v>
      </c>
      <c r="BS68" s="109">
        <v>1.4884581122482578E-3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228</v>
      </c>
      <c r="CI68" s="109">
        <v>2.2861726661987367E-3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4643</v>
      </c>
      <c r="G69" s="109">
        <v>6.1043992958181642E-3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6660</v>
      </c>
      <c r="W69" s="109">
        <v>9.0207721564250654E-3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111</v>
      </c>
      <c r="AM69" s="109">
        <v>8.6861256749354407E-4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5402</v>
      </c>
      <c r="BS69" s="109">
        <v>1.4884581122482578E-3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228</v>
      </c>
      <c r="CI69" s="109">
        <v>2.2861726661987367E-3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4643</v>
      </c>
      <c r="G70" s="109">
        <v>6.1043992958181642E-3</v>
      </c>
      <c r="H70" s="112">
        <v>2.33</v>
      </c>
      <c r="I70" s="30">
        <f>H70*F70</f>
        <v>10818.19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6660</v>
      </c>
      <c r="W70" s="109">
        <v>9.0207721564250654E-3</v>
      </c>
      <c r="X70" s="112">
        <v>2.33</v>
      </c>
      <c r="Y70" s="30">
        <f>X70*V70</f>
        <v>15517.800000000001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111</v>
      </c>
      <c r="AM70" s="109">
        <v>8.6861256749354407E-4</v>
      </c>
      <c r="AN70" s="112">
        <v>2.33</v>
      </c>
      <c r="AO70" s="30">
        <f>AN70*AL70</f>
        <v>258.63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2.33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5402</v>
      </c>
      <c r="BS70" s="109">
        <v>1.4884581122482578E-3</v>
      </c>
      <c r="BT70" s="112">
        <v>2.33</v>
      </c>
      <c r="BU70" s="30">
        <f>BT70*BR70</f>
        <v>12586.66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228</v>
      </c>
      <c r="CI70" s="109">
        <v>2.2861726661987367E-3</v>
      </c>
      <c r="CJ70" s="112">
        <v>2.33</v>
      </c>
      <c r="CK70" s="30">
        <f>CJ70*CH70</f>
        <v>531.24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2.33</v>
      </c>
      <c r="DA70" s="30">
        <f>CZ70*CX70</f>
        <v>0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4643</v>
      </c>
      <c r="G71" s="109">
        <v>6.1043992958181642E-3</v>
      </c>
      <c r="H71" s="112">
        <v>2.33</v>
      </c>
      <c r="I71" s="30">
        <f t="shared" ref="I71:I84" si="7">H71*F71</f>
        <v>10818.19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6660</v>
      </c>
      <c r="W71" s="109">
        <v>9.0207721564250654E-3</v>
      </c>
      <c r="X71" s="112">
        <v>2.33</v>
      </c>
      <c r="Y71" s="30">
        <f t="shared" ref="Y71:Y84" si="8">X71*V71</f>
        <v>15517.800000000001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111</v>
      </c>
      <c r="AM71" s="109">
        <v>8.6861256749354407E-4</v>
      </c>
      <c r="AN71" s="112">
        <v>2.33</v>
      </c>
      <c r="AO71" s="30">
        <f t="shared" ref="AO71:AO84" si="9">AN71*AL71</f>
        <v>258.63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2.33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5402</v>
      </c>
      <c r="BS71" s="109">
        <v>1.4884581122482578E-3</v>
      </c>
      <c r="BT71" s="112">
        <v>2.33</v>
      </c>
      <c r="BU71" s="30">
        <f t="shared" ref="BU71:BU84" si="11">BT71*BR71</f>
        <v>12586.66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228</v>
      </c>
      <c r="CI71" s="109">
        <v>2.2861726661987367E-3</v>
      </c>
      <c r="CJ71" s="112">
        <v>2.33</v>
      </c>
      <c r="CK71" s="30">
        <f t="shared" ref="CK71:CK84" si="12">CJ71*CH71</f>
        <v>531.24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2.33</v>
      </c>
      <c r="DA71" s="30">
        <f t="shared" ref="DA71:DA84" si="13">CZ71*CX71</f>
        <v>0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4643</v>
      </c>
      <c r="G72" s="109">
        <v>6.1043992958181642E-3</v>
      </c>
      <c r="H72" s="112">
        <v>2.33</v>
      </c>
      <c r="I72" s="30">
        <f t="shared" si="7"/>
        <v>10818.19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6660</v>
      </c>
      <c r="W72" s="109">
        <v>9.0207721564250654E-3</v>
      </c>
      <c r="X72" s="112">
        <v>2.33</v>
      </c>
      <c r="Y72" s="30">
        <f t="shared" si="8"/>
        <v>15517.800000000001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111</v>
      </c>
      <c r="AM72" s="109">
        <v>8.6861256749354407E-4</v>
      </c>
      <c r="AN72" s="112">
        <v>2.33</v>
      </c>
      <c r="AO72" s="30">
        <f t="shared" si="9"/>
        <v>258.63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2.33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5402</v>
      </c>
      <c r="BS72" s="109">
        <v>1.4884581122482578E-3</v>
      </c>
      <c r="BT72" s="112">
        <v>2.33</v>
      </c>
      <c r="BU72" s="30">
        <f t="shared" si="11"/>
        <v>12586.66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228</v>
      </c>
      <c r="CI72" s="109">
        <v>2.2861726661987367E-3</v>
      </c>
      <c r="CJ72" s="112">
        <v>2.33</v>
      </c>
      <c r="CK72" s="30">
        <f t="shared" si="12"/>
        <v>531.24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2.33</v>
      </c>
      <c r="DA72" s="30">
        <f t="shared" si="13"/>
        <v>0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4643</v>
      </c>
      <c r="G73" s="109">
        <v>6.1043992958181642E-3</v>
      </c>
      <c r="H73" s="112">
        <v>2.33</v>
      </c>
      <c r="I73" s="30">
        <f t="shared" si="7"/>
        <v>10818.19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6660</v>
      </c>
      <c r="W73" s="109">
        <v>9.0207721564250654E-3</v>
      </c>
      <c r="X73" s="112">
        <v>2.33</v>
      </c>
      <c r="Y73" s="30">
        <f t="shared" si="8"/>
        <v>15517.800000000001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111</v>
      </c>
      <c r="AM73" s="109">
        <v>8.6861256749354407E-4</v>
      </c>
      <c r="AN73" s="112">
        <v>2.33</v>
      </c>
      <c r="AO73" s="30">
        <f t="shared" si="9"/>
        <v>258.63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2.33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5402</v>
      </c>
      <c r="BS73" s="109">
        <v>1.4884581122482578E-3</v>
      </c>
      <c r="BT73" s="112">
        <v>2.33</v>
      </c>
      <c r="BU73" s="30">
        <f t="shared" si="11"/>
        <v>12586.66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228</v>
      </c>
      <c r="CI73" s="109">
        <v>2.2861726661987367E-3</v>
      </c>
      <c r="CJ73" s="112">
        <v>2.33</v>
      </c>
      <c r="CK73" s="30">
        <f t="shared" si="12"/>
        <v>531.24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2.33</v>
      </c>
      <c r="DA73" s="30">
        <f t="shared" si="13"/>
        <v>0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4643</v>
      </c>
      <c r="G74" s="109">
        <v>6.1043992958181642E-3</v>
      </c>
      <c r="H74" s="112">
        <v>2.33</v>
      </c>
      <c r="I74" s="30">
        <f t="shared" si="7"/>
        <v>10818.19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6660</v>
      </c>
      <c r="W74" s="109">
        <v>9.0207721564250654E-3</v>
      </c>
      <c r="X74" s="112">
        <v>2.33</v>
      </c>
      <c r="Y74" s="30">
        <f t="shared" si="8"/>
        <v>15517.800000000001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111</v>
      </c>
      <c r="AM74" s="109">
        <v>8.6861256749354407E-4</v>
      </c>
      <c r="AN74" s="112">
        <v>2.33</v>
      </c>
      <c r="AO74" s="30">
        <f t="shared" si="9"/>
        <v>258.63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2.33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5402</v>
      </c>
      <c r="BS74" s="109">
        <v>1.4884581122482578E-3</v>
      </c>
      <c r="BT74" s="112">
        <v>2.33</v>
      </c>
      <c r="BU74" s="30">
        <f t="shared" si="11"/>
        <v>12586.66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228</v>
      </c>
      <c r="CI74" s="109">
        <v>2.2861726661987367E-3</v>
      </c>
      <c r="CJ74" s="112">
        <v>2.33</v>
      </c>
      <c r="CK74" s="30">
        <f t="shared" si="12"/>
        <v>531.24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2.33</v>
      </c>
      <c r="DA74" s="30">
        <f t="shared" si="13"/>
        <v>0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4643</v>
      </c>
      <c r="G75" s="109">
        <v>6.1043992958181642E-3</v>
      </c>
      <c r="H75" s="112">
        <v>2.33</v>
      </c>
      <c r="I75" s="30">
        <f t="shared" si="7"/>
        <v>10818.19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6660</v>
      </c>
      <c r="W75" s="109">
        <v>9.0207721564250654E-3</v>
      </c>
      <c r="X75" s="112">
        <v>2.33</v>
      </c>
      <c r="Y75" s="30">
        <f t="shared" si="8"/>
        <v>15517.800000000001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111</v>
      </c>
      <c r="AM75" s="109">
        <v>8.6861256749354407E-4</v>
      </c>
      <c r="AN75" s="112">
        <v>2.33</v>
      </c>
      <c r="AO75" s="30">
        <f t="shared" si="9"/>
        <v>258.63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2.33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5402</v>
      </c>
      <c r="BS75" s="109">
        <v>1.4884581122482578E-3</v>
      </c>
      <c r="BT75" s="112">
        <v>2.33</v>
      </c>
      <c r="BU75" s="30">
        <f t="shared" si="11"/>
        <v>12586.66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228</v>
      </c>
      <c r="CI75" s="109">
        <v>2.2861726661987367E-3</v>
      </c>
      <c r="CJ75" s="112">
        <v>2.33</v>
      </c>
      <c r="CK75" s="30">
        <f t="shared" si="12"/>
        <v>531.24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2.33</v>
      </c>
      <c r="DA75" s="30">
        <f t="shared" si="13"/>
        <v>0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4643</v>
      </c>
      <c r="G76" s="109">
        <v>6.1043992958181642E-3</v>
      </c>
      <c r="H76" s="112">
        <v>2.33</v>
      </c>
      <c r="I76" s="30">
        <f t="shared" si="7"/>
        <v>10818.19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6660</v>
      </c>
      <c r="W76" s="109">
        <v>9.0207721564250654E-3</v>
      </c>
      <c r="X76" s="112">
        <v>2.33</v>
      </c>
      <c r="Y76" s="30">
        <f t="shared" si="8"/>
        <v>15517.800000000001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111</v>
      </c>
      <c r="AM76" s="109">
        <v>8.6861256749354407E-4</v>
      </c>
      <c r="AN76" s="112">
        <v>2.33</v>
      </c>
      <c r="AO76" s="30">
        <f t="shared" si="9"/>
        <v>258.63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5402</v>
      </c>
      <c r="BS76" s="109">
        <v>1.4884581122482578E-3</v>
      </c>
      <c r="BT76" s="112">
        <v>2.33</v>
      </c>
      <c r="BU76" s="30">
        <f t="shared" si="11"/>
        <v>12586.66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228</v>
      </c>
      <c r="CI76" s="109">
        <v>2.2861726661987367E-3</v>
      </c>
      <c r="CJ76" s="112">
        <v>2.33</v>
      </c>
      <c r="CK76" s="30">
        <f t="shared" si="12"/>
        <v>531.24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30">
        <f t="shared" si="13"/>
        <v>0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4643</v>
      </c>
      <c r="G77" s="109">
        <v>6.1043992958181642E-3</v>
      </c>
      <c r="H77" s="112">
        <v>2.33</v>
      </c>
      <c r="I77" s="30">
        <f t="shared" si="7"/>
        <v>10818.19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6660</v>
      </c>
      <c r="W77" s="109">
        <v>9.0207721564250654E-3</v>
      </c>
      <c r="X77" s="112">
        <v>2.33</v>
      </c>
      <c r="Y77" s="30">
        <f t="shared" si="8"/>
        <v>15517.800000000001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111</v>
      </c>
      <c r="AM77" s="109">
        <v>8.6861256749354407E-4</v>
      </c>
      <c r="AN77" s="112">
        <v>2.33</v>
      </c>
      <c r="AO77" s="30">
        <f t="shared" si="9"/>
        <v>258.63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5402</v>
      </c>
      <c r="BS77" s="109">
        <v>1.4884581122482578E-3</v>
      </c>
      <c r="BT77" s="112">
        <v>2.33</v>
      </c>
      <c r="BU77" s="30">
        <f t="shared" si="11"/>
        <v>12586.66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228</v>
      </c>
      <c r="CI77" s="109">
        <v>2.2861726661987367E-3</v>
      </c>
      <c r="CJ77" s="112">
        <v>2.33</v>
      </c>
      <c r="CK77" s="30">
        <f t="shared" si="12"/>
        <v>531.24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30">
        <f t="shared" si="13"/>
        <v>0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4643</v>
      </c>
      <c r="G78" s="109">
        <v>6.1043992958181642E-3</v>
      </c>
      <c r="H78" s="112">
        <v>2.33</v>
      </c>
      <c r="I78" s="30">
        <f t="shared" si="7"/>
        <v>10818.19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6660</v>
      </c>
      <c r="W78" s="109">
        <v>9.0207721564250654E-3</v>
      </c>
      <c r="X78" s="112">
        <v>2.33</v>
      </c>
      <c r="Y78" s="30">
        <f t="shared" si="8"/>
        <v>15517.800000000001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111</v>
      </c>
      <c r="AM78" s="109">
        <v>8.6861256749354407E-4</v>
      </c>
      <c r="AN78" s="112">
        <v>2.33</v>
      </c>
      <c r="AO78" s="30">
        <f t="shared" si="9"/>
        <v>258.63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5402</v>
      </c>
      <c r="BS78" s="109">
        <v>1.4884581122482578E-3</v>
      </c>
      <c r="BT78" s="112">
        <v>2.33</v>
      </c>
      <c r="BU78" s="30">
        <f t="shared" si="11"/>
        <v>12586.66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228</v>
      </c>
      <c r="CI78" s="109">
        <v>2.2861726661987367E-3</v>
      </c>
      <c r="CJ78" s="112">
        <v>2.33</v>
      </c>
      <c r="CK78" s="30">
        <f t="shared" si="12"/>
        <v>531.24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30">
        <f t="shared" si="13"/>
        <v>0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4643</v>
      </c>
      <c r="G79" s="109">
        <v>6.1043992958181642E-3</v>
      </c>
      <c r="H79" s="112">
        <v>2.33</v>
      </c>
      <c r="I79" s="30">
        <f t="shared" si="7"/>
        <v>10818.19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6660</v>
      </c>
      <c r="W79" s="109">
        <v>9.0207721564250654E-3</v>
      </c>
      <c r="X79" s="112">
        <v>2.33</v>
      </c>
      <c r="Y79" s="30">
        <f t="shared" si="8"/>
        <v>15517.800000000001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111</v>
      </c>
      <c r="AM79" s="109">
        <v>8.6861256749354407E-4</v>
      </c>
      <c r="AN79" s="112">
        <v>2.33</v>
      </c>
      <c r="AO79" s="30">
        <f t="shared" si="9"/>
        <v>258.63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5402</v>
      </c>
      <c r="BS79" s="109">
        <v>1.4884581122482578E-3</v>
      </c>
      <c r="BT79" s="112">
        <v>2.33</v>
      </c>
      <c r="BU79" s="30">
        <f t="shared" si="11"/>
        <v>12586.66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228</v>
      </c>
      <c r="CI79" s="109">
        <v>2.2861726661987367E-3</v>
      </c>
      <c r="CJ79" s="112">
        <v>2.33</v>
      </c>
      <c r="CK79" s="30">
        <f t="shared" si="12"/>
        <v>531.24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30">
        <f t="shared" si="13"/>
        <v>0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4643</v>
      </c>
      <c r="G80" s="109">
        <v>6.1043992958181642E-3</v>
      </c>
      <c r="H80" s="112">
        <v>2.33</v>
      </c>
      <c r="I80" s="30">
        <f t="shared" si="7"/>
        <v>10818.19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6660</v>
      </c>
      <c r="W80" s="109">
        <v>9.0207721564250654E-3</v>
      </c>
      <c r="X80" s="112">
        <v>2.33</v>
      </c>
      <c r="Y80" s="30">
        <f t="shared" si="8"/>
        <v>15517.800000000001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111</v>
      </c>
      <c r="AM80" s="109">
        <v>8.6861256749354407E-4</v>
      </c>
      <c r="AN80" s="112">
        <v>2.33</v>
      </c>
      <c r="AO80" s="30">
        <f t="shared" si="9"/>
        <v>258.63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5402</v>
      </c>
      <c r="BS80" s="109">
        <v>1.4884581122482578E-3</v>
      </c>
      <c r="BT80" s="112">
        <v>2.33</v>
      </c>
      <c r="BU80" s="30">
        <f t="shared" si="11"/>
        <v>12586.66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228</v>
      </c>
      <c r="CI80" s="109">
        <v>2.2861726661987367E-3</v>
      </c>
      <c r="CJ80" s="112">
        <v>2.33</v>
      </c>
      <c r="CK80" s="30">
        <f t="shared" si="12"/>
        <v>531.24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30">
        <f t="shared" si="13"/>
        <v>0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4643</v>
      </c>
      <c r="G81" s="109">
        <v>6.1043992958181642E-3</v>
      </c>
      <c r="H81" s="112">
        <v>2.33</v>
      </c>
      <c r="I81" s="30">
        <f t="shared" si="7"/>
        <v>10818.19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6660</v>
      </c>
      <c r="W81" s="109">
        <v>9.0207721564250654E-3</v>
      </c>
      <c r="X81" s="112">
        <v>2.33</v>
      </c>
      <c r="Y81" s="30">
        <f t="shared" si="8"/>
        <v>15517.800000000001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111</v>
      </c>
      <c r="AM81" s="109">
        <v>8.6861256749354407E-4</v>
      </c>
      <c r="AN81" s="112">
        <v>2.33</v>
      </c>
      <c r="AO81" s="30">
        <f t="shared" si="9"/>
        <v>258.63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5402</v>
      </c>
      <c r="BS81" s="109">
        <v>1.4884581122482578E-3</v>
      </c>
      <c r="BT81" s="112">
        <v>2.33</v>
      </c>
      <c r="BU81" s="30">
        <f t="shared" si="11"/>
        <v>12586.66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228</v>
      </c>
      <c r="CI81" s="109">
        <v>2.2861726661987367E-3</v>
      </c>
      <c r="CJ81" s="112">
        <v>2.33</v>
      </c>
      <c r="CK81" s="30">
        <f t="shared" si="12"/>
        <v>531.24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30">
        <f t="shared" si="13"/>
        <v>0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4643</v>
      </c>
      <c r="G82" s="109">
        <v>6.1043992958181642E-3</v>
      </c>
      <c r="H82" s="112">
        <v>2.33</v>
      </c>
      <c r="I82" s="30">
        <f t="shared" si="7"/>
        <v>10818.19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6660</v>
      </c>
      <c r="W82" s="109">
        <v>9.0207721564250654E-3</v>
      </c>
      <c r="X82" s="112">
        <v>2.33</v>
      </c>
      <c r="Y82" s="30">
        <f t="shared" si="8"/>
        <v>15517.800000000001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111</v>
      </c>
      <c r="AM82" s="109">
        <v>8.6861256749354407E-4</v>
      </c>
      <c r="AN82" s="112">
        <v>2.33</v>
      </c>
      <c r="AO82" s="30">
        <f t="shared" si="9"/>
        <v>258.63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5402</v>
      </c>
      <c r="BS82" s="109">
        <v>1.4884581122482578E-3</v>
      </c>
      <c r="BT82" s="112">
        <v>2.33</v>
      </c>
      <c r="BU82" s="30">
        <f t="shared" si="11"/>
        <v>12586.66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228</v>
      </c>
      <c r="CI82" s="109">
        <v>2.2861726661987367E-3</v>
      </c>
      <c r="CJ82" s="112">
        <v>2.33</v>
      </c>
      <c r="CK82" s="30">
        <f t="shared" si="12"/>
        <v>531.24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30">
        <f t="shared" si="13"/>
        <v>0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4643</v>
      </c>
      <c r="G83" s="109">
        <v>6.1043992958181642E-3</v>
      </c>
      <c r="H83" s="112">
        <v>2.33</v>
      </c>
      <c r="I83" s="30">
        <f t="shared" si="7"/>
        <v>10818.19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6660</v>
      </c>
      <c r="W83" s="109">
        <v>9.0207721564250654E-3</v>
      </c>
      <c r="X83" s="112">
        <v>2.33</v>
      </c>
      <c r="Y83" s="30">
        <f t="shared" si="8"/>
        <v>15517.800000000001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111</v>
      </c>
      <c r="AM83" s="109">
        <v>8.6861256749354407E-4</v>
      </c>
      <c r="AN83" s="112">
        <v>2.33</v>
      </c>
      <c r="AO83" s="30">
        <f t="shared" si="9"/>
        <v>258.63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5402</v>
      </c>
      <c r="BS83" s="109">
        <v>1.4884581122482578E-3</v>
      </c>
      <c r="BT83" s="112">
        <v>2.33</v>
      </c>
      <c r="BU83" s="30">
        <f t="shared" si="11"/>
        <v>12586.66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228</v>
      </c>
      <c r="CI83" s="109">
        <v>2.2861726661987367E-3</v>
      </c>
      <c r="CJ83" s="112">
        <v>2.33</v>
      </c>
      <c r="CK83" s="30">
        <f t="shared" si="12"/>
        <v>531.24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30">
        <f t="shared" si="13"/>
        <v>0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4643</v>
      </c>
      <c r="G84" s="111">
        <v>6.1043992958181642E-3</v>
      </c>
      <c r="H84" s="113">
        <v>2.33</v>
      </c>
      <c r="I84" s="30">
        <f t="shared" si="7"/>
        <v>10818.19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6660</v>
      </c>
      <c r="W84" s="111">
        <v>9.0207721564250654E-3</v>
      </c>
      <c r="X84" s="113">
        <v>2.33</v>
      </c>
      <c r="Y84" s="30">
        <f t="shared" si="8"/>
        <v>15517.800000000001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111</v>
      </c>
      <c r="AM84" s="111">
        <v>8.6861256749354407E-4</v>
      </c>
      <c r="AN84" s="113">
        <v>2.33</v>
      </c>
      <c r="AO84" s="30">
        <f t="shared" si="9"/>
        <v>258.63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5402</v>
      </c>
      <c r="BS84" s="111">
        <v>1.4884581122482578E-3</v>
      </c>
      <c r="BT84" s="113">
        <v>2.33</v>
      </c>
      <c r="BU84" s="30">
        <f t="shared" si="11"/>
        <v>12586.66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228</v>
      </c>
      <c r="CI84" s="111">
        <v>2.2861726661987367E-3</v>
      </c>
      <c r="CJ84" s="113">
        <v>2.33</v>
      </c>
      <c r="CK84" s="30">
        <f t="shared" si="12"/>
        <v>531.24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30">
        <f t="shared" si="13"/>
        <v>0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  <row r="91" spans="1:112">
      <c r="F91" s="9">
        <f>F84+V84+AL84+BR84+CH84+CX84</f>
        <v>17044</v>
      </c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B9:CR9"/>
  <sheetViews>
    <sheetView showGridLines="0" workbookViewId="0"/>
  </sheetViews>
  <sheetFormatPr defaultRowHeight="15"/>
  <sheetData>
    <row r="9" spans="2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EO91"/>
  <sheetViews>
    <sheetView topLeftCell="A79" zoomScale="85" zoomScaleNormal="85" workbookViewId="0">
      <pane xSplit="1" topLeftCell="CP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61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38844</v>
      </c>
      <c r="K13" s="109">
        <v>5.1070274875460002E-2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348"/>
      <c r="W13" s="349">
        <v>0</v>
      </c>
      <c r="X13" s="114">
        <v>3.6026924004409961</v>
      </c>
      <c r="Y13" s="30"/>
      <c r="Z13" s="46">
        <v>17153.125159601765</v>
      </c>
      <c r="AA13" s="109">
        <v>2.3233398473785263E-2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3591.1040007593983</v>
      </c>
      <c r="AQ13" s="109">
        <v>2.8101604200323958E-2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5181.5850528717565</v>
      </c>
      <c r="BW13" s="109">
        <v>1.4277253436229701E-3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6677.1766867290144</v>
      </c>
      <c r="CM13" s="109">
        <v>6.6952538721839108E-2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38844</v>
      </c>
      <c r="K14" s="109">
        <v>5.1070274875460002E-2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348">
        <v>0</v>
      </c>
      <c r="W14" s="349">
        <v>0</v>
      </c>
      <c r="X14" s="114">
        <v>3.6026924004409961</v>
      </c>
      <c r="Y14" s="30"/>
      <c r="Z14" s="46">
        <v>17153.125159601765</v>
      </c>
      <c r="AA14" s="109">
        <v>2.3233398473785263E-2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3591.1040007593983</v>
      </c>
      <c r="AQ14" s="109">
        <v>2.8101604200323958E-2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5181.5850528717565</v>
      </c>
      <c r="BW14" s="109">
        <v>1.4277253436229701E-3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6677.1766867290144</v>
      </c>
      <c r="CM14" s="109">
        <v>6.6952538721839108E-2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38844</v>
      </c>
      <c r="K15" s="109">
        <v>5.1070274875460002E-2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348">
        <v>0</v>
      </c>
      <c r="W15" s="349">
        <v>0</v>
      </c>
      <c r="X15" s="114">
        <v>3.6026924004409961</v>
      </c>
      <c r="Y15" s="30"/>
      <c r="Z15" s="46">
        <v>17153.125159601765</v>
      </c>
      <c r="AA15" s="109">
        <v>2.3233398473785263E-2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3591.1040007593983</v>
      </c>
      <c r="AQ15" s="109">
        <v>2.8101604200323958E-2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5181.5850528717565</v>
      </c>
      <c r="BW15" s="109">
        <v>1.4277253436229701E-3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6677.1766867290144</v>
      </c>
      <c r="CM15" s="109">
        <v>6.6952538721839108E-2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38844</v>
      </c>
      <c r="K16" s="109">
        <v>5.1070274875460002E-2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348">
        <v>0</v>
      </c>
      <c r="W16" s="349">
        <v>0</v>
      </c>
      <c r="X16" s="114">
        <v>3.6026924004409961</v>
      </c>
      <c r="Y16" s="30"/>
      <c r="Z16" s="46">
        <v>17153.125159601765</v>
      </c>
      <c r="AA16" s="109">
        <v>2.3233398473785263E-2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3591.1040007593983</v>
      </c>
      <c r="AQ16" s="109">
        <v>2.8101604200323958E-2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5181.5850528717565</v>
      </c>
      <c r="BW16" s="109">
        <v>1.4277253436229701E-3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6677.1766867290144</v>
      </c>
      <c r="CM16" s="109">
        <v>6.6952538721839108E-2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38844</v>
      </c>
      <c r="K17" s="109">
        <v>5.1070274875460002E-2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348">
        <v>0</v>
      </c>
      <c r="W17" s="349">
        <v>0</v>
      </c>
      <c r="X17" s="114">
        <v>3.6026924004409961</v>
      </c>
      <c r="Y17" s="30"/>
      <c r="Z17" s="46">
        <v>17153.125159601765</v>
      </c>
      <c r="AA17" s="109">
        <v>2.3233398473785263E-2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3591.1040007593983</v>
      </c>
      <c r="AQ17" s="109">
        <v>2.8101604200323958E-2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5181.5850528717565</v>
      </c>
      <c r="BW17" s="109">
        <v>1.4277253436229701E-3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6677.1766867290144</v>
      </c>
      <c r="CM17" s="109">
        <v>6.6952538721839108E-2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38844</v>
      </c>
      <c r="K18" s="109">
        <v>5.1070274875460002E-2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348">
        <v>0</v>
      </c>
      <c r="W18" s="349">
        <v>0</v>
      </c>
      <c r="X18" s="114">
        <v>3.6026924004409961</v>
      </c>
      <c r="Y18" s="30"/>
      <c r="Z18" s="46">
        <v>17153.125159601765</v>
      </c>
      <c r="AA18" s="109">
        <v>2.3233398473785263E-2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3591.1040007593983</v>
      </c>
      <c r="AQ18" s="109">
        <v>2.8101604200323958E-2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5181.5850528717565</v>
      </c>
      <c r="BW18" s="109">
        <v>1.4277253436229701E-3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6677.1766867290144</v>
      </c>
      <c r="CM18" s="109">
        <v>6.6952538721839108E-2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38844</v>
      </c>
      <c r="K19" s="109">
        <v>5.1070274875460002E-2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348">
        <v>0</v>
      </c>
      <c r="W19" s="349">
        <v>0</v>
      </c>
      <c r="X19" s="114">
        <v>3.6026924004409961</v>
      </c>
      <c r="Y19" s="30"/>
      <c r="Z19" s="46">
        <v>17153.125159601765</v>
      </c>
      <c r="AA19" s="109">
        <v>2.3233398473785263E-2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3591.1040007593983</v>
      </c>
      <c r="AQ19" s="109">
        <v>2.8101604200323958E-2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5181.5850528717565</v>
      </c>
      <c r="BW19" s="109">
        <v>1.4277253436229701E-3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6677.1766867290144</v>
      </c>
      <c r="CM19" s="109">
        <v>6.6952538721839108E-2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38844</v>
      </c>
      <c r="K20" s="109">
        <v>5.1070274875460002E-2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348">
        <v>0</v>
      </c>
      <c r="W20" s="349">
        <v>0</v>
      </c>
      <c r="X20" s="114">
        <v>3.6026924004409961</v>
      </c>
      <c r="Y20" s="30"/>
      <c r="Z20" s="46">
        <v>17153.125159601765</v>
      </c>
      <c r="AA20" s="109">
        <v>2.3233398473785263E-2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3591.1040007593983</v>
      </c>
      <c r="AQ20" s="109">
        <v>2.8101604200323958E-2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5181.5850528717565</v>
      </c>
      <c r="BW20" s="109">
        <v>1.4277253436229701E-3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6677.1766867290144</v>
      </c>
      <c r="CM20" s="109">
        <v>6.6952538721839108E-2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38844</v>
      </c>
      <c r="K21" s="109">
        <v>5.1070274875460002E-2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348">
        <v>0</v>
      </c>
      <c r="W21" s="349">
        <v>0</v>
      </c>
      <c r="X21" s="114">
        <v>3.6026924004409961</v>
      </c>
      <c r="Y21" s="30"/>
      <c r="Z21" s="46">
        <v>17153.125159601765</v>
      </c>
      <c r="AA21" s="109">
        <v>2.3233398473785263E-2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3591.1040007593983</v>
      </c>
      <c r="AQ21" s="109">
        <v>2.8101604200323958E-2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5181.5850528717565</v>
      </c>
      <c r="BW21" s="109">
        <v>1.4277253436229701E-3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6677.1766867290144</v>
      </c>
      <c r="CM21" s="109">
        <v>6.6952538721839108E-2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38844</v>
      </c>
      <c r="K22" s="109">
        <v>5.1070274875460002E-2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348">
        <v>0</v>
      </c>
      <c r="W22" s="349">
        <v>0</v>
      </c>
      <c r="X22" s="114">
        <v>3.6026924004409961</v>
      </c>
      <c r="Y22" s="30"/>
      <c r="Z22" s="46">
        <v>17153.125159601765</v>
      </c>
      <c r="AA22" s="109">
        <v>2.3233398473785263E-2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3591.1040007593983</v>
      </c>
      <c r="AQ22" s="109">
        <v>2.8101604200323958E-2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5181.5850528717565</v>
      </c>
      <c r="BW22" s="109">
        <v>1.4277253436229701E-3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6677.1766867290144</v>
      </c>
      <c r="CM22" s="109">
        <v>6.6952538721839108E-2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38844</v>
      </c>
      <c r="K23" s="109">
        <v>5.1070274875460002E-2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348">
        <v>0</v>
      </c>
      <c r="W23" s="349">
        <v>0</v>
      </c>
      <c r="X23" s="114">
        <v>3.6026924004409961</v>
      </c>
      <c r="Y23" s="30"/>
      <c r="Z23" s="46">
        <v>17153.125159601765</v>
      </c>
      <c r="AA23" s="109">
        <v>2.3233398473785263E-2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3591.1040007593983</v>
      </c>
      <c r="AQ23" s="109">
        <v>2.8101604200323958E-2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5181.5850528717565</v>
      </c>
      <c r="BW23" s="109">
        <v>1.4277253436229701E-3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6677.1766867290144</v>
      </c>
      <c r="CM23" s="109">
        <v>6.6952538721839108E-2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38844</v>
      </c>
      <c r="K24" s="109">
        <v>5.1070274875460002E-2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348">
        <v>0</v>
      </c>
      <c r="W24" s="349">
        <v>0</v>
      </c>
      <c r="X24" s="114">
        <v>3.6026924004409961</v>
      </c>
      <c r="Y24" s="30"/>
      <c r="Z24" s="46">
        <v>17153.125159601765</v>
      </c>
      <c r="AA24" s="109">
        <v>2.3233398473785263E-2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3591.1040007593983</v>
      </c>
      <c r="AQ24" s="109">
        <v>2.8101604200323958E-2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5181.5850528717565</v>
      </c>
      <c r="BW24" s="109">
        <v>1.4277253436229701E-3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6677.1766867290144</v>
      </c>
      <c r="CM24" s="109">
        <v>6.6952538721839108E-2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38844</v>
      </c>
      <c r="K25" s="109">
        <v>5.1070274875460002E-2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348">
        <v>0</v>
      </c>
      <c r="W25" s="349">
        <v>0</v>
      </c>
      <c r="X25" s="114">
        <v>3.6026924004409961</v>
      </c>
      <c r="Y25" s="30"/>
      <c r="Z25" s="46">
        <v>17153.125159601765</v>
      </c>
      <c r="AA25" s="109">
        <v>2.3233398473785263E-2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3591.1040007593983</v>
      </c>
      <c r="AQ25" s="109">
        <v>2.8101604200323958E-2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5181.5850528717565</v>
      </c>
      <c r="BW25" s="109">
        <v>1.4277253436229701E-3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6677.1766867290144</v>
      </c>
      <c r="CM25" s="109">
        <v>6.6952538721839108E-2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38844</v>
      </c>
      <c r="K26" s="109">
        <v>5.1070274875460002E-2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348">
        <v>0</v>
      </c>
      <c r="W26" s="349">
        <v>0</v>
      </c>
      <c r="X26" s="114">
        <v>3.6026924004409961</v>
      </c>
      <c r="Y26" s="30"/>
      <c r="Z26" s="46">
        <v>17153.125159601765</v>
      </c>
      <c r="AA26" s="109">
        <v>2.3233398473785263E-2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3591.1040007593983</v>
      </c>
      <c r="AQ26" s="109">
        <v>2.8101604200323958E-2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5181.5850528717565</v>
      </c>
      <c r="BW26" s="109">
        <v>1.4277253436229701E-3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6677.1766867290144</v>
      </c>
      <c r="CM26" s="109">
        <v>6.6952538721839108E-2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38844</v>
      </c>
      <c r="K27" s="109">
        <v>5.1070274875460002E-2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348">
        <v>0</v>
      </c>
      <c r="W27" s="349">
        <v>0</v>
      </c>
      <c r="X27" s="114">
        <v>3.6026924004409961</v>
      </c>
      <c r="Y27" s="30"/>
      <c r="Z27" s="46">
        <v>17153.125159601765</v>
      </c>
      <c r="AA27" s="109">
        <v>2.3233398473785263E-2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3591.1040007593983</v>
      </c>
      <c r="AQ27" s="109">
        <v>2.8101604200323958E-2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5181.5850528717565</v>
      </c>
      <c r="BW27" s="109">
        <v>1.4277253436229701E-3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6677.1766867290144</v>
      </c>
      <c r="CM27" s="109">
        <v>6.6952538721839108E-2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38844</v>
      </c>
      <c r="K28" s="109">
        <v>5.1070274875460002E-2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348">
        <v>0</v>
      </c>
      <c r="W28" s="349">
        <v>0</v>
      </c>
      <c r="X28" s="114">
        <v>3.6026924004409961</v>
      </c>
      <c r="Y28" s="30"/>
      <c r="Z28" s="46">
        <v>17153.125159601765</v>
      </c>
      <c r="AA28" s="109">
        <v>2.3233398473785263E-2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3591.1040007593983</v>
      </c>
      <c r="AQ28" s="109">
        <v>2.8101604200323958E-2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5181.5850528717565</v>
      </c>
      <c r="BW28" s="109">
        <v>1.4277253436229701E-3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6677.1766867290144</v>
      </c>
      <c r="CM28" s="109">
        <v>6.6952538721839108E-2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38844</v>
      </c>
      <c r="K29" s="109">
        <v>5.1070274875460002E-2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348">
        <v>0</v>
      </c>
      <c r="W29" s="349">
        <v>0</v>
      </c>
      <c r="X29" s="114">
        <v>3.6026924004409961</v>
      </c>
      <c r="Y29" s="30"/>
      <c r="Z29" s="46">
        <v>17153.125159601765</v>
      </c>
      <c r="AA29" s="109">
        <v>2.3233398473785263E-2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3591.1040007593983</v>
      </c>
      <c r="AQ29" s="109">
        <v>2.8101604200323958E-2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5181.5850528717565</v>
      </c>
      <c r="BW29" s="109">
        <v>1.4277253436229701E-3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6677.1766867290144</v>
      </c>
      <c r="CM29" s="109">
        <v>6.6952538721839108E-2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38844</v>
      </c>
      <c r="K30" s="109">
        <v>5.1070274875460002E-2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348">
        <v>0</v>
      </c>
      <c r="W30" s="349">
        <v>0</v>
      </c>
      <c r="X30" s="114">
        <v>3.6026924004409961</v>
      </c>
      <c r="Y30" s="30"/>
      <c r="Z30" s="46">
        <v>17153.125159601765</v>
      </c>
      <c r="AA30" s="109">
        <v>2.3233398473785263E-2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3591.1040007593983</v>
      </c>
      <c r="AQ30" s="109">
        <v>2.8101604200323958E-2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5181.5850528717565</v>
      </c>
      <c r="BW30" s="109">
        <v>1.4277253436229701E-3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6677.1766867290144</v>
      </c>
      <c r="CM30" s="109">
        <v>6.6952538721839108E-2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18785</v>
      </c>
      <c r="G31" s="110">
        <v>2.4697639623507264E-2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348">
        <v>0</v>
      </c>
      <c r="W31" s="349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939</v>
      </c>
      <c r="AM31" s="110">
        <v>7.3479928006886294E-3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5924</v>
      </c>
      <c r="BS31" s="110">
        <v>1.6322891256865383E-3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4074</v>
      </c>
      <c r="CI31" s="110">
        <v>4.0850295798656372E-2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18785</v>
      </c>
      <c r="G32" s="109">
        <v>2.4697639623507264E-2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348">
        <v>0</v>
      </c>
      <c r="W32" s="34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939</v>
      </c>
      <c r="AM32" s="109">
        <v>7.3479928006886294E-3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5924</v>
      </c>
      <c r="BS32" s="109">
        <v>1.6322891256865383E-3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4074</v>
      </c>
      <c r="CI32" s="109">
        <v>4.0850295798656372E-2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18785</v>
      </c>
      <c r="G33" s="109">
        <v>2.4697639623507264E-2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348">
        <v>0</v>
      </c>
      <c r="W33" s="34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939</v>
      </c>
      <c r="AM33" s="109">
        <v>7.3479928006886294E-3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5924</v>
      </c>
      <c r="BS33" s="109">
        <v>1.6322891256865383E-3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4074</v>
      </c>
      <c r="CI33" s="109">
        <v>4.0850295798656372E-2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18785</v>
      </c>
      <c r="G34" s="109">
        <v>2.4697639623507264E-2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348">
        <v>0</v>
      </c>
      <c r="W34" s="34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939</v>
      </c>
      <c r="AM34" s="109">
        <v>7.3479928006886294E-3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5924</v>
      </c>
      <c r="BS34" s="109">
        <v>1.6322891256865383E-3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4074</v>
      </c>
      <c r="CI34" s="109">
        <v>4.0850295798656372E-2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18785</v>
      </c>
      <c r="G35" s="109">
        <v>2.4697639623507264E-2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348">
        <v>0</v>
      </c>
      <c r="W35" s="34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939</v>
      </c>
      <c r="AM35" s="109">
        <v>7.3479928006886294E-3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5924</v>
      </c>
      <c r="BS35" s="109">
        <v>1.6322891256865383E-3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4074</v>
      </c>
      <c r="CI35" s="109">
        <v>4.0850295798656372E-2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18785</v>
      </c>
      <c r="G36" s="109">
        <v>2.4697639623507264E-2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348">
        <v>0</v>
      </c>
      <c r="W36" s="34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939</v>
      </c>
      <c r="AM36" s="109">
        <v>7.3479928006886294E-3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5924</v>
      </c>
      <c r="BS36" s="109">
        <v>1.6322891256865383E-3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4074</v>
      </c>
      <c r="CI36" s="109">
        <v>4.0850295798656372E-2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18785</v>
      </c>
      <c r="G37" s="110">
        <v>2.4697639623507264E-2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348">
        <v>0</v>
      </c>
      <c r="W37" s="349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939</v>
      </c>
      <c r="AM37" s="110">
        <v>7.3479928006886294E-3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5924</v>
      </c>
      <c r="BS37" s="110">
        <v>1.6322891256865383E-3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4074</v>
      </c>
      <c r="CI37" s="110">
        <v>4.0850295798656372E-2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18785</v>
      </c>
      <c r="G38" s="110">
        <v>2.4697639623507264E-2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348">
        <v>0</v>
      </c>
      <c r="W38" s="349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939</v>
      </c>
      <c r="AM38" s="110">
        <v>7.3479928006886294E-3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5924</v>
      </c>
      <c r="BS38" s="110">
        <v>1.6322891256865383E-3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4074</v>
      </c>
      <c r="CI38" s="110">
        <v>4.0850295798656372E-2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18785</v>
      </c>
      <c r="G39" s="110">
        <v>2.4697639623507264E-2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348">
        <v>0</v>
      </c>
      <c r="W39" s="349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939</v>
      </c>
      <c r="AM39" s="110">
        <v>7.3479928006886294E-3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5924</v>
      </c>
      <c r="BS39" s="110">
        <v>1.6322891256865383E-3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4074</v>
      </c>
      <c r="CI39" s="110">
        <v>4.0850295798656372E-2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18785</v>
      </c>
      <c r="G40" s="109">
        <v>2.4697639623507264E-2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348">
        <v>0</v>
      </c>
      <c r="W40" s="349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939</v>
      </c>
      <c r="AM40" s="109">
        <v>7.3479928006886294E-3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5924</v>
      </c>
      <c r="BS40" s="109">
        <v>1.6322891256865383E-3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4074</v>
      </c>
      <c r="CI40" s="109">
        <v>4.0850295798656372E-2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18785</v>
      </c>
      <c r="G41" s="109">
        <v>2.4697639623507264E-2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348">
        <v>0</v>
      </c>
      <c r="W41" s="349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939</v>
      </c>
      <c r="AM41" s="109">
        <v>7.3479928006886294E-3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5924</v>
      </c>
      <c r="BS41" s="109">
        <v>1.6322891256865383E-3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4074</v>
      </c>
      <c r="CI41" s="109">
        <v>4.0850295798656372E-2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18785</v>
      </c>
      <c r="G42" s="109">
        <v>2.4697639623507264E-2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348">
        <v>0</v>
      </c>
      <c r="W42" s="349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939</v>
      </c>
      <c r="AM42" s="109">
        <v>7.3479928006886294E-3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5924</v>
      </c>
      <c r="BS42" s="109">
        <v>1.6322891256865383E-3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4074</v>
      </c>
      <c r="CI42" s="109">
        <v>4.0850295798656372E-2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18785</v>
      </c>
      <c r="G43" s="181">
        <v>2.4697639623507264E-2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19594</v>
      </c>
      <c r="W43" s="181">
        <v>2.6539490935884796E-2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1110</v>
      </c>
      <c r="AM43" s="181">
        <v>8.6861256749354403E-3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56412</v>
      </c>
      <c r="BS43" s="109">
        <v>1.5543668831571404E-2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4074</v>
      </c>
      <c r="CI43" s="181">
        <v>4.0850295798656372E-2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18785</v>
      </c>
      <c r="G44" s="109">
        <v>2.4697639623507264E-2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19594</v>
      </c>
      <c r="W44" s="109">
        <v>2.6539490935884796E-2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1110</v>
      </c>
      <c r="AM44" s="109">
        <v>8.6861256749354403E-3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56412</v>
      </c>
      <c r="BS44" s="109">
        <v>1.5543668831571404E-2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4074</v>
      </c>
      <c r="CI44" s="109">
        <v>4.0850295798656372E-2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18785</v>
      </c>
      <c r="G45" s="109">
        <v>2.4697639623507264E-2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19594</v>
      </c>
      <c r="W45" s="109">
        <v>2.6539490935884796E-2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1110</v>
      </c>
      <c r="AM45" s="109">
        <v>8.6861256749354403E-3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56412</v>
      </c>
      <c r="BS45" s="109">
        <v>1.5543668831571404E-2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4074</v>
      </c>
      <c r="CI45" s="109">
        <v>4.0850295798656372E-2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18785</v>
      </c>
      <c r="G46" s="109">
        <v>2.4697639623507264E-2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19594</v>
      </c>
      <c r="W46" s="109">
        <v>2.6539490935884796E-2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1110</v>
      </c>
      <c r="AM46" s="109">
        <v>8.6861256749354403E-3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56412</v>
      </c>
      <c r="BS46" s="109">
        <v>1.5543668831571404E-2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4074</v>
      </c>
      <c r="CI46" s="109">
        <v>4.0850295798656372E-2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18785</v>
      </c>
      <c r="G47" s="109">
        <v>2.4697639623507264E-2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19594</v>
      </c>
      <c r="W47" s="109">
        <v>2.6539490935884796E-2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1110</v>
      </c>
      <c r="AM47" s="109">
        <v>8.6861256749354403E-3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56412</v>
      </c>
      <c r="BS47" s="109">
        <v>1.5543668831571404E-2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4074</v>
      </c>
      <c r="CI47" s="109">
        <v>4.0850295798656372E-2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18785</v>
      </c>
      <c r="G48" s="109">
        <v>2.4697639623507264E-2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19594</v>
      </c>
      <c r="W48" s="109">
        <v>2.6539490935884796E-2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1110</v>
      </c>
      <c r="AM48" s="109">
        <v>8.6861256749354403E-3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56412</v>
      </c>
      <c r="BS48" s="109">
        <v>1.5543668831571404E-2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4074</v>
      </c>
      <c r="CI48" s="109">
        <v>4.0850295798656372E-2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18785</v>
      </c>
      <c r="G49" s="109">
        <v>2.4697639623507264E-2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19594</v>
      </c>
      <c r="W49" s="109">
        <v>2.6539490935884796E-2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1110</v>
      </c>
      <c r="AM49" s="109">
        <v>8.6861256749354403E-3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56412</v>
      </c>
      <c r="BS49" s="109">
        <v>1.5543668831571404E-2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4074</v>
      </c>
      <c r="CI49" s="109">
        <v>4.0850295798656372E-2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18785</v>
      </c>
      <c r="G50" s="109">
        <v>2.4697639623507264E-2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19594</v>
      </c>
      <c r="W50" s="109">
        <v>2.6539490935884796E-2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1110</v>
      </c>
      <c r="AM50" s="109">
        <v>8.6861256749354403E-3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56412</v>
      </c>
      <c r="BS50" s="109">
        <v>1.5543668831571404E-2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4074</v>
      </c>
      <c r="CI50" s="109">
        <v>4.0850295798656372E-2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18785</v>
      </c>
      <c r="G51" s="109">
        <v>2.4697639623507264E-2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19594</v>
      </c>
      <c r="W51" s="109">
        <v>2.6539490935884796E-2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1110</v>
      </c>
      <c r="AM51" s="109">
        <v>8.6861256749354403E-3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56412</v>
      </c>
      <c r="BS51" s="109">
        <v>1.5543668831571404E-2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4074</v>
      </c>
      <c r="CI51" s="109">
        <v>4.0850295798656372E-2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18785</v>
      </c>
      <c r="G52" s="109">
        <v>2.4697639623507264E-2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19594</v>
      </c>
      <c r="W52" s="109">
        <v>2.6539490935884796E-2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1110</v>
      </c>
      <c r="AM52" s="109">
        <v>8.6861256749354403E-3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56412</v>
      </c>
      <c r="BS52" s="109">
        <v>1.5543668831571404E-2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4074</v>
      </c>
      <c r="CI52" s="109">
        <v>4.0850295798656372E-2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18785</v>
      </c>
      <c r="G53" s="109">
        <v>2.4697639623507264E-2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19594</v>
      </c>
      <c r="W53" s="109">
        <v>2.6539490935884796E-2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1110</v>
      </c>
      <c r="AM53" s="109">
        <v>8.6861256749354403E-3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56412</v>
      </c>
      <c r="BS53" s="109">
        <v>1.5543668831571404E-2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4074</v>
      </c>
      <c r="CI53" s="109">
        <v>4.0850295798656372E-2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18785</v>
      </c>
      <c r="G54" s="109">
        <v>2.4697639623507264E-2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19594</v>
      </c>
      <c r="W54" s="109">
        <v>2.6539490935884796E-2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1110</v>
      </c>
      <c r="AM54" s="109">
        <v>8.6861256749354403E-3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56412</v>
      </c>
      <c r="BS54" s="109">
        <v>1.5543668831571404E-2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4074</v>
      </c>
      <c r="CI54" s="109">
        <v>4.0850295798656372E-2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18785</v>
      </c>
      <c r="G55" s="109">
        <v>2.4697639623507264E-2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19594</v>
      </c>
      <c r="W55" s="109">
        <v>2.6539490935884796E-2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1110</v>
      </c>
      <c r="AM55" s="109">
        <v>8.6861256749354403E-3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56412</v>
      </c>
      <c r="BS55" s="109">
        <v>1.5543668831571404E-2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4074</v>
      </c>
      <c r="CI55" s="109">
        <v>4.0850295798656372E-2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18785</v>
      </c>
      <c r="G56" s="109">
        <v>2.4697639623507264E-2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19594</v>
      </c>
      <c r="W56" s="109">
        <v>2.6539490935884796E-2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1110</v>
      </c>
      <c r="AM56" s="109">
        <v>8.6861256749354403E-3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56412</v>
      </c>
      <c r="BS56" s="109">
        <v>1.5543668831571404E-2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4074</v>
      </c>
      <c r="CI56" s="109">
        <v>4.0850295798656372E-2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18785</v>
      </c>
      <c r="G57" s="109">
        <v>2.4697639623507264E-2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19594</v>
      </c>
      <c r="W57" s="109">
        <v>2.6539490935884796E-2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1110</v>
      </c>
      <c r="AM57" s="109">
        <v>8.6861256749354403E-3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56412</v>
      </c>
      <c r="BS57" s="109">
        <v>1.5543668831571404E-2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4074</v>
      </c>
      <c r="CI57" s="109">
        <v>4.0850295798656372E-2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18785</v>
      </c>
      <c r="G58" s="109">
        <v>2.4697639623507264E-2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19594</v>
      </c>
      <c r="W58" s="109">
        <v>2.6539490935884796E-2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1110</v>
      </c>
      <c r="AM58" s="109">
        <v>8.6861256749354403E-3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56412</v>
      </c>
      <c r="BS58" s="109">
        <v>1.5543668831571404E-2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4074</v>
      </c>
      <c r="CI58" s="109">
        <v>4.0850295798656372E-2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18785</v>
      </c>
      <c r="G59" s="109">
        <v>2.4697639623507264E-2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19594</v>
      </c>
      <c r="W59" s="109">
        <v>2.6539490935884796E-2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1110</v>
      </c>
      <c r="AM59" s="109">
        <v>8.6861256749354403E-3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56412</v>
      </c>
      <c r="BS59" s="109">
        <v>1.5543668831571404E-2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4074</v>
      </c>
      <c r="CI59" s="109">
        <v>4.0850295798656372E-2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18785</v>
      </c>
      <c r="G60" s="109">
        <v>2.4697639623507264E-2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19594</v>
      </c>
      <c r="W60" s="109">
        <v>2.6539490935884796E-2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1110</v>
      </c>
      <c r="AM60" s="109">
        <v>8.6861256749354403E-3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56412</v>
      </c>
      <c r="BS60" s="109">
        <v>1.5543668831571404E-2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4074</v>
      </c>
      <c r="CI60" s="109">
        <v>4.0850295798656372E-2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18785</v>
      </c>
      <c r="G61" s="109">
        <v>2.4697639623507264E-2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19594</v>
      </c>
      <c r="W61" s="109">
        <v>2.6539490935884796E-2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1110</v>
      </c>
      <c r="AM61" s="109">
        <v>8.6861256749354403E-3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56412</v>
      </c>
      <c r="BS61" s="109">
        <v>1.5543668831571404E-2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4074</v>
      </c>
      <c r="CI61" s="109">
        <v>4.0850295798656372E-2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18785</v>
      </c>
      <c r="G62" s="109">
        <v>2.4697639623507264E-2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19594</v>
      </c>
      <c r="W62" s="109">
        <v>2.6539490935884796E-2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1110</v>
      </c>
      <c r="AM62" s="109">
        <v>8.6861256749354403E-3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56412</v>
      </c>
      <c r="BS62" s="109">
        <v>1.5543668831571404E-2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4074</v>
      </c>
      <c r="CI62" s="109">
        <v>4.0850295798656372E-2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18785</v>
      </c>
      <c r="G63" s="109">
        <v>2.4697639623507264E-2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19594</v>
      </c>
      <c r="W63" s="109">
        <v>2.6539490935884796E-2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1110</v>
      </c>
      <c r="AM63" s="109">
        <v>8.6861256749354403E-3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56412</v>
      </c>
      <c r="BS63" s="109">
        <v>1.5543668831571404E-2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4074</v>
      </c>
      <c r="CI63" s="109">
        <v>4.0850295798656372E-2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18785</v>
      </c>
      <c r="G64" s="109">
        <v>2.4697639623507264E-2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19594</v>
      </c>
      <c r="W64" s="109">
        <v>2.6539490935884796E-2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1110</v>
      </c>
      <c r="AM64" s="109">
        <v>8.6861256749354403E-3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56412</v>
      </c>
      <c r="BS64" s="109">
        <v>1.5543668831571404E-2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4074</v>
      </c>
      <c r="CI64" s="109">
        <v>4.0850295798656372E-2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18785</v>
      </c>
      <c r="G65" s="109">
        <v>2.4697639623507264E-2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19594</v>
      </c>
      <c r="W65" s="109">
        <v>2.6539490935884796E-2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1110</v>
      </c>
      <c r="AM65" s="109">
        <v>8.6861256749354403E-3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56412</v>
      </c>
      <c r="BS65" s="109">
        <v>1.5543668831571404E-2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4074</v>
      </c>
      <c r="CI65" s="109">
        <v>4.0850295798656372E-2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18785</v>
      </c>
      <c r="G66" s="109">
        <v>2.4697639623507264E-2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19594</v>
      </c>
      <c r="W66" s="109">
        <v>2.6539490935884796E-2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1110</v>
      </c>
      <c r="AM66" s="109">
        <v>8.6861256749354403E-3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56412</v>
      </c>
      <c r="BS66" s="109">
        <v>1.5543668831571404E-2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4074</v>
      </c>
      <c r="CI66" s="109">
        <v>4.0850295798656372E-2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18785</v>
      </c>
      <c r="G67" s="109">
        <v>2.4697639623507264E-2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19594</v>
      </c>
      <c r="W67" s="109">
        <v>2.6539490935884796E-2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1110</v>
      </c>
      <c r="AM67" s="109">
        <v>8.6861256749354403E-3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56412</v>
      </c>
      <c r="BS67" s="109">
        <v>1.5543668831571404E-2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4074</v>
      </c>
      <c r="CI67" s="109">
        <v>4.0850295798656372E-2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5089</v>
      </c>
      <c r="CY67" s="109">
        <v>7.3593104894397006E-3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18785</v>
      </c>
      <c r="G68" s="109">
        <v>2.4697639623507264E-2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19594</v>
      </c>
      <c r="W68" s="109">
        <v>2.6539490935884796E-2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1110</v>
      </c>
      <c r="AM68" s="109">
        <v>8.6861256749354403E-3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56412</v>
      </c>
      <c r="BS68" s="109">
        <v>1.5543668831571404E-2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4074</v>
      </c>
      <c r="CI68" s="109">
        <v>4.0850295798656372E-2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5089</v>
      </c>
      <c r="CY68" s="109">
        <v>7.3593104894397006E-3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18785</v>
      </c>
      <c r="G69" s="109">
        <v>2.4697639623507264E-2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19594</v>
      </c>
      <c r="W69" s="109">
        <v>2.6539490935884796E-2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1110</v>
      </c>
      <c r="AM69" s="109">
        <v>8.6861256749354403E-3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56412</v>
      </c>
      <c r="BS69" s="109">
        <v>1.5543668831571404E-2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4074</v>
      </c>
      <c r="CI69" s="109">
        <v>4.0850295798656372E-2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5089</v>
      </c>
      <c r="CY69" s="109">
        <v>7.3593104894397006E-3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18785</v>
      </c>
      <c r="G70" s="109">
        <v>2.4697639623507264E-2</v>
      </c>
      <c r="H70" s="112">
        <v>2.7941228620860854</v>
      </c>
      <c r="I70" s="30">
        <f>H70*F70</f>
        <v>52487.597964287117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19594</v>
      </c>
      <c r="W70" s="109">
        <v>2.6539490935884796E-2</v>
      </c>
      <c r="X70" s="114">
        <v>2.7941228620860854</v>
      </c>
      <c r="Y70" s="30">
        <f>X70*V70</f>
        <v>54748.043359714757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1110</v>
      </c>
      <c r="AM70" s="109">
        <v>8.6861256749354403E-3</v>
      </c>
      <c r="AN70" s="114">
        <v>2.7941228620860854</v>
      </c>
      <c r="AO70" s="30">
        <f>AN70*AL70</f>
        <v>3101.4763769155547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56412</v>
      </c>
      <c r="BS70" s="109">
        <v>1.5543668831571404E-2</v>
      </c>
      <c r="BT70" s="114">
        <v>2.7941228620860854</v>
      </c>
      <c r="BU70" s="30">
        <f>BT70*BR70</f>
        <v>157622.05889600026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4074</v>
      </c>
      <c r="CI70" s="109">
        <v>4.0850295798656372E-2</v>
      </c>
      <c r="CJ70" s="114">
        <v>2.7941228620860854</v>
      </c>
      <c r="CK70" s="30">
        <f>CJ70*CH70</f>
        <v>11383.256540138713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5089</v>
      </c>
      <c r="CY70" s="109">
        <v>7.3593104894397006E-3</v>
      </c>
      <c r="CZ70" s="114">
        <v>2.7941228620860854</v>
      </c>
      <c r="DA70" s="30">
        <f>CZ70*CX70</f>
        <v>14219.291245156088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18785</v>
      </c>
      <c r="G71" s="109">
        <v>2.4697639623507264E-2</v>
      </c>
      <c r="H71" s="112">
        <v>2.7941228620860854</v>
      </c>
      <c r="I71" s="30">
        <f t="shared" ref="I71:I84" si="7">H71*F71</f>
        <v>52487.597964287117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19594</v>
      </c>
      <c r="W71" s="109">
        <v>2.6539490935884796E-2</v>
      </c>
      <c r="X71" s="114">
        <v>2.7941228620860854</v>
      </c>
      <c r="Y71" s="30">
        <f t="shared" ref="Y71:Y84" si="8">X71*V71</f>
        <v>54748.043359714757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1110</v>
      </c>
      <c r="AM71" s="109">
        <v>8.6861256749354403E-3</v>
      </c>
      <c r="AN71" s="114">
        <v>2.7941228620860854</v>
      </c>
      <c r="AO71" s="30">
        <f t="shared" ref="AO71:AO84" si="9">AN71*AL71</f>
        <v>3101.4763769155547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56412</v>
      </c>
      <c r="BS71" s="109">
        <v>1.5543668831571404E-2</v>
      </c>
      <c r="BT71" s="114">
        <v>2.7941228620860854</v>
      </c>
      <c r="BU71" s="30">
        <f t="shared" ref="BU71:BU84" si="11">BT71*BR71</f>
        <v>157622.05889600026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4074</v>
      </c>
      <c r="CI71" s="109">
        <v>4.0850295798656372E-2</v>
      </c>
      <c r="CJ71" s="114">
        <v>2.7941228620860854</v>
      </c>
      <c r="CK71" s="30">
        <f t="shared" ref="CK71:CK84" si="12">CJ71*CH71</f>
        <v>11383.256540138713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5089</v>
      </c>
      <c r="CY71" s="109">
        <v>7.3593104894397006E-3</v>
      </c>
      <c r="CZ71" s="114">
        <v>2.7941228620860854</v>
      </c>
      <c r="DA71" s="30">
        <f t="shared" ref="DA71:DA84" si="13">CZ71*CX71</f>
        <v>14219.291245156088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18785</v>
      </c>
      <c r="G72" s="109">
        <v>2.4697639623507264E-2</v>
      </c>
      <c r="H72" s="112">
        <v>2.7941228620860854</v>
      </c>
      <c r="I72" s="30">
        <f t="shared" si="7"/>
        <v>52487.597964287117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19594</v>
      </c>
      <c r="W72" s="109">
        <v>2.6539490935884796E-2</v>
      </c>
      <c r="X72" s="114">
        <v>2.7941228620860854</v>
      </c>
      <c r="Y72" s="30">
        <f t="shared" si="8"/>
        <v>54748.043359714757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1110</v>
      </c>
      <c r="AM72" s="109">
        <v>8.6861256749354403E-3</v>
      </c>
      <c r="AN72" s="114">
        <v>2.7941228620860854</v>
      </c>
      <c r="AO72" s="30">
        <f t="shared" si="9"/>
        <v>3101.4763769155547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56412</v>
      </c>
      <c r="BS72" s="109">
        <v>1.5543668831571404E-2</v>
      </c>
      <c r="BT72" s="114">
        <v>2.7941228620860854</v>
      </c>
      <c r="BU72" s="30">
        <f t="shared" si="11"/>
        <v>157622.05889600026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4074</v>
      </c>
      <c r="CI72" s="109">
        <v>4.0850295798656372E-2</v>
      </c>
      <c r="CJ72" s="114">
        <v>2.7941228620860854</v>
      </c>
      <c r="CK72" s="30">
        <f t="shared" si="12"/>
        <v>11383.256540138713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5089</v>
      </c>
      <c r="CY72" s="109">
        <v>7.3593104894397006E-3</v>
      </c>
      <c r="CZ72" s="114">
        <v>2.7941228620860854</v>
      </c>
      <c r="DA72" s="30">
        <f t="shared" si="13"/>
        <v>14219.291245156088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18785</v>
      </c>
      <c r="G73" s="109">
        <v>2.4697639623507264E-2</v>
      </c>
      <c r="H73" s="112">
        <v>2.7941228620860898</v>
      </c>
      <c r="I73" s="30">
        <f t="shared" si="7"/>
        <v>52487.597964287197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19594</v>
      </c>
      <c r="W73" s="109">
        <v>2.6539490935884796E-2</v>
      </c>
      <c r="X73" s="114">
        <v>2.7941228620860898</v>
      </c>
      <c r="Y73" s="30">
        <f t="shared" si="8"/>
        <v>54748.043359714844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1110</v>
      </c>
      <c r="AM73" s="109">
        <v>8.6861256749354403E-3</v>
      </c>
      <c r="AN73" s="114">
        <v>2.7941228620860898</v>
      </c>
      <c r="AO73" s="30">
        <f t="shared" si="9"/>
        <v>3101.4763769155597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56412</v>
      </c>
      <c r="BS73" s="109">
        <v>1.5543668831571404E-2</v>
      </c>
      <c r="BT73" s="114">
        <v>2.7941228620860898</v>
      </c>
      <c r="BU73" s="30">
        <f t="shared" si="11"/>
        <v>157622.0588960005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4074</v>
      </c>
      <c r="CI73" s="109">
        <v>4.0850295798656372E-2</v>
      </c>
      <c r="CJ73" s="114">
        <v>2.7941228620860898</v>
      </c>
      <c r="CK73" s="30">
        <f t="shared" si="12"/>
        <v>11383.256540138729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5089</v>
      </c>
      <c r="CY73" s="109">
        <v>7.3593104894397006E-3</v>
      </c>
      <c r="CZ73" s="114">
        <v>2.7941228620860898</v>
      </c>
      <c r="DA73" s="30">
        <f t="shared" si="13"/>
        <v>14219.291245156111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18785</v>
      </c>
      <c r="G74" s="109">
        <v>2.4697639623507264E-2</v>
      </c>
      <c r="H74" s="112">
        <v>2.7941228620860898</v>
      </c>
      <c r="I74" s="30">
        <f t="shared" si="7"/>
        <v>52487.597964287197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19594</v>
      </c>
      <c r="W74" s="109">
        <v>2.6539490935884796E-2</v>
      </c>
      <c r="X74" s="114">
        <v>2.7941228620860898</v>
      </c>
      <c r="Y74" s="30">
        <f t="shared" si="8"/>
        <v>54748.043359714844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1110</v>
      </c>
      <c r="AM74" s="109">
        <v>8.6861256749354403E-3</v>
      </c>
      <c r="AN74" s="114">
        <v>2.7941228620860898</v>
      </c>
      <c r="AO74" s="30">
        <f t="shared" si="9"/>
        <v>3101.4763769155597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56412</v>
      </c>
      <c r="BS74" s="109">
        <v>1.5543668831571404E-2</v>
      </c>
      <c r="BT74" s="114">
        <v>2.7941228620860898</v>
      </c>
      <c r="BU74" s="30">
        <f t="shared" si="11"/>
        <v>157622.0588960005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4074</v>
      </c>
      <c r="CI74" s="109">
        <v>4.0850295798656372E-2</v>
      </c>
      <c r="CJ74" s="114">
        <v>2.7941228620860898</v>
      </c>
      <c r="CK74" s="30">
        <f t="shared" si="12"/>
        <v>11383.256540138729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5089</v>
      </c>
      <c r="CY74" s="109">
        <v>7.3593104894397006E-3</v>
      </c>
      <c r="CZ74" s="114">
        <v>2.7941228620860898</v>
      </c>
      <c r="DA74" s="30">
        <f t="shared" si="13"/>
        <v>14219.291245156111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18785</v>
      </c>
      <c r="G75" s="109">
        <v>2.4697639623507264E-2</v>
      </c>
      <c r="H75" s="112">
        <v>2.7941228620860898</v>
      </c>
      <c r="I75" s="30">
        <f t="shared" si="7"/>
        <v>52487.597964287197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19594</v>
      </c>
      <c r="W75" s="109">
        <v>2.6539490935884796E-2</v>
      </c>
      <c r="X75" s="114">
        <v>2.7941228620860898</v>
      </c>
      <c r="Y75" s="30">
        <f t="shared" si="8"/>
        <v>54748.043359714844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1110</v>
      </c>
      <c r="AM75" s="109">
        <v>8.6861256749354403E-3</v>
      </c>
      <c r="AN75" s="114">
        <v>2.7941228620860898</v>
      </c>
      <c r="AO75" s="30">
        <f t="shared" si="9"/>
        <v>3101.4763769155597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56412</v>
      </c>
      <c r="BS75" s="109">
        <v>1.5543668831571404E-2</v>
      </c>
      <c r="BT75" s="114">
        <v>2.7941228620860898</v>
      </c>
      <c r="BU75" s="30">
        <f t="shared" si="11"/>
        <v>157622.0588960005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4074</v>
      </c>
      <c r="CI75" s="109">
        <v>4.0850295798656372E-2</v>
      </c>
      <c r="CJ75" s="114">
        <v>2.7941228620860898</v>
      </c>
      <c r="CK75" s="30">
        <f t="shared" si="12"/>
        <v>11383.256540138729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5089</v>
      </c>
      <c r="CY75" s="109">
        <v>7.3593104894397006E-3</v>
      </c>
      <c r="CZ75" s="114">
        <v>2.7941228620860898</v>
      </c>
      <c r="DA75" s="30">
        <f t="shared" si="13"/>
        <v>14219.291245156111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18785</v>
      </c>
      <c r="G76" s="109">
        <v>2.4697639623507264E-2</v>
      </c>
      <c r="H76" s="112">
        <v>2.7941228620860898</v>
      </c>
      <c r="I76" s="30">
        <f t="shared" si="7"/>
        <v>52487.597964287197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19594</v>
      </c>
      <c r="W76" s="109">
        <v>2.6539490935884796E-2</v>
      </c>
      <c r="X76" s="114">
        <v>2.7941228620860898</v>
      </c>
      <c r="Y76" s="30">
        <f t="shared" si="8"/>
        <v>54748.043359714844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1110</v>
      </c>
      <c r="AM76" s="109">
        <v>8.6861256749354403E-3</v>
      </c>
      <c r="AN76" s="114">
        <v>2.7941228620860898</v>
      </c>
      <c r="AO76" s="30">
        <f t="shared" si="9"/>
        <v>3101.4763769155597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56412</v>
      </c>
      <c r="BS76" s="109">
        <v>1.5543668831571404E-2</v>
      </c>
      <c r="BT76" s="114">
        <v>2.7941228620860898</v>
      </c>
      <c r="BU76" s="30">
        <f t="shared" si="11"/>
        <v>157622.0588960005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4074</v>
      </c>
      <c r="CI76" s="109">
        <v>4.0850295798656372E-2</v>
      </c>
      <c r="CJ76" s="114">
        <v>2.7941228620860898</v>
      </c>
      <c r="CK76" s="30">
        <f t="shared" si="12"/>
        <v>11383.256540138729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5089</v>
      </c>
      <c r="CY76" s="109">
        <v>7.3593104894397006E-3</v>
      </c>
      <c r="CZ76" s="114">
        <v>2.7941228620860898</v>
      </c>
      <c r="DA76" s="30">
        <f t="shared" si="13"/>
        <v>14219.291245156111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18785</v>
      </c>
      <c r="G77" s="109">
        <v>2.4697639623507264E-2</v>
      </c>
      <c r="H77" s="112">
        <v>2.7941228620860898</v>
      </c>
      <c r="I77" s="30">
        <f t="shared" si="7"/>
        <v>52487.597964287197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19594</v>
      </c>
      <c r="W77" s="109">
        <v>2.6539490935884796E-2</v>
      </c>
      <c r="X77" s="114">
        <v>2.7941228620860898</v>
      </c>
      <c r="Y77" s="30">
        <f t="shared" si="8"/>
        <v>54748.043359714844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1110</v>
      </c>
      <c r="AM77" s="109">
        <v>8.6861256749354403E-3</v>
      </c>
      <c r="AN77" s="114">
        <v>2.7941228620860898</v>
      </c>
      <c r="AO77" s="30">
        <f t="shared" si="9"/>
        <v>3101.4763769155597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56412</v>
      </c>
      <c r="BS77" s="109">
        <v>1.5543668831571404E-2</v>
      </c>
      <c r="BT77" s="114">
        <v>2.7941228620860898</v>
      </c>
      <c r="BU77" s="30">
        <f t="shared" si="11"/>
        <v>157622.0588960005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4074</v>
      </c>
      <c r="CI77" s="109">
        <v>4.0850295798656372E-2</v>
      </c>
      <c r="CJ77" s="114">
        <v>2.7941228620860898</v>
      </c>
      <c r="CK77" s="30">
        <f t="shared" si="12"/>
        <v>11383.256540138729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5089</v>
      </c>
      <c r="CY77" s="109">
        <v>7.3593104894397006E-3</v>
      </c>
      <c r="CZ77" s="114">
        <v>2.7941228620860898</v>
      </c>
      <c r="DA77" s="30">
        <f t="shared" si="13"/>
        <v>14219.291245156111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18785</v>
      </c>
      <c r="G78" s="109">
        <v>2.4697639623507264E-2</v>
      </c>
      <c r="H78" s="112">
        <v>2.7941228620860898</v>
      </c>
      <c r="I78" s="30">
        <f t="shared" si="7"/>
        <v>52487.597964287197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19594</v>
      </c>
      <c r="W78" s="109">
        <v>2.6539490935884796E-2</v>
      </c>
      <c r="X78" s="114">
        <v>2.7941228620860898</v>
      </c>
      <c r="Y78" s="30">
        <f t="shared" si="8"/>
        <v>54748.043359714844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1110</v>
      </c>
      <c r="AM78" s="109">
        <v>8.6861256749354403E-3</v>
      </c>
      <c r="AN78" s="114">
        <v>2.7941228620860898</v>
      </c>
      <c r="AO78" s="30">
        <f t="shared" si="9"/>
        <v>3101.4763769155597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56412</v>
      </c>
      <c r="BS78" s="109">
        <v>1.5543668831571404E-2</v>
      </c>
      <c r="BT78" s="114">
        <v>2.7941228620860898</v>
      </c>
      <c r="BU78" s="30">
        <f t="shared" si="11"/>
        <v>157622.0588960005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4074</v>
      </c>
      <c r="CI78" s="109">
        <v>4.0850295798656372E-2</v>
      </c>
      <c r="CJ78" s="114">
        <v>2.7941228620860898</v>
      </c>
      <c r="CK78" s="30">
        <f t="shared" si="12"/>
        <v>11383.256540138729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5089</v>
      </c>
      <c r="CY78" s="109">
        <v>7.3593104894397006E-3</v>
      </c>
      <c r="CZ78" s="114">
        <v>2.7941228620860898</v>
      </c>
      <c r="DA78" s="30">
        <f t="shared" si="13"/>
        <v>14219.291245156111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18785</v>
      </c>
      <c r="G79" s="109">
        <v>2.4697639623507264E-2</v>
      </c>
      <c r="H79" s="112">
        <v>2.33</v>
      </c>
      <c r="I79" s="30">
        <f t="shared" si="7"/>
        <v>43769.05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19594</v>
      </c>
      <c r="W79" s="109">
        <v>2.6539490935884796E-2</v>
      </c>
      <c r="X79" s="112">
        <v>2.33</v>
      </c>
      <c r="Y79" s="30">
        <f t="shared" si="8"/>
        <v>45654.020000000004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1110</v>
      </c>
      <c r="AM79" s="109">
        <v>8.6861256749354403E-3</v>
      </c>
      <c r="AN79" s="112">
        <v>2.33</v>
      </c>
      <c r="AO79" s="30">
        <f t="shared" si="9"/>
        <v>2586.3000000000002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56412</v>
      </c>
      <c r="BS79" s="109">
        <v>1.5543668831571404E-2</v>
      </c>
      <c r="BT79" s="112">
        <v>2.33</v>
      </c>
      <c r="BU79" s="30">
        <f t="shared" si="11"/>
        <v>131439.96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4074</v>
      </c>
      <c r="CI79" s="109">
        <v>4.0850295798656372E-2</v>
      </c>
      <c r="CJ79" s="112">
        <v>2.33</v>
      </c>
      <c r="CK79" s="30">
        <f t="shared" si="12"/>
        <v>9492.42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5089</v>
      </c>
      <c r="CY79" s="109">
        <v>7.3593104894397006E-3</v>
      </c>
      <c r="CZ79" s="112">
        <v>2.33</v>
      </c>
      <c r="DA79" s="30">
        <f t="shared" si="13"/>
        <v>11857.37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18785</v>
      </c>
      <c r="G80" s="109">
        <v>2.4697639623507264E-2</v>
      </c>
      <c r="H80" s="112">
        <v>2.33</v>
      </c>
      <c r="I80" s="30">
        <f t="shared" si="7"/>
        <v>43769.05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19594</v>
      </c>
      <c r="W80" s="109">
        <v>2.6539490935884796E-2</v>
      </c>
      <c r="X80" s="112">
        <v>2.33</v>
      </c>
      <c r="Y80" s="30">
        <f t="shared" si="8"/>
        <v>45654.020000000004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1110</v>
      </c>
      <c r="AM80" s="109">
        <v>8.6861256749354403E-3</v>
      </c>
      <c r="AN80" s="112">
        <v>2.33</v>
      </c>
      <c r="AO80" s="30">
        <f t="shared" si="9"/>
        <v>2586.3000000000002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56412</v>
      </c>
      <c r="BS80" s="109">
        <v>1.5543668831571404E-2</v>
      </c>
      <c r="BT80" s="112">
        <v>2.33</v>
      </c>
      <c r="BU80" s="30">
        <f t="shared" si="11"/>
        <v>131439.96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4074</v>
      </c>
      <c r="CI80" s="109">
        <v>4.0850295798656372E-2</v>
      </c>
      <c r="CJ80" s="112">
        <v>2.33</v>
      </c>
      <c r="CK80" s="30">
        <f t="shared" si="12"/>
        <v>9492.42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5089</v>
      </c>
      <c r="CY80" s="109">
        <v>7.3593104894397006E-3</v>
      </c>
      <c r="CZ80" s="112">
        <v>2.33</v>
      </c>
      <c r="DA80" s="30">
        <f t="shared" si="13"/>
        <v>11857.37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18785</v>
      </c>
      <c r="G81" s="109">
        <v>2.4697639623507264E-2</v>
      </c>
      <c r="H81" s="112">
        <v>2.33</v>
      </c>
      <c r="I81" s="30">
        <f t="shared" si="7"/>
        <v>43769.05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19594</v>
      </c>
      <c r="W81" s="109">
        <v>2.6539490935884796E-2</v>
      </c>
      <c r="X81" s="112">
        <v>2.33</v>
      </c>
      <c r="Y81" s="30">
        <f t="shared" si="8"/>
        <v>45654.020000000004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1110</v>
      </c>
      <c r="AM81" s="109">
        <v>8.6861256749354403E-3</v>
      </c>
      <c r="AN81" s="112">
        <v>2.33</v>
      </c>
      <c r="AO81" s="30">
        <f t="shared" si="9"/>
        <v>2586.3000000000002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56412</v>
      </c>
      <c r="BS81" s="109">
        <v>1.5543668831571404E-2</v>
      </c>
      <c r="BT81" s="112">
        <v>2.33</v>
      </c>
      <c r="BU81" s="30">
        <f t="shared" si="11"/>
        <v>131439.96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4074</v>
      </c>
      <c r="CI81" s="109">
        <v>4.0850295798656372E-2</v>
      </c>
      <c r="CJ81" s="112">
        <v>2.33</v>
      </c>
      <c r="CK81" s="30">
        <f t="shared" si="12"/>
        <v>9492.42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5089</v>
      </c>
      <c r="CY81" s="109">
        <v>7.3593104894397006E-3</v>
      </c>
      <c r="CZ81" s="112">
        <v>2.33</v>
      </c>
      <c r="DA81" s="30">
        <f t="shared" si="13"/>
        <v>11857.37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18785</v>
      </c>
      <c r="G82" s="109">
        <v>2.4697639623507264E-2</v>
      </c>
      <c r="H82" s="112">
        <v>2.33</v>
      </c>
      <c r="I82" s="30">
        <f t="shared" si="7"/>
        <v>43769.05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19594</v>
      </c>
      <c r="W82" s="109">
        <v>2.6539490935884796E-2</v>
      </c>
      <c r="X82" s="112">
        <v>2.33</v>
      </c>
      <c r="Y82" s="30">
        <f t="shared" si="8"/>
        <v>45654.020000000004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1110</v>
      </c>
      <c r="AM82" s="109">
        <v>8.6861256749354403E-3</v>
      </c>
      <c r="AN82" s="112">
        <v>2.33</v>
      </c>
      <c r="AO82" s="30">
        <f t="shared" si="9"/>
        <v>2586.3000000000002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56412</v>
      </c>
      <c r="BS82" s="109">
        <v>1.5543668831571404E-2</v>
      </c>
      <c r="BT82" s="112">
        <v>2.33</v>
      </c>
      <c r="BU82" s="30">
        <f t="shared" si="11"/>
        <v>131439.96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4074</v>
      </c>
      <c r="CI82" s="109">
        <v>4.0850295798656372E-2</v>
      </c>
      <c r="CJ82" s="112">
        <v>2.33</v>
      </c>
      <c r="CK82" s="30">
        <f t="shared" si="12"/>
        <v>9492.42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5089</v>
      </c>
      <c r="CY82" s="109">
        <v>7.3593104894397006E-3</v>
      </c>
      <c r="CZ82" s="112">
        <v>2.33</v>
      </c>
      <c r="DA82" s="30">
        <f t="shared" si="13"/>
        <v>11857.37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18785</v>
      </c>
      <c r="G83" s="109">
        <v>2.4697639623507264E-2</v>
      </c>
      <c r="H83" s="112">
        <v>2.33</v>
      </c>
      <c r="I83" s="30">
        <f t="shared" si="7"/>
        <v>43769.05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19594</v>
      </c>
      <c r="W83" s="109">
        <v>2.6539490935884796E-2</v>
      </c>
      <c r="X83" s="112">
        <v>2.33</v>
      </c>
      <c r="Y83" s="30">
        <f t="shared" si="8"/>
        <v>45654.020000000004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1110</v>
      </c>
      <c r="AM83" s="109">
        <v>8.6861256749354403E-3</v>
      </c>
      <c r="AN83" s="112">
        <v>2.33</v>
      </c>
      <c r="AO83" s="30">
        <f t="shared" si="9"/>
        <v>2586.3000000000002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56412</v>
      </c>
      <c r="BS83" s="109">
        <v>1.5543668831571404E-2</v>
      </c>
      <c r="BT83" s="112">
        <v>2.33</v>
      </c>
      <c r="BU83" s="30">
        <f t="shared" si="11"/>
        <v>131439.96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4074</v>
      </c>
      <c r="CI83" s="109">
        <v>4.0850295798656372E-2</v>
      </c>
      <c r="CJ83" s="112">
        <v>2.33</v>
      </c>
      <c r="CK83" s="30">
        <f t="shared" si="12"/>
        <v>9492.42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5089</v>
      </c>
      <c r="CY83" s="109">
        <v>7.3593104894397006E-3</v>
      </c>
      <c r="CZ83" s="112">
        <v>2.33</v>
      </c>
      <c r="DA83" s="30">
        <f t="shared" si="13"/>
        <v>11857.37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18785</v>
      </c>
      <c r="G84" s="111">
        <v>2.4697639623507264E-2</v>
      </c>
      <c r="H84" s="113">
        <v>2.33</v>
      </c>
      <c r="I84" s="30">
        <f t="shared" si="7"/>
        <v>43769.05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19594</v>
      </c>
      <c r="W84" s="111">
        <v>2.6539490935884796E-2</v>
      </c>
      <c r="X84" s="113">
        <v>2.33</v>
      </c>
      <c r="Y84" s="30">
        <f t="shared" si="8"/>
        <v>45654.020000000004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1110</v>
      </c>
      <c r="AM84" s="111">
        <v>8.6861256749354403E-3</v>
      </c>
      <c r="AN84" s="113">
        <v>2.33</v>
      </c>
      <c r="AO84" s="30">
        <f t="shared" si="9"/>
        <v>2586.3000000000002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56412</v>
      </c>
      <c r="BS84" s="111">
        <v>1.5543668831571404E-2</v>
      </c>
      <c r="BT84" s="113">
        <v>2.33</v>
      </c>
      <c r="BU84" s="30">
        <f t="shared" si="11"/>
        <v>131439.96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4074</v>
      </c>
      <c r="CI84" s="111">
        <v>4.0850295798656372E-2</v>
      </c>
      <c r="CJ84" s="113">
        <v>2.33</v>
      </c>
      <c r="CK84" s="30">
        <f t="shared" si="12"/>
        <v>9492.42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5089</v>
      </c>
      <c r="CY84" s="111">
        <v>7.3593104894397006E-3</v>
      </c>
      <c r="CZ84" s="113">
        <v>2.33</v>
      </c>
      <c r="DA84" s="30">
        <f t="shared" si="13"/>
        <v>11857.37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  <row r="91" spans="1:112">
      <c r="F91" s="9">
        <f>F84+V84+AL84+BR84+CH84+CX84</f>
        <v>105064</v>
      </c>
    </row>
  </sheetData>
  <sortState ref="A91:B330">
    <sortCondition descending="1" ref="B91:B330"/>
  </sortState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EO85"/>
  <sheetViews>
    <sheetView topLeftCell="A78" zoomScale="85" zoomScaleNormal="85" workbookViewId="0">
      <pane xSplit="1" topLeftCell="CH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68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348"/>
      <c r="W13" s="34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348">
        <v>0</v>
      </c>
      <c r="W14" s="34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348">
        <v>0</v>
      </c>
      <c r="W15" s="34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348">
        <v>0</v>
      </c>
      <c r="W16" s="34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348">
        <v>0</v>
      </c>
      <c r="W17" s="34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348">
        <v>0</v>
      </c>
      <c r="W18" s="34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348">
        <v>0</v>
      </c>
      <c r="W19" s="34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348">
        <v>0</v>
      </c>
      <c r="W20" s="34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348">
        <v>0</v>
      </c>
      <c r="W21" s="34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348">
        <v>0</v>
      </c>
      <c r="W22" s="34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348">
        <v>0</v>
      </c>
      <c r="W23" s="34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348">
        <v>0</v>
      </c>
      <c r="W24" s="34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348">
        <v>0</v>
      </c>
      <c r="W25" s="34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348">
        <v>0</v>
      </c>
      <c r="W26" s="34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348">
        <v>0</v>
      </c>
      <c r="W27" s="34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348">
        <v>0</v>
      </c>
      <c r="W28" s="34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348">
        <v>0</v>
      </c>
      <c r="W29" s="34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348">
        <v>0</v>
      </c>
      <c r="W30" s="34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4112</v>
      </c>
      <c r="G31" s="110">
        <v>5.4062653250924603E-3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348">
        <v>0</v>
      </c>
      <c r="W31" s="349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145</v>
      </c>
      <c r="AM31" s="110">
        <v>1.1346740746537287E-3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718</v>
      </c>
      <c r="BS31" s="110">
        <v>1.9783652806261553E-4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176</v>
      </c>
      <c r="CI31" s="110">
        <v>1.7647648651358669E-3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4112</v>
      </c>
      <c r="G32" s="109">
        <v>5.4062653250924603E-3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348">
        <v>0</v>
      </c>
      <c r="W32" s="34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145</v>
      </c>
      <c r="AM32" s="109">
        <v>1.1346740746537287E-3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718</v>
      </c>
      <c r="BS32" s="109">
        <v>1.9783652806261553E-4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176</v>
      </c>
      <c r="CI32" s="109">
        <v>1.7647648651358669E-3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4112</v>
      </c>
      <c r="G33" s="109">
        <v>5.4062653250924603E-3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348">
        <v>0</v>
      </c>
      <c r="W33" s="34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145</v>
      </c>
      <c r="AM33" s="109">
        <v>1.1346740746537287E-3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718</v>
      </c>
      <c r="BS33" s="109">
        <v>1.9783652806261553E-4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176</v>
      </c>
      <c r="CI33" s="109">
        <v>1.7647648651358669E-3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4112</v>
      </c>
      <c r="G34" s="109">
        <v>5.4062653250924603E-3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348">
        <v>0</v>
      </c>
      <c r="W34" s="34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145</v>
      </c>
      <c r="AM34" s="109">
        <v>1.1346740746537287E-3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718</v>
      </c>
      <c r="BS34" s="109">
        <v>1.9783652806261553E-4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176</v>
      </c>
      <c r="CI34" s="109">
        <v>1.7647648651358669E-3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4112</v>
      </c>
      <c r="G35" s="109">
        <v>5.4062653250924603E-3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348">
        <v>0</v>
      </c>
      <c r="W35" s="34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145</v>
      </c>
      <c r="AM35" s="109">
        <v>1.1346740746537287E-3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718</v>
      </c>
      <c r="BS35" s="109">
        <v>1.9783652806261553E-4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176</v>
      </c>
      <c r="CI35" s="109">
        <v>1.7647648651358669E-3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4112</v>
      </c>
      <c r="G36" s="109">
        <v>5.4062653250924603E-3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348">
        <v>0</v>
      </c>
      <c r="W36" s="34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145</v>
      </c>
      <c r="AM36" s="109">
        <v>1.1346740746537287E-3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718</v>
      </c>
      <c r="BS36" s="109">
        <v>1.9783652806261553E-4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176</v>
      </c>
      <c r="CI36" s="109">
        <v>1.7647648651358669E-3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4112</v>
      </c>
      <c r="G37" s="110">
        <v>5.4062653250924603E-3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348">
        <v>0</v>
      </c>
      <c r="W37" s="349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145</v>
      </c>
      <c r="AM37" s="110">
        <v>1.1346740746537287E-3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718</v>
      </c>
      <c r="BS37" s="110">
        <v>1.9783652806261553E-4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176</v>
      </c>
      <c r="CI37" s="110">
        <v>1.7647648651358669E-3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4112</v>
      </c>
      <c r="G38" s="110">
        <v>5.4062653250924603E-3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348">
        <v>0</v>
      </c>
      <c r="W38" s="349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145</v>
      </c>
      <c r="AM38" s="110">
        <v>1.1346740746537287E-3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718</v>
      </c>
      <c r="BS38" s="110">
        <v>1.9783652806261553E-4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176</v>
      </c>
      <c r="CI38" s="110">
        <v>1.7647648651358669E-3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4112</v>
      </c>
      <c r="G39" s="110">
        <v>5.4062653250924603E-3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348">
        <v>0</v>
      </c>
      <c r="W39" s="349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145</v>
      </c>
      <c r="AM39" s="110">
        <v>1.1346740746537287E-3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718</v>
      </c>
      <c r="BS39" s="110">
        <v>1.9783652806261553E-4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176</v>
      </c>
      <c r="CI39" s="110">
        <v>1.7647648651358669E-3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4112</v>
      </c>
      <c r="G40" s="109">
        <v>5.4062653250924603E-3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348">
        <v>0</v>
      </c>
      <c r="W40" s="349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145</v>
      </c>
      <c r="AM40" s="109">
        <v>1.1346740746537287E-3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718</v>
      </c>
      <c r="BS40" s="109">
        <v>1.9783652806261553E-4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176</v>
      </c>
      <c r="CI40" s="109">
        <v>1.7647648651358669E-3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4112</v>
      </c>
      <c r="G41" s="109">
        <v>5.4062653250924603E-3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348">
        <v>0</v>
      </c>
      <c r="W41" s="349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145</v>
      </c>
      <c r="AM41" s="109">
        <v>1.1346740746537287E-3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718</v>
      </c>
      <c r="BS41" s="109">
        <v>1.9783652806261553E-4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176</v>
      </c>
      <c r="CI41" s="109">
        <v>1.7647648651358669E-3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4112</v>
      </c>
      <c r="G42" s="109">
        <v>5.4062653250924603E-3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348">
        <v>0</v>
      </c>
      <c r="W42" s="349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145</v>
      </c>
      <c r="AM42" s="109">
        <v>1.1346740746537287E-3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718</v>
      </c>
      <c r="BS42" s="109">
        <v>1.9783652806261553E-4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176</v>
      </c>
      <c r="CI42" s="109">
        <v>1.7647648651358669E-3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4112</v>
      </c>
      <c r="G43" s="181">
        <v>5.4062653250924603E-3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2977</v>
      </c>
      <c r="W43" s="181">
        <v>4.0322580645161289E-3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145</v>
      </c>
      <c r="AM43" s="181">
        <v>1.1346740746537287E-3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8680</v>
      </c>
      <c r="BS43" s="109">
        <v>2.3916727905062712E-3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176</v>
      </c>
      <c r="CI43" s="181">
        <v>1.7647648651358669E-3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4112</v>
      </c>
      <c r="G44" s="109">
        <v>5.4062653250924603E-3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2977</v>
      </c>
      <c r="W44" s="109">
        <v>4.0322580645161289E-3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145</v>
      </c>
      <c r="AM44" s="109">
        <v>1.1346740746537287E-3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8680</v>
      </c>
      <c r="BS44" s="109">
        <v>2.3916727905062712E-3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176</v>
      </c>
      <c r="CI44" s="109">
        <v>1.7647648651358669E-3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4112</v>
      </c>
      <c r="G45" s="109">
        <v>5.4062653250924603E-3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2977</v>
      </c>
      <c r="W45" s="109">
        <v>4.0322580645161289E-3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145</v>
      </c>
      <c r="AM45" s="109">
        <v>1.1346740746537287E-3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8680</v>
      </c>
      <c r="BS45" s="109">
        <v>2.3916727905062712E-3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176</v>
      </c>
      <c r="CI45" s="109">
        <v>1.7647648651358669E-3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4112</v>
      </c>
      <c r="G46" s="109">
        <v>5.4062653250924603E-3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2977</v>
      </c>
      <c r="W46" s="109">
        <v>4.0322580645161289E-3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145</v>
      </c>
      <c r="AM46" s="109">
        <v>1.1346740746537287E-3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8680</v>
      </c>
      <c r="BS46" s="109">
        <v>2.3916727905062712E-3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176</v>
      </c>
      <c r="CI46" s="109">
        <v>1.7647648651358669E-3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4112</v>
      </c>
      <c r="G47" s="109">
        <v>5.4062653250924603E-3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2977</v>
      </c>
      <c r="W47" s="109">
        <v>4.0322580645161289E-3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145</v>
      </c>
      <c r="AM47" s="109">
        <v>1.1346740746537287E-3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8680</v>
      </c>
      <c r="BS47" s="109">
        <v>2.3916727905062712E-3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176</v>
      </c>
      <c r="CI47" s="109">
        <v>1.7647648651358669E-3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4112</v>
      </c>
      <c r="G48" s="109">
        <v>5.4062653250924603E-3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2977</v>
      </c>
      <c r="W48" s="109">
        <v>4.0322580645161289E-3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145</v>
      </c>
      <c r="AM48" s="109">
        <v>1.1346740746537287E-3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8680</v>
      </c>
      <c r="BS48" s="109">
        <v>2.3916727905062712E-3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176</v>
      </c>
      <c r="CI48" s="109">
        <v>1.7647648651358669E-3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4112</v>
      </c>
      <c r="G49" s="109">
        <v>5.4062653250924603E-3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2977</v>
      </c>
      <c r="W49" s="109">
        <v>4.0322580645161289E-3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145</v>
      </c>
      <c r="AM49" s="109">
        <v>1.1346740746537287E-3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8680</v>
      </c>
      <c r="BS49" s="109">
        <v>2.3916727905062712E-3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176</v>
      </c>
      <c r="CI49" s="109">
        <v>1.7647648651358669E-3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4112</v>
      </c>
      <c r="G50" s="109">
        <v>5.4062653250924603E-3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2977</v>
      </c>
      <c r="W50" s="109">
        <v>4.0322580645161289E-3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145</v>
      </c>
      <c r="AM50" s="109">
        <v>1.1346740746537287E-3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8680</v>
      </c>
      <c r="BS50" s="109">
        <v>2.3916727905062712E-3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176</v>
      </c>
      <c r="CI50" s="109">
        <v>1.7647648651358669E-3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4112</v>
      </c>
      <c r="G51" s="109">
        <v>5.4062653250924603E-3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2977</v>
      </c>
      <c r="W51" s="109">
        <v>4.0322580645161289E-3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145</v>
      </c>
      <c r="AM51" s="109">
        <v>1.1346740746537287E-3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8680</v>
      </c>
      <c r="BS51" s="109">
        <v>2.3916727905062712E-3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176</v>
      </c>
      <c r="CI51" s="109">
        <v>1.7647648651358669E-3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4112</v>
      </c>
      <c r="G52" s="109">
        <v>5.4062653250924603E-3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2977</v>
      </c>
      <c r="W52" s="109">
        <v>4.0322580645161289E-3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145</v>
      </c>
      <c r="AM52" s="109">
        <v>1.1346740746537287E-3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8680</v>
      </c>
      <c r="BS52" s="109">
        <v>2.3916727905062712E-3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176</v>
      </c>
      <c r="CI52" s="109">
        <v>1.7647648651358669E-3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4112</v>
      </c>
      <c r="G53" s="109">
        <v>5.4062653250924603E-3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2977</v>
      </c>
      <c r="W53" s="109">
        <v>4.0322580645161289E-3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145</v>
      </c>
      <c r="AM53" s="109">
        <v>1.1346740746537287E-3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8680</v>
      </c>
      <c r="BS53" s="109">
        <v>2.3916727905062712E-3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176</v>
      </c>
      <c r="CI53" s="109">
        <v>1.7647648651358669E-3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4112</v>
      </c>
      <c r="G54" s="109">
        <v>5.4062653250924603E-3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2977</v>
      </c>
      <c r="W54" s="109">
        <v>4.0322580645161289E-3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145</v>
      </c>
      <c r="AM54" s="109">
        <v>1.1346740746537287E-3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8680</v>
      </c>
      <c r="BS54" s="109">
        <v>2.3916727905062712E-3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176</v>
      </c>
      <c r="CI54" s="109">
        <v>1.7647648651358669E-3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4112</v>
      </c>
      <c r="G55" s="109">
        <v>5.4062653250924603E-3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2977</v>
      </c>
      <c r="W55" s="109">
        <v>4.0322580645161289E-3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145</v>
      </c>
      <c r="AM55" s="109">
        <v>1.1346740746537287E-3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8680</v>
      </c>
      <c r="BS55" s="109">
        <v>2.3916727905062712E-3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176</v>
      </c>
      <c r="CI55" s="109">
        <v>1.7647648651358669E-3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4112</v>
      </c>
      <c r="G56" s="109">
        <v>5.4062653250924603E-3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2977</v>
      </c>
      <c r="W56" s="109">
        <v>4.0322580645161289E-3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145</v>
      </c>
      <c r="AM56" s="109">
        <v>1.1346740746537287E-3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8680</v>
      </c>
      <c r="BS56" s="109">
        <v>2.3916727905062712E-3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176</v>
      </c>
      <c r="CI56" s="109">
        <v>1.7647648651358669E-3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4112</v>
      </c>
      <c r="G57" s="109">
        <v>5.4062653250924603E-3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2977</v>
      </c>
      <c r="W57" s="109">
        <v>4.0322580645161289E-3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145</v>
      </c>
      <c r="AM57" s="109">
        <v>1.1346740746537287E-3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8680</v>
      </c>
      <c r="BS57" s="109">
        <v>2.3916727905062712E-3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176</v>
      </c>
      <c r="CI57" s="109">
        <v>1.7647648651358669E-3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4112</v>
      </c>
      <c r="G58" s="109">
        <v>5.4062653250924603E-3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2977</v>
      </c>
      <c r="W58" s="109">
        <v>4.0322580645161289E-3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145</v>
      </c>
      <c r="AM58" s="109">
        <v>1.1346740746537287E-3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8680</v>
      </c>
      <c r="BS58" s="109">
        <v>2.3916727905062712E-3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176</v>
      </c>
      <c r="CI58" s="109">
        <v>1.7647648651358669E-3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4112</v>
      </c>
      <c r="G59" s="109">
        <v>5.4062653250924603E-3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2977</v>
      </c>
      <c r="W59" s="109">
        <v>4.0322580645161289E-3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145</v>
      </c>
      <c r="AM59" s="109">
        <v>1.1346740746537287E-3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8680</v>
      </c>
      <c r="BS59" s="109">
        <v>2.3916727905062712E-3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176</v>
      </c>
      <c r="CI59" s="109">
        <v>1.7647648651358669E-3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4112</v>
      </c>
      <c r="G60" s="109">
        <v>5.4062653250924603E-3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2977</v>
      </c>
      <c r="W60" s="109">
        <v>4.0322580645161289E-3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145</v>
      </c>
      <c r="AM60" s="109">
        <v>1.1346740746537287E-3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8680</v>
      </c>
      <c r="BS60" s="109">
        <v>2.3916727905062712E-3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176</v>
      </c>
      <c r="CI60" s="109">
        <v>1.7647648651358669E-3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4112</v>
      </c>
      <c r="G61" s="109">
        <v>5.4062653250924603E-3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2977</v>
      </c>
      <c r="W61" s="109">
        <v>4.0322580645161289E-3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145</v>
      </c>
      <c r="AM61" s="109">
        <v>1.1346740746537287E-3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8680</v>
      </c>
      <c r="BS61" s="109">
        <v>2.3916727905062712E-3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176</v>
      </c>
      <c r="CI61" s="109">
        <v>1.7647648651358669E-3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4112</v>
      </c>
      <c r="G62" s="109">
        <v>5.4062653250924603E-3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2977</v>
      </c>
      <c r="W62" s="109">
        <v>4.0322580645161289E-3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145</v>
      </c>
      <c r="AM62" s="109">
        <v>1.1346740746537287E-3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8680</v>
      </c>
      <c r="BS62" s="109">
        <v>2.3916727905062712E-3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176</v>
      </c>
      <c r="CI62" s="109">
        <v>1.7647648651358669E-3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4112</v>
      </c>
      <c r="G63" s="109">
        <v>5.4062653250924603E-3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2977</v>
      </c>
      <c r="W63" s="109">
        <v>4.0322580645161289E-3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145</v>
      </c>
      <c r="AM63" s="109">
        <v>1.1346740746537287E-3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8680</v>
      </c>
      <c r="BS63" s="109">
        <v>2.3916727905062712E-3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176</v>
      </c>
      <c r="CI63" s="109">
        <v>1.7647648651358669E-3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4112</v>
      </c>
      <c r="G64" s="109">
        <v>5.4062653250924603E-3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2977</v>
      </c>
      <c r="W64" s="109">
        <v>4.0322580645161289E-3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145</v>
      </c>
      <c r="AM64" s="109">
        <v>1.1346740746537287E-3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8680</v>
      </c>
      <c r="BS64" s="109">
        <v>2.3916727905062712E-3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176</v>
      </c>
      <c r="CI64" s="109">
        <v>1.7647648651358669E-3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4112</v>
      </c>
      <c r="G65" s="109">
        <v>5.4062653250924603E-3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2977</v>
      </c>
      <c r="W65" s="109">
        <v>4.0322580645161289E-3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145</v>
      </c>
      <c r="AM65" s="109">
        <v>1.1346740746537287E-3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8680</v>
      </c>
      <c r="BS65" s="109">
        <v>2.3916727905062712E-3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176</v>
      </c>
      <c r="CI65" s="109">
        <v>1.7647648651358669E-3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4112</v>
      </c>
      <c r="G66" s="109">
        <v>5.4062653250924603E-3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2977</v>
      </c>
      <c r="W66" s="109">
        <v>4.0322580645161289E-3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145</v>
      </c>
      <c r="AM66" s="109">
        <v>1.1346740746537287E-3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8680</v>
      </c>
      <c r="BS66" s="109">
        <v>2.3916727905062712E-3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176</v>
      </c>
      <c r="CI66" s="109">
        <v>1.7647648651358669E-3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4112</v>
      </c>
      <c r="G67" s="109">
        <v>5.4062653250924603E-3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2977</v>
      </c>
      <c r="W67" s="109">
        <v>4.0322580645161289E-3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145</v>
      </c>
      <c r="AM67" s="109">
        <v>1.1346740746537287E-3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8680</v>
      </c>
      <c r="BS67" s="109">
        <v>2.3916727905062712E-3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176</v>
      </c>
      <c r="CI67" s="109">
        <v>1.7647648651358669E-3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565</v>
      </c>
      <c r="CY67" s="109">
        <v>8.1705844498593651E-4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4112</v>
      </c>
      <c r="G68" s="109">
        <v>5.4062653250924603E-3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2977</v>
      </c>
      <c r="W68" s="109">
        <v>4.0322580645161289E-3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145</v>
      </c>
      <c r="AM68" s="109">
        <v>1.1346740746537287E-3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8680</v>
      </c>
      <c r="BS68" s="109">
        <v>2.3916727905062712E-3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176</v>
      </c>
      <c r="CI68" s="109">
        <v>1.7647648651358669E-3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565</v>
      </c>
      <c r="CY68" s="109">
        <v>8.1705844498593651E-4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4112</v>
      </c>
      <c r="G69" s="109">
        <v>5.4062653250924603E-3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2977</v>
      </c>
      <c r="W69" s="109">
        <v>4.0322580645161289E-3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145</v>
      </c>
      <c r="AM69" s="109">
        <v>1.1346740746537287E-3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8680</v>
      </c>
      <c r="BS69" s="109">
        <v>2.3916727905062712E-3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176</v>
      </c>
      <c r="CI69" s="109">
        <v>1.7647648651358669E-3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565</v>
      </c>
      <c r="CY69" s="109">
        <v>8.1705844498593651E-4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4112</v>
      </c>
      <c r="G70" s="109">
        <v>5.4062653250924603E-3</v>
      </c>
      <c r="H70" s="112">
        <v>2.7941228620860854</v>
      </c>
      <c r="I70" s="30">
        <f>H70*F70</f>
        <v>11489.433208897983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2977</v>
      </c>
      <c r="W70" s="109">
        <v>4.0322580645161289E-3</v>
      </c>
      <c r="X70" s="114">
        <v>2.7941228620860854</v>
      </c>
      <c r="Y70" s="30">
        <f>X70*V70</f>
        <v>8318.1037604302765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145</v>
      </c>
      <c r="AM70" s="109">
        <v>1.1346740746537287E-3</v>
      </c>
      <c r="AN70" s="114">
        <v>2.7941228620860854</v>
      </c>
      <c r="AO70" s="30">
        <f>AN70*AL70</f>
        <v>405.14781500248239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8680</v>
      </c>
      <c r="BS70" s="109">
        <v>2.3916727905062712E-3</v>
      </c>
      <c r="BT70" s="114">
        <v>2.7941228620860854</v>
      </c>
      <c r="BU70" s="30">
        <f>BT70*BR70</f>
        <v>24252.986442907222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176</v>
      </c>
      <c r="CI70" s="109">
        <v>1.7647648651358669E-3</v>
      </c>
      <c r="CJ70" s="114">
        <v>2.7941228620860854</v>
      </c>
      <c r="CK70" s="30">
        <f>CJ70*CH70</f>
        <v>491.76562372715102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565</v>
      </c>
      <c r="CY70" s="109">
        <v>8.1705844498593651E-4</v>
      </c>
      <c r="CZ70" s="114">
        <v>2.7941228620860854</v>
      </c>
      <c r="DA70" s="30">
        <f>CZ70*CX70</f>
        <v>1578.6794170786382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4112</v>
      </c>
      <c r="G71" s="109">
        <v>5.4062653250924603E-3</v>
      </c>
      <c r="H71" s="112">
        <v>2.7941228620860854</v>
      </c>
      <c r="I71" s="30">
        <f t="shared" ref="I71:I84" si="7">H71*F71</f>
        <v>11489.433208897983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2977</v>
      </c>
      <c r="W71" s="109">
        <v>4.0322580645161289E-3</v>
      </c>
      <c r="X71" s="114">
        <v>2.7941228620860854</v>
      </c>
      <c r="Y71" s="30">
        <f t="shared" ref="Y71:Y84" si="8">X71*V71</f>
        <v>8318.1037604302765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145</v>
      </c>
      <c r="AM71" s="109">
        <v>1.1346740746537287E-3</v>
      </c>
      <c r="AN71" s="114">
        <v>2.7941228620860854</v>
      </c>
      <c r="AO71" s="30">
        <f t="shared" ref="AO71:AO84" si="9">AN71*AL71</f>
        <v>405.14781500248239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8680</v>
      </c>
      <c r="BS71" s="109">
        <v>2.3916727905062712E-3</v>
      </c>
      <c r="BT71" s="114">
        <v>2.7941228620860854</v>
      </c>
      <c r="BU71" s="30">
        <f t="shared" ref="BU71:BU84" si="11">BT71*BR71</f>
        <v>24252.986442907222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176</v>
      </c>
      <c r="CI71" s="109">
        <v>1.7647648651358669E-3</v>
      </c>
      <c r="CJ71" s="114">
        <v>2.7941228620860854</v>
      </c>
      <c r="CK71" s="30">
        <f t="shared" ref="CK71:CK84" si="12">CJ71*CH71</f>
        <v>491.76562372715102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565</v>
      </c>
      <c r="CY71" s="109">
        <v>8.1705844498593651E-4</v>
      </c>
      <c r="CZ71" s="114">
        <v>2.7941228620860854</v>
      </c>
      <c r="DA71" s="30">
        <f t="shared" ref="DA71:DA84" si="13">CZ71*CX71</f>
        <v>1578.6794170786382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4112</v>
      </c>
      <c r="G72" s="109">
        <v>5.4062653250924603E-3</v>
      </c>
      <c r="H72" s="112">
        <v>2.7941228620860854</v>
      </c>
      <c r="I72" s="30">
        <f t="shared" si="7"/>
        <v>11489.433208897983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2977</v>
      </c>
      <c r="W72" s="109">
        <v>4.0322580645161289E-3</v>
      </c>
      <c r="X72" s="114">
        <v>2.7941228620860854</v>
      </c>
      <c r="Y72" s="30">
        <f t="shared" si="8"/>
        <v>8318.1037604302765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145</v>
      </c>
      <c r="AM72" s="109">
        <v>1.1346740746537287E-3</v>
      </c>
      <c r="AN72" s="114">
        <v>2.7941228620860854</v>
      </c>
      <c r="AO72" s="30">
        <f t="shared" si="9"/>
        <v>405.14781500248239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8680</v>
      </c>
      <c r="BS72" s="109">
        <v>2.3916727905062712E-3</v>
      </c>
      <c r="BT72" s="114">
        <v>2.7941228620860854</v>
      </c>
      <c r="BU72" s="30">
        <f t="shared" si="11"/>
        <v>24252.986442907222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176</v>
      </c>
      <c r="CI72" s="109">
        <v>1.7647648651358669E-3</v>
      </c>
      <c r="CJ72" s="114">
        <v>2.7941228620860854</v>
      </c>
      <c r="CK72" s="30">
        <f t="shared" si="12"/>
        <v>491.76562372715102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565</v>
      </c>
      <c r="CY72" s="109">
        <v>8.1705844498593651E-4</v>
      </c>
      <c r="CZ72" s="114">
        <v>2.7941228620860854</v>
      </c>
      <c r="DA72" s="30">
        <f t="shared" si="13"/>
        <v>1578.6794170786382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4112</v>
      </c>
      <c r="G73" s="109">
        <v>5.4062653250924603E-3</v>
      </c>
      <c r="H73" s="112">
        <v>2.7941228620860898</v>
      </c>
      <c r="I73" s="30">
        <f t="shared" si="7"/>
        <v>11489.433208898001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2977</v>
      </c>
      <c r="W73" s="109">
        <v>4.0322580645161289E-3</v>
      </c>
      <c r="X73" s="114">
        <v>2.7941228620860898</v>
      </c>
      <c r="Y73" s="30">
        <f t="shared" si="8"/>
        <v>8318.1037604302892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145</v>
      </c>
      <c r="AM73" s="109">
        <v>1.1346740746537287E-3</v>
      </c>
      <c r="AN73" s="114">
        <v>2.7941228620860898</v>
      </c>
      <c r="AO73" s="30">
        <f t="shared" si="9"/>
        <v>405.14781500248301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8680</v>
      </c>
      <c r="BS73" s="109">
        <v>2.3916727905062712E-3</v>
      </c>
      <c r="BT73" s="114">
        <v>2.7941228620860898</v>
      </c>
      <c r="BU73" s="30">
        <f t="shared" si="11"/>
        <v>24252.986442907259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176</v>
      </c>
      <c r="CI73" s="109">
        <v>1.7647648651358669E-3</v>
      </c>
      <c r="CJ73" s="114">
        <v>2.7941228620860898</v>
      </c>
      <c r="CK73" s="30">
        <f t="shared" si="12"/>
        <v>491.76562372715182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565</v>
      </c>
      <c r="CY73" s="109">
        <v>8.1705844498593651E-4</v>
      </c>
      <c r="CZ73" s="114">
        <v>2.7941228620860898</v>
      </c>
      <c r="DA73" s="30">
        <f t="shared" si="13"/>
        <v>1578.6794170786407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4112</v>
      </c>
      <c r="G74" s="109">
        <v>5.4062653250924603E-3</v>
      </c>
      <c r="H74" s="112">
        <v>2.7941228620860898</v>
      </c>
      <c r="I74" s="30">
        <f t="shared" si="7"/>
        <v>11489.433208898001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2977</v>
      </c>
      <c r="W74" s="109">
        <v>4.0322580645161289E-3</v>
      </c>
      <c r="X74" s="114">
        <v>2.7941228620860898</v>
      </c>
      <c r="Y74" s="30">
        <f t="shared" si="8"/>
        <v>8318.1037604302892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145</v>
      </c>
      <c r="AM74" s="109">
        <v>1.1346740746537287E-3</v>
      </c>
      <c r="AN74" s="114">
        <v>2.7941228620860898</v>
      </c>
      <c r="AO74" s="30">
        <f t="shared" si="9"/>
        <v>405.14781500248301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8680</v>
      </c>
      <c r="BS74" s="109">
        <v>2.3916727905062712E-3</v>
      </c>
      <c r="BT74" s="114">
        <v>2.7941228620860898</v>
      </c>
      <c r="BU74" s="30">
        <f t="shared" si="11"/>
        <v>24252.986442907259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176</v>
      </c>
      <c r="CI74" s="109">
        <v>1.7647648651358669E-3</v>
      </c>
      <c r="CJ74" s="114">
        <v>2.7941228620860898</v>
      </c>
      <c r="CK74" s="30">
        <f t="shared" si="12"/>
        <v>491.76562372715182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565</v>
      </c>
      <c r="CY74" s="109">
        <v>8.1705844498593651E-4</v>
      </c>
      <c r="CZ74" s="114">
        <v>2.7941228620860898</v>
      </c>
      <c r="DA74" s="30">
        <f t="shared" si="13"/>
        <v>1578.6794170786407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4112</v>
      </c>
      <c r="G75" s="109">
        <v>5.4062653250924603E-3</v>
      </c>
      <c r="H75" s="112">
        <v>2.7941228620860898</v>
      </c>
      <c r="I75" s="30">
        <f t="shared" si="7"/>
        <v>11489.433208898001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2977</v>
      </c>
      <c r="W75" s="109">
        <v>4.0322580645161289E-3</v>
      </c>
      <c r="X75" s="114">
        <v>2.7941228620860898</v>
      </c>
      <c r="Y75" s="30">
        <f t="shared" si="8"/>
        <v>8318.1037604302892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145</v>
      </c>
      <c r="AM75" s="109">
        <v>1.1346740746537287E-3</v>
      </c>
      <c r="AN75" s="114">
        <v>2.7941228620860898</v>
      </c>
      <c r="AO75" s="30">
        <f t="shared" si="9"/>
        <v>405.14781500248301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8680</v>
      </c>
      <c r="BS75" s="109">
        <v>2.3916727905062712E-3</v>
      </c>
      <c r="BT75" s="114">
        <v>2.7941228620860898</v>
      </c>
      <c r="BU75" s="30">
        <f t="shared" si="11"/>
        <v>24252.986442907259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176</v>
      </c>
      <c r="CI75" s="109">
        <v>1.7647648651358669E-3</v>
      </c>
      <c r="CJ75" s="114">
        <v>2.7941228620860898</v>
      </c>
      <c r="CK75" s="30">
        <f t="shared" si="12"/>
        <v>491.76562372715182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565</v>
      </c>
      <c r="CY75" s="109">
        <v>8.1705844498593651E-4</v>
      </c>
      <c r="CZ75" s="114">
        <v>2.7941228620860898</v>
      </c>
      <c r="DA75" s="30">
        <f t="shared" si="13"/>
        <v>1578.6794170786407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4112</v>
      </c>
      <c r="G76" s="109">
        <v>5.4062653250924603E-3</v>
      </c>
      <c r="H76" s="112">
        <v>2.7941228620860898</v>
      </c>
      <c r="I76" s="30">
        <f t="shared" si="7"/>
        <v>11489.433208898001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2977</v>
      </c>
      <c r="W76" s="109">
        <v>4.0322580645161289E-3</v>
      </c>
      <c r="X76" s="114">
        <v>2.7941228620860898</v>
      </c>
      <c r="Y76" s="30">
        <f t="shared" si="8"/>
        <v>8318.1037604302892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145</v>
      </c>
      <c r="AM76" s="109">
        <v>1.1346740746537287E-3</v>
      </c>
      <c r="AN76" s="114">
        <v>2.7941228620860898</v>
      </c>
      <c r="AO76" s="30">
        <f t="shared" si="9"/>
        <v>405.14781500248301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8680</v>
      </c>
      <c r="BS76" s="109">
        <v>2.3916727905062712E-3</v>
      </c>
      <c r="BT76" s="114">
        <v>2.7941228620860898</v>
      </c>
      <c r="BU76" s="30">
        <f t="shared" si="11"/>
        <v>24252.986442907259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176</v>
      </c>
      <c r="CI76" s="109">
        <v>1.7647648651358669E-3</v>
      </c>
      <c r="CJ76" s="114">
        <v>2.7941228620860898</v>
      </c>
      <c r="CK76" s="30">
        <f t="shared" si="12"/>
        <v>491.76562372715182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565</v>
      </c>
      <c r="CY76" s="109">
        <v>8.1705844498593651E-4</v>
      </c>
      <c r="CZ76" s="114">
        <v>2.7941228620860898</v>
      </c>
      <c r="DA76" s="30">
        <f t="shared" si="13"/>
        <v>1578.6794170786407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4112</v>
      </c>
      <c r="G77" s="109">
        <v>5.4062653250924603E-3</v>
      </c>
      <c r="H77" s="112">
        <v>2.7941228620860898</v>
      </c>
      <c r="I77" s="30">
        <f t="shared" si="7"/>
        <v>11489.433208898001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2977</v>
      </c>
      <c r="W77" s="109">
        <v>4.0322580645161289E-3</v>
      </c>
      <c r="X77" s="114">
        <v>2.7941228620860898</v>
      </c>
      <c r="Y77" s="30">
        <f t="shared" si="8"/>
        <v>8318.1037604302892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145</v>
      </c>
      <c r="AM77" s="109">
        <v>1.1346740746537287E-3</v>
      </c>
      <c r="AN77" s="114">
        <v>2.7941228620860898</v>
      </c>
      <c r="AO77" s="30">
        <f t="shared" si="9"/>
        <v>405.14781500248301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8680</v>
      </c>
      <c r="BS77" s="109">
        <v>2.3916727905062712E-3</v>
      </c>
      <c r="BT77" s="114">
        <v>2.7941228620860898</v>
      </c>
      <c r="BU77" s="30">
        <f t="shared" si="11"/>
        <v>24252.986442907259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176</v>
      </c>
      <c r="CI77" s="109">
        <v>1.7647648651358669E-3</v>
      </c>
      <c r="CJ77" s="114">
        <v>2.7941228620860898</v>
      </c>
      <c r="CK77" s="30">
        <f t="shared" si="12"/>
        <v>491.76562372715182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565</v>
      </c>
      <c r="CY77" s="109">
        <v>8.1705844498593651E-4</v>
      </c>
      <c r="CZ77" s="114">
        <v>2.7941228620860898</v>
      </c>
      <c r="DA77" s="30">
        <f t="shared" si="13"/>
        <v>1578.6794170786407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4112</v>
      </c>
      <c r="G78" s="109">
        <v>5.4062653250924603E-3</v>
      </c>
      <c r="H78" s="112">
        <v>2.7941228620860898</v>
      </c>
      <c r="I78" s="30">
        <f t="shared" si="7"/>
        <v>11489.433208898001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2977</v>
      </c>
      <c r="W78" s="109">
        <v>4.0322580645161289E-3</v>
      </c>
      <c r="X78" s="114">
        <v>2.7941228620860898</v>
      </c>
      <c r="Y78" s="30">
        <f t="shared" si="8"/>
        <v>8318.1037604302892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145</v>
      </c>
      <c r="AM78" s="109">
        <v>1.1346740746537287E-3</v>
      </c>
      <c r="AN78" s="114">
        <v>2.7941228620860898</v>
      </c>
      <c r="AO78" s="30">
        <f t="shared" si="9"/>
        <v>405.14781500248301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8680</v>
      </c>
      <c r="BS78" s="109">
        <v>2.3916727905062712E-3</v>
      </c>
      <c r="BT78" s="114">
        <v>2.7941228620860898</v>
      </c>
      <c r="BU78" s="30">
        <f t="shared" si="11"/>
        <v>24252.986442907259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176</v>
      </c>
      <c r="CI78" s="109">
        <v>1.7647648651358669E-3</v>
      </c>
      <c r="CJ78" s="114">
        <v>2.7941228620860898</v>
      </c>
      <c r="CK78" s="30">
        <f t="shared" si="12"/>
        <v>491.76562372715182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565</v>
      </c>
      <c r="CY78" s="109">
        <v>8.1705844498593651E-4</v>
      </c>
      <c r="CZ78" s="114">
        <v>2.7941228620860898</v>
      </c>
      <c r="DA78" s="30">
        <f t="shared" si="13"/>
        <v>1578.6794170786407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4112</v>
      </c>
      <c r="G79" s="109">
        <v>5.4062653250924603E-3</v>
      </c>
      <c r="H79" s="112">
        <v>2.33</v>
      </c>
      <c r="I79" s="30">
        <f t="shared" si="7"/>
        <v>9580.9600000000009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2977</v>
      </c>
      <c r="W79" s="109">
        <v>4.0322580645161289E-3</v>
      </c>
      <c r="X79" s="112">
        <v>2.33</v>
      </c>
      <c r="Y79" s="30">
        <f t="shared" si="8"/>
        <v>6936.41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145</v>
      </c>
      <c r="AM79" s="109">
        <v>1.1346740746537287E-3</v>
      </c>
      <c r="AN79" s="112">
        <v>2.33</v>
      </c>
      <c r="AO79" s="30">
        <f t="shared" si="9"/>
        <v>337.85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8680</v>
      </c>
      <c r="BS79" s="109">
        <v>2.3916727905062712E-3</v>
      </c>
      <c r="BT79" s="112">
        <v>2.33</v>
      </c>
      <c r="BU79" s="30">
        <f t="shared" si="11"/>
        <v>20224.400000000001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176</v>
      </c>
      <c r="CI79" s="109">
        <v>1.7647648651358669E-3</v>
      </c>
      <c r="CJ79" s="112">
        <v>2.33</v>
      </c>
      <c r="CK79" s="30">
        <f t="shared" si="12"/>
        <v>410.08000000000004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565</v>
      </c>
      <c r="CY79" s="109">
        <v>8.1705844498593651E-4</v>
      </c>
      <c r="CZ79" s="112">
        <v>2.33</v>
      </c>
      <c r="DA79" s="30">
        <f t="shared" si="13"/>
        <v>1316.45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4112</v>
      </c>
      <c r="G80" s="109">
        <v>5.4062653250924603E-3</v>
      </c>
      <c r="H80" s="112">
        <v>2.33</v>
      </c>
      <c r="I80" s="30">
        <f t="shared" si="7"/>
        <v>9580.9600000000009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2977</v>
      </c>
      <c r="W80" s="109">
        <v>4.0322580645161289E-3</v>
      </c>
      <c r="X80" s="112">
        <v>2.33</v>
      </c>
      <c r="Y80" s="30">
        <f t="shared" si="8"/>
        <v>6936.41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145</v>
      </c>
      <c r="AM80" s="109">
        <v>1.1346740746537287E-3</v>
      </c>
      <c r="AN80" s="112">
        <v>2.33</v>
      </c>
      <c r="AO80" s="30">
        <f t="shared" si="9"/>
        <v>337.85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8680</v>
      </c>
      <c r="BS80" s="109">
        <v>2.3916727905062712E-3</v>
      </c>
      <c r="BT80" s="112">
        <v>2.33</v>
      </c>
      <c r="BU80" s="30">
        <f t="shared" si="11"/>
        <v>20224.400000000001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176</v>
      </c>
      <c r="CI80" s="109">
        <v>1.7647648651358669E-3</v>
      </c>
      <c r="CJ80" s="112">
        <v>2.33</v>
      </c>
      <c r="CK80" s="30">
        <f t="shared" si="12"/>
        <v>410.08000000000004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565</v>
      </c>
      <c r="CY80" s="109">
        <v>8.1705844498593651E-4</v>
      </c>
      <c r="CZ80" s="112">
        <v>2.33</v>
      </c>
      <c r="DA80" s="30">
        <f t="shared" si="13"/>
        <v>1316.45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4112</v>
      </c>
      <c r="G81" s="109">
        <v>5.4062653250924603E-3</v>
      </c>
      <c r="H81" s="112">
        <v>2.33</v>
      </c>
      <c r="I81" s="30">
        <f t="shared" si="7"/>
        <v>9580.9600000000009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2977</v>
      </c>
      <c r="W81" s="109">
        <v>4.0322580645161289E-3</v>
      </c>
      <c r="X81" s="112">
        <v>2.33</v>
      </c>
      <c r="Y81" s="30">
        <f t="shared" si="8"/>
        <v>6936.41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145</v>
      </c>
      <c r="AM81" s="109">
        <v>1.1346740746537287E-3</v>
      </c>
      <c r="AN81" s="112">
        <v>2.33</v>
      </c>
      <c r="AO81" s="30">
        <f t="shared" si="9"/>
        <v>337.85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8680</v>
      </c>
      <c r="BS81" s="109">
        <v>2.3916727905062712E-3</v>
      </c>
      <c r="BT81" s="112">
        <v>2.33</v>
      </c>
      <c r="BU81" s="30">
        <f t="shared" si="11"/>
        <v>20224.400000000001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176</v>
      </c>
      <c r="CI81" s="109">
        <v>1.7647648651358669E-3</v>
      </c>
      <c r="CJ81" s="112">
        <v>2.33</v>
      </c>
      <c r="CK81" s="30">
        <f t="shared" si="12"/>
        <v>410.08000000000004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565</v>
      </c>
      <c r="CY81" s="109">
        <v>8.1705844498593651E-4</v>
      </c>
      <c r="CZ81" s="112">
        <v>2.33</v>
      </c>
      <c r="DA81" s="30">
        <f t="shared" si="13"/>
        <v>1316.45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4112</v>
      </c>
      <c r="G82" s="109">
        <v>5.4062653250924603E-3</v>
      </c>
      <c r="H82" s="112">
        <v>2.33</v>
      </c>
      <c r="I82" s="30">
        <f t="shared" si="7"/>
        <v>9580.9600000000009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2977</v>
      </c>
      <c r="W82" s="109">
        <v>4.0322580645161289E-3</v>
      </c>
      <c r="X82" s="112">
        <v>2.33</v>
      </c>
      <c r="Y82" s="30">
        <f t="shared" si="8"/>
        <v>6936.41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145</v>
      </c>
      <c r="AM82" s="109">
        <v>1.1346740746537287E-3</v>
      </c>
      <c r="AN82" s="112">
        <v>2.33</v>
      </c>
      <c r="AO82" s="30">
        <f t="shared" si="9"/>
        <v>337.85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8680</v>
      </c>
      <c r="BS82" s="109">
        <v>2.3916727905062712E-3</v>
      </c>
      <c r="BT82" s="112">
        <v>2.33</v>
      </c>
      <c r="BU82" s="30">
        <f t="shared" si="11"/>
        <v>20224.400000000001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176</v>
      </c>
      <c r="CI82" s="109">
        <v>1.7647648651358669E-3</v>
      </c>
      <c r="CJ82" s="112">
        <v>2.33</v>
      </c>
      <c r="CK82" s="30">
        <f t="shared" si="12"/>
        <v>410.08000000000004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565</v>
      </c>
      <c r="CY82" s="109">
        <v>8.1705844498593651E-4</v>
      </c>
      <c r="CZ82" s="112">
        <v>2.33</v>
      </c>
      <c r="DA82" s="30">
        <f t="shared" si="13"/>
        <v>1316.45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4112</v>
      </c>
      <c r="G83" s="109">
        <v>5.4062653250924603E-3</v>
      </c>
      <c r="H83" s="112">
        <v>2.33</v>
      </c>
      <c r="I83" s="30">
        <f t="shared" si="7"/>
        <v>9580.9600000000009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2977</v>
      </c>
      <c r="W83" s="109">
        <v>4.0322580645161289E-3</v>
      </c>
      <c r="X83" s="112">
        <v>2.33</v>
      </c>
      <c r="Y83" s="30">
        <f t="shared" si="8"/>
        <v>6936.41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145</v>
      </c>
      <c r="AM83" s="109">
        <v>1.1346740746537287E-3</v>
      </c>
      <c r="AN83" s="112">
        <v>2.33</v>
      </c>
      <c r="AO83" s="30">
        <f t="shared" si="9"/>
        <v>337.85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8680</v>
      </c>
      <c r="BS83" s="109">
        <v>2.3916727905062712E-3</v>
      </c>
      <c r="BT83" s="112">
        <v>2.33</v>
      </c>
      <c r="BU83" s="30">
        <f t="shared" si="11"/>
        <v>20224.400000000001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176</v>
      </c>
      <c r="CI83" s="109">
        <v>1.7647648651358669E-3</v>
      </c>
      <c r="CJ83" s="112">
        <v>2.33</v>
      </c>
      <c r="CK83" s="30">
        <f t="shared" si="12"/>
        <v>410.08000000000004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565</v>
      </c>
      <c r="CY83" s="109">
        <v>8.1705844498593651E-4</v>
      </c>
      <c r="CZ83" s="112">
        <v>2.33</v>
      </c>
      <c r="DA83" s="30">
        <f t="shared" si="13"/>
        <v>1316.45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4112</v>
      </c>
      <c r="G84" s="111">
        <v>5.4062653250924603E-3</v>
      </c>
      <c r="H84" s="113">
        <v>2.33</v>
      </c>
      <c r="I84" s="30">
        <f t="shared" si="7"/>
        <v>9580.9600000000009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2977</v>
      </c>
      <c r="W84" s="111">
        <v>4.0322580645161289E-3</v>
      </c>
      <c r="X84" s="113">
        <v>2.33</v>
      </c>
      <c r="Y84" s="30">
        <f t="shared" si="8"/>
        <v>6936.41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145</v>
      </c>
      <c r="AM84" s="111">
        <v>1.1346740746537287E-3</v>
      </c>
      <c r="AN84" s="113">
        <v>2.33</v>
      </c>
      <c r="AO84" s="30">
        <f t="shared" si="9"/>
        <v>337.85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8680</v>
      </c>
      <c r="BS84" s="111">
        <v>2.3916727905062712E-3</v>
      </c>
      <c r="BT84" s="113">
        <v>2.33</v>
      </c>
      <c r="BU84" s="30">
        <f t="shared" si="11"/>
        <v>20224.400000000001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176</v>
      </c>
      <c r="CI84" s="111">
        <v>1.7647648651358669E-3</v>
      </c>
      <c r="CJ84" s="113">
        <v>2.33</v>
      </c>
      <c r="CK84" s="30">
        <f t="shared" si="12"/>
        <v>410.08000000000004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565</v>
      </c>
      <c r="CY84" s="111">
        <v>8.1705844498593651E-4</v>
      </c>
      <c r="CZ84" s="113">
        <v>2.33</v>
      </c>
      <c r="DA84" s="30">
        <f t="shared" si="13"/>
        <v>1316.45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EO84"/>
  <sheetViews>
    <sheetView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70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5156</v>
      </c>
      <c r="G31" s="110">
        <v>6.7788677082141835E-3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2879</v>
      </c>
      <c r="W31" s="110">
        <v>3.8995199757278923E-3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67</v>
      </c>
      <c r="AM31" s="110">
        <v>5.2429767587448156E-4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1551</v>
      </c>
      <c r="BS31" s="110">
        <v>4.2735996521603995E-4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406</v>
      </c>
      <c r="CI31" s="110">
        <v>4.070991677529329E-3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5156</v>
      </c>
      <c r="G32" s="109">
        <v>6.7788677082141835E-3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2879</v>
      </c>
      <c r="W32" s="109">
        <v>3.8995199757278923E-3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67</v>
      </c>
      <c r="AM32" s="109">
        <v>5.2429767587448156E-4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1551</v>
      </c>
      <c r="BS32" s="109">
        <v>4.2735996521603995E-4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406</v>
      </c>
      <c r="CI32" s="109">
        <v>4.070991677529329E-3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5156</v>
      </c>
      <c r="G33" s="109">
        <v>6.7788677082141835E-3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2879</v>
      </c>
      <c r="W33" s="109">
        <v>3.8995199757278923E-3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67</v>
      </c>
      <c r="AM33" s="109">
        <v>5.2429767587448156E-4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1551</v>
      </c>
      <c r="BS33" s="109">
        <v>4.2735996521603995E-4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406</v>
      </c>
      <c r="CI33" s="109">
        <v>4.070991677529329E-3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5156</v>
      </c>
      <c r="G34" s="109">
        <v>6.7788677082141835E-3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2879</v>
      </c>
      <c r="W34" s="109">
        <v>3.8995199757278923E-3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67</v>
      </c>
      <c r="AM34" s="109">
        <v>5.2429767587448156E-4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1551</v>
      </c>
      <c r="BS34" s="109">
        <v>4.2735996521603995E-4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406</v>
      </c>
      <c r="CI34" s="109">
        <v>4.070991677529329E-3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5156</v>
      </c>
      <c r="G35" s="109">
        <v>6.7788677082141835E-3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2879</v>
      </c>
      <c r="W35" s="109">
        <v>3.8995199757278923E-3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67</v>
      </c>
      <c r="AM35" s="109">
        <v>5.2429767587448156E-4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1551</v>
      </c>
      <c r="BS35" s="109">
        <v>4.2735996521603995E-4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406</v>
      </c>
      <c r="CI35" s="109">
        <v>4.070991677529329E-3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5156</v>
      </c>
      <c r="G36" s="109">
        <v>6.7788677082141835E-3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2879</v>
      </c>
      <c r="W36" s="109">
        <v>3.8995199757278923E-3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67</v>
      </c>
      <c r="AM36" s="109">
        <v>5.2429767587448156E-4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1551</v>
      </c>
      <c r="BS36" s="109">
        <v>4.2735996521603995E-4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406</v>
      </c>
      <c r="CI36" s="109">
        <v>4.070991677529329E-3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5156</v>
      </c>
      <c r="G37" s="110">
        <v>6.7788677082141835E-3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2879</v>
      </c>
      <c r="W37" s="110">
        <v>3.8995199757278923E-3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67</v>
      </c>
      <c r="AM37" s="110">
        <v>5.2429767587448156E-4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1551</v>
      </c>
      <c r="BS37" s="110">
        <v>4.2735996521603995E-4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406</v>
      </c>
      <c r="CI37" s="110">
        <v>4.070991677529329E-3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5156</v>
      </c>
      <c r="G38" s="110">
        <v>6.7788677082141835E-3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2879</v>
      </c>
      <c r="W38" s="110">
        <v>3.8995199757278923E-3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67</v>
      </c>
      <c r="AM38" s="110">
        <v>5.2429767587448156E-4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1551</v>
      </c>
      <c r="BS38" s="110">
        <v>4.2735996521603995E-4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406</v>
      </c>
      <c r="CI38" s="110">
        <v>4.070991677529329E-3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5156</v>
      </c>
      <c r="G39" s="110">
        <v>6.7788677082141835E-3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2879</v>
      </c>
      <c r="W39" s="110">
        <v>3.8995199757278923E-3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67</v>
      </c>
      <c r="AM39" s="110">
        <v>5.2429767587448156E-4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1551</v>
      </c>
      <c r="BS39" s="110">
        <v>4.2735996521603995E-4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406</v>
      </c>
      <c r="CI39" s="110">
        <v>4.070991677529329E-3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5156</v>
      </c>
      <c r="G40" s="109">
        <v>6.7788677082141835E-3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2879</v>
      </c>
      <c r="W40" s="109">
        <v>3.8995199757278923E-3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67</v>
      </c>
      <c r="AM40" s="109">
        <v>5.2429767587448156E-4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1551</v>
      </c>
      <c r="BS40" s="109">
        <v>4.2735996521603995E-4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406</v>
      </c>
      <c r="CI40" s="109">
        <v>4.070991677529329E-3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5156</v>
      </c>
      <c r="G41" s="109">
        <v>6.7788677082141835E-3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2879</v>
      </c>
      <c r="W41" s="109">
        <v>3.8995199757278923E-3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67</v>
      </c>
      <c r="AM41" s="109">
        <v>5.2429767587448156E-4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1551</v>
      </c>
      <c r="BS41" s="109">
        <v>4.2735996521603995E-4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406</v>
      </c>
      <c r="CI41" s="109">
        <v>4.070991677529329E-3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5156</v>
      </c>
      <c r="G42" s="109">
        <v>6.7788677082141835E-3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2879</v>
      </c>
      <c r="W42" s="109">
        <v>3.8995199757278923E-3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67</v>
      </c>
      <c r="AM42" s="109">
        <v>5.2429767587448156E-4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1551</v>
      </c>
      <c r="BS42" s="109">
        <v>4.2735996521603995E-4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406</v>
      </c>
      <c r="CI42" s="109">
        <v>4.070991677529329E-3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6466</v>
      </c>
      <c r="G43" s="181">
        <v>8.5011944533190283E-3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5080</v>
      </c>
      <c r="W43" s="181">
        <v>6.880709092288188E-3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67</v>
      </c>
      <c r="AM43" s="181">
        <v>5.2429767587448156E-4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32029</v>
      </c>
      <c r="BS43" s="109">
        <v>8.8252174893001575E-3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406</v>
      </c>
      <c r="CI43" s="181">
        <v>4.070991677529329E-3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6466</v>
      </c>
      <c r="G44" s="109">
        <v>8.5011944533190283E-3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5080</v>
      </c>
      <c r="W44" s="109">
        <v>6.880709092288188E-3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67</v>
      </c>
      <c r="AM44" s="109">
        <v>5.2429767587448156E-4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32029</v>
      </c>
      <c r="BS44" s="109">
        <v>8.8252174893001575E-3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406</v>
      </c>
      <c r="CI44" s="109">
        <v>4.070991677529329E-3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6466</v>
      </c>
      <c r="G45" s="109">
        <v>8.5011944533190283E-3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5080</v>
      </c>
      <c r="W45" s="109">
        <v>6.880709092288188E-3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67</v>
      </c>
      <c r="AM45" s="109">
        <v>5.2429767587448156E-4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32029</v>
      </c>
      <c r="BS45" s="109">
        <v>8.8252174893001575E-3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406</v>
      </c>
      <c r="CI45" s="109">
        <v>4.070991677529329E-3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6466</v>
      </c>
      <c r="G46" s="109">
        <v>8.5011944533190283E-3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5080</v>
      </c>
      <c r="W46" s="109">
        <v>6.880709092288188E-3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67</v>
      </c>
      <c r="AM46" s="109">
        <v>5.2429767587448156E-4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32029</v>
      </c>
      <c r="BS46" s="109">
        <v>8.8252174893001575E-3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406</v>
      </c>
      <c r="CI46" s="109">
        <v>4.070991677529329E-3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6466</v>
      </c>
      <c r="G47" s="109">
        <v>8.5011944533190283E-3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5080</v>
      </c>
      <c r="W47" s="109">
        <v>6.880709092288188E-3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67</v>
      </c>
      <c r="AM47" s="109">
        <v>5.2429767587448156E-4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32029</v>
      </c>
      <c r="BS47" s="109">
        <v>8.8252174893001575E-3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406</v>
      </c>
      <c r="CI47" s="109">
        <v>4.070991677529329E-3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6466</v>
      </c>
      <c r="G48" s="109">
        <v>8.5011944533190283E-3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5080</v>
      </c>
      <c r="W48" s="109">
        <v>6.880709092288188E-3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67</v>
      </c>
      <c r="AM48" s="109">
        <v>5.2429767587448156E-4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32029</v>
      </c>
      <c r="BS48" s="109">
        <v>8.8252174893001575E-3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406</v>
      </c>
      <c r="CI48" s="109">
        <v>4.070991677529329E-3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6466</v>
      </c>
      <c r="G49" s="109">
        <v>8.5011944533190283E-3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5080</v>
      </c>
      <c r="W49" s="109">
        <v>6.880709092288188E-3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67</v>
      </c>
      <c r="AM49" s="109">
        <v>5.2429767587448156E-4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32029</v>
      </c>
      <c r="BS49" s="109">
        <v>8.8252174893001575E-3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406</v>
      </c>
      <c r="CI49" s="109">
        <v>4.070991677529329E-3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6466</v>
      </c>
      <c r="G50" s="109">
        <v>8.5011944533190283E-3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5080</v>
      </c>
      <c r="W50" s="109">
        <v>6.880709092288188E-3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67</v>
      </c>
      <c r="AM50" s="109">
        <v>5.2429767587448156E-4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32029</v>
      </c>
      <c r="BS50" s="109">
        <v>8.8252174893001575E-3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406</v>
      </c>
      <c r="CI50" s="109">
        <v>4.070991677529329E-3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6466</v>
      </c>
      <c r="G51" s="109">
        <v>8.5011944533190283E-3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5080</v>
      </c>
      <c r="W51" s="109">
        <v>6.880709092288188E-3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67</v>
      </c>
      <c r="AM51" s="109">
        <v>5.2429767587448156E-4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32029</v>
      </c>
      <c r="BS51" s="109">
        <v>8.8252174893001575E-3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406</v>
      </c>
      <c r="CI51" s="109">
        <v>4.070991677529329E-3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6466</v>
      </c>
      <c r="G52" s="109">
        <v>8.5011944533190283E-3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5080</v>
      </c>
      <c r="W52" s="109">
        <v>6.880709092288188E-3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67</v>
      </c>
      <c r="AM52" s="109">
        <v>5.2429767587448156E-4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32029</v>
      </c>
      <c r="BS52" s="109">
        <v>8.8252174893001575E-3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406</v>
      </c>
      <c r="CI52" s="109">
        <v>4.070991677529329E-3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6466</v>
      </c>
      <c r="G53" s="109">
        <v>8.5011944533190283E-3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5080</v>
      </c>
      <c r="W53" s="109">
        <v>6.880709092288188E-3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67</v>
      </c>
      <c r="AM53" s="109">
        <v>5.2429767587448156E-4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32029</v>
      </c>
      <c r="BS53" s="109">
        <v>8.8252174893001575E-3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406</v>
      </c>
      <c r="CI53" s="109">
        <v>4.070991677529329E-3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6466</v>
      </c>
      <c r="G54" s="109">
        <v>8.5011944533190283E-3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5080</v>
      </c>
      <c r="W54" s="109">
        <v>6.880709092288188E-3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67</v>
      </c>
      <c r="AM54" s="109">
        <v>5.2429767587448156E-4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32029</v>
      </c>
      <c r="BS54" s="109">
        <v>8.8252174893001575E-3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406</v>
      </c>
      <c r="CI54" s="109">
        <v>4.070991677529329E-3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6466</v>
      </c>
      <c r="G55" s="109">
        <v>8.5011944533190283E-3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5080</v>
      </c>
      <c r="W55" s="109">
        <v>6.880709092288188E-3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67</v>
      </c>
      <c r="AM55" s="109">
        <v>5.2429767587448156E-4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32029</v>
      </c>
      <c r="BS55" s="109">
        <v>8.8252174893001575E-3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406</v>
      </c>
      <c r="CI55" s="109">
        <v>4.070991677529329E-3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6466</v>
      </c>
      <c r="G56" s="109">
        <v>8.5011944533190283E-3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5080</v>
      </c>
      <c r="W56" s="109">
        <v>6.880709092288188E-3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67</v>
      </c>
      <c r="AM56" s="109">
        <v>5.2429767587448156E-4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32029</v>
      </c>
      <c r="BS56" s="109">
        <v>8.8252174893001575E-3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406</v>
      </c>
      <c r="CI56" s="109">
        <v>4.070991677529329E-3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6466</v>
      </c>
      <c r="G57" s="109">
        <v>8.5011944533190283E-3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5080</v>
      </c>
      <c r="W57" s="109">
        <v>6.880709092288188E-3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67</v>
      </c>
      <c r="AM57" s="109">
        <v>5.2429767587448156E-4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32029</v>
      </c>
      <c r="BS57" s="109">
        <v>8.8252174893001575E-3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406</v>
      </c>
      <c r="CI57" s="109">
        <v>4.070991677529329E-3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6466</v>
      </c>
      <c r="G58" s="109">
        <v>8.5011944533190283E-3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5080</v>
      </c>
      <c r="W58" s="109">
        <v>6.880709092288188E-3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67</v>
      </c>
      <c r="AM58" s="109">
        <v>5.2429767587448156E-4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32029</v>
      </c>
      <c r="BS58" s="109">
        <v>8.8252174893001575E-3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406</v>
      </c>
      <c r="CI58" s="109">
        <v>4.070991677529329E-3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6466</v>
      </c>
      <c r="G59" s="109">
        <v>8.5011944533190283E-3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5080</v>
      </c>
      <c r="W59" s="109">
        <v>6.880709092288188E-3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67</v>
      </c>
      <c r="AM59" s="109">
        <v>5.2429767587448156E-4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32029</v>
      </c>
      <c r="BS59" s="109">
        <v>8.8252174893001575E-3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406</v>
      </c>
      <c r="CI59" s="109">
        <v>4.070991677529329E-3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6466</v>
      </c>
      <c r="G60" s="109">
        <v>8.5011944533190283E-3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5080</v>
      </c>
      <c r="W60" s="109">
        <v>6.880709092288188E-3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67</v>
      </c>
      <c r="AM60" s="109">
        <v>5.2429767587448156E-4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32029</v>
      </c>
      <c r="BS60" s="109">
        <v>8.8252174893001575E-3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406</v>
      </c>
      <c r="CI60" s="109">
        <v>4.070991677529329E-3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6466</v>
      </c>
      <c r="G61" s="109">
        <v>8.5011944533190283E-3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5080</v>
      </c>
      <c r="W61" s="109">
        <v>6.880709092288188E-3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67</v>
      </c>
      <c r="AM61" s="109">
        <v>5.2429767587448156E-4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32029</v>
      </c>
      <c r="BS61" s="109">
        <v>8.8252174893001575E-3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406</v>
      </c>
      <c r="CI61" s="109">
        <v>4.070991677529329E-3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6466</v>
      </c>
      <c r="G62" s="109">
        <v>8.5011944533190283E-3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5080</v>
      </c>
      <c r="W62" s="109">
        <v>6.880709092288188E-3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67</v>
      </c>
      <c r="AM62" s="109">
        <v>5.2429767587448156E-4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32029</v>
      </c>
      <c r="BS62" s="109">
        <v>8.8252174893001575E-3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406</v>
      </c>
      <c r="CI62" s="109">
        <v>4.070991677529329E-3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6466</v>
      </c>
      <c r="G63" s="109">
        <v>8.5011944533190283E-3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5080</v>
      </c>
      <c r="W63" s="109">
        <v>6.880709092288188E-3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67</v>
      </c>
      <c r="AM63" s="109">
        <v>5.2429767587448156E-4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32029</v>
      </c>
      <c r="BS63" s="109">
        <v>8.8252174893001575E-3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406</v>
      </c>
      <c r="CI63" s="109">
        <v>4.070991677529329E-3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6466</v>
      </c>
      <c r="G64" s="109">
        <v>8.5011944533190283E-3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5080</v>
      </c>
      <c r="W64" s="109">
        <v>6.880709092288188E-3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67</v>
      </c>
      <c r="AM64" s="109">
        <v>5.2429767587448156E-4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32029</v>
      </c>
      <c r="BS64" s="109">
        <v>8.8252174893001575E-3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406</v>
      </c>
      <c r="CI64" s="109">
        <v>4.070991677529329E-3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6466</v>
      </c>
      <c r="G65" s="109">
        <v>8.5011944533190283E-3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5080</v>
      </c>
      <c r="W65" s="109">
        <v>6.880709092288188E-3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67</v>
      </c>
      <c r="AM65" s="109">
        <v>5.2429767587448156E-4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32029</v>
      </c>
      <c r="BS65" s="109">
        <v>8.8252174893001575E-3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406</v>
      </c>
      <c r="CI65" s="109">
        <v>4.070991677529329E-3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6466</v>
      </c>
      <c r="G66" s="109">
        <v>8.5011944533190283E-3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5080</v>
      </c>
      <c r="W66" s="109">
        <v>6.880709092288188E-3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67</v>
      </c>
      <c r="AM66" s="109">
        <v>5.2429767587448156E-4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32029</v>
      </c>
      <c r="BS66" s="109">
        <v>8.8252174893001575E-3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406</v>
      </c>
      <c r="CI66" s="109">
        <v>4.070991677529329E-3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6466</v>
      </c>
      <c r="G67" s="109">
        <v>8.5011944533190283E-3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5080</v>
      </c>
      <c r="W67" s="109">
        <v>6.880709092288188E-3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67</v>
      </c>
      <c r="AM67" s="109">
        <v>5.2429767587448156E-4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32029</v>
      </c>
      <c r="BS67" s="109">
        <v>8.8252174893001575E-3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406</v>
      </c>
      <c r="CI67" s="109">
        <v>4.070991677529329E-3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1258</v>
      </c>
      <c r="CY67" s="109">
        <v>1.8192203960925807E-3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6466</v>
      </c>
      <c r="G68" s="109">
        <v>8.5011944533190283E-3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5080</v>
      </c>
      <c r="W68" s="109">
        <v>6.880709092288188E-3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67</v>
      </c>
      <c r="AM68" s="109">
        <v>5.2429767587448156E-4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32029</v>
      </c>
      <c r="BS68" s="109">
        <v>8.8252174893001575E-3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406</v>
      </c>
      <c r="CI68" s="109">
        <v>4.070991677529329E-3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1258</v>
      </c>
      <c r="CY68" s="109">
        <v>1.8192203960925807E-3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6466</v>
      </c>
      <c r="G69" s="109">
        <v>8.5011944533190283E-3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5080</v>
      </c>
      <c r="W69" s="109">
        <v>6.880709092288188E-3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67</v>
      </c>
      <c r="AM69" s="109">
        <v>5.2429767587448156E-4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32029</v>
      </c>
      <c r="BS69" s="109">
        <v>8.8252174893001575E-3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406</v>
      </c>
      <c r="CI69" s="109">
        <v>4.070991677529329E-3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1258</v>
      </c>
      <c r="CY69" s="109">
        <v>1.8192203960925807E-3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6466</v>
      </c>
      <c r="G70" s="109">
        <v>8.5011944533190283E-3</v>
      </c>
      <c r="H70" s="112">
        <v>2.7941228620860854</v>
      </c>
      <c r="I70" s="30">
        <f>H70*F70</f>
        <v>18066.798426248628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5080</v>
      </c>
      <c r="W70" s="109">
        <v>6.880709092288188E-3</v>
      </c>
      <c r="X70" s="114">
        <v>2.7941228620860854</v>
      </c>
      <c r="Y70" s="30">
        <f>X70*V70</f>
        <v>14194.144139397315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67</v>
      </c>
      <c r="AM70" s="109">
        <v>5.2429767587448156E-4</v>
      </c>
      <c r="AN70" s="114">
        <v>2.7941228620860854</v>
      </c>
      <c r="AO70" s="30">
        <f>AN70*AL70</f>
        <v>187.20623175976772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32029</v>
      </c>
      <c r="BS70" s="109">
        <v>8.8252174893001575E-3</v>
      </c>
      <c r="BT70" s="114">
        <v>2.7941228620860854</v>
      </c>
      <c r="BU70" s="30">
        <f>BT70*BR70</f>
        <v>89492.961149755225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406</v>
      </c>
      <c r="CI70" s="109">
        <v>4.070991677529329E-3</v>
      </c>
      <c r="CJ70" s="114">
        <v>2.7941228620860854</v>
      </c>
      <c r="CK70" s="30">
        <f>CJ70*CH70</f>
        <v>1134.4138820069506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1258</v>
      </c>
      <c r="CY70" s="109">
        <v>1.8192203960925807E-3</v>
      </c>
      <c r="CZ70" s="114">
        <v>2.7941228620860854</v>
      </c>
      <c r="DA70" s="30">
        <f>CZ70*CX70</f>
        <v>3515.0065605042955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6466</v>
      </c>
      <c r="G71" s="109">
        <v>8.5011944533190283E-3</v>
      </c>
      <c r="H71" s="112">
        <v>2.7941228620860854</v>
      </c>
      <c r="I71" s="30">
        <f t="shared" ref="I71:I84" si="7">H71*F71</f>
        <v>18066.798426248628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5080</v>
      </c>
      <c r="W71" s="109">
        <v>6.880709092288188E-3</v>
      </c>
      <c r="X71" s="114">
        <v>2.7941228620860854</v>
      </c>
      <c r="Y71" s="30">
        <f t="shared" ref="Y71:Y84" si="8">X71*V71</f>
        <v>14194.144139397315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67</v>
      </c>
      <c r="AM71" s="109">
        <v>5.2429767587448156E-4</v>
      </c>
      <c r="AN71" s="114">
        <v>2.7941228620860854</v>
      </c>
      <c r="AO71" s="30">
        <f t="shared" ref="AO71:AO84" si="9">AN71*AL71</f>
        <v>187.20623175976772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32029</v>
      </c>
      <c r="BS71" s="109">
        <v>8.8252174893001575E-3</v>
      </c>
      <c r="BT71" s="114">
        <v>2.7941228620860854</v>
      </c>
      <c r="BU71" s="30">
        <f t="shared" ref="BU71:BU84" si="11">BT71*BR71</f>
        <v>89492.961149755225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406</v>
      </c>
      <c r="CI71" s="109">
        <v>4.070991677529329E-3</v>
      </c>
      <c r="CJ71" s="114">
        <v>2.7941228620860854</v>
      </c>
      <c r="CK71" s="30">
        <f t="shared" ref="CK71:CK84" si="12">CJ71*CH71</f>
        <v>1134.4138820069506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1258</v>
      </c>
      <c r="CY71" s="109">
        <v>1.8192203960925807E-3</v>
      </c>
      <c r="CZ71" s="114">
        <v>2.7941228620860854</v>
      </c>
      <c r="DA71" s="30">
        <f t="shared" ref="DA71:DA84" si="13">CZ71*CX71</f>
        <v>3515.0065605042955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6466</v>
      </c>
      <c r="G72" s="109">
        <v>8.5011944533190283E-3</v>
      </c>
      <c r="H72" s="112">
        <v>2.7941228620860854</v>
      </c>
      <c r="I72" s="30">
        <f t="shared" si="7"/>
        <v>18066.798426248628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5080</v>
      </c>
      <c r="W72" s="109">
        <v>6.880709092288188E-3</v>
      </c>
      <c r="X72" s="114">
        <v>2.7941228620860854</v>
      </c>
      <c r="Y72" s="30">
        <f t="shared" si="8"/>
        <v>14194.144139397315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67</v>
      </c>
      <c r="AM72" s="109">
        <v>5.2429767587448156E-4</v>
      </c>
      <c r="AN72" s="114">
        <v>2.7941228620860854</v>
      </c>
      <c r="AO72" s="30">
        <f t="shared" si="9"/>
        <v>187.20623175976772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32029</v>
      </c>
      <c r="BS72" s="109">
        <v>8.8252174893001575E-3</v>
      </c>
      <c r="BT72" s="114">
        <v>2.7941228620860854</v>
      </c>
      <c r="BU72" s="30">
        <f t="shared" si="11"/>
        <v>89492.961149755225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406</v>
      </c>
      <c r="CI72" s="109">
        <v>4.070991677529329E-3</v>
      </c>
      <c r="CJ72" s="114">
        <v>2.7941228620860854</v>
      </c>
      <c r="CK72" s="30">
        <f t="shared" si="12"/>
        <v>1134.4138820069506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1258</v>
      </c>
      <c r="CY72" s="109">
        <v>1.8192203960925807E-3</v>
      </c>
      <c r="CZ72" s="114">
        <v>2.7941228620860854</v>
      </c>
      <c r="DA72" s="30">
        <f t="shared" si="13"/>
        <v>3515.0065605042955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6466</v>
      </c>
      <c r="G73" s="109">
        <v>8.5011944533190283E-3</v>
      </c>
      <c r="H73" s="112">
        <v>2.7941228620860898</v>
      </c>
      <c r="I73" s="30">
        <f t="shared" si="7"/>
        <v>18066.798426248657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5080</v>
      </c>
      <c r="W73" s="109">
        <v>6.880709092288188E-3</v>
      </c>
      <c r="X73" s="114">
        <v>2.7941228620860898</v>
      </c>
      <c r="Y73" s="30">
        <f t="shared" si="8"/>
        <v>14194.144139397336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67</v>
      </c>
      <c r="AM73" s="109">
        <v>5.2429767587448156E-4</v>
      </c>
      <c r="AN73" s="114">
        <v>2.7941228620860898</v>
      </c>
      <c r="AO73" s="30">
        <f t="shared" si="9"/>
        <v>187.20623175976803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32029</v>
      </c>
      <c r="BS73" s="109">
        <v>8.8252174893001575E-3</v>
      </c>
      <c r="BT73" s="114">
        <v>2.7941228620860898</v>
      </c>
      <c r="BU73" s="30">
        <f t="shared" si="11"/>
        <v>89492.961149755371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406</v>
      </c>
      <c r="CI73" s="109">
        <v>4.070991677529329E-3</v>
      </c>
      <c r="CJ73" s="114">
        <v>2.7941228620860898</v>
      </c>
      <c r="CK73" s="30">
        <f t="shared" si="12"/>
        <v>1134.4138820069525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1258</v>
      </c>
      <c r="CY73" s="109">
        <v>1.8192203960925807E-3</v>
      </c>
      <c r="CZ73" s="114">
        <v>2.7941228620860898</v>
      </c>
      <c r="DA73" s="30">
        <f t="shared" si="13"/>
        <v>3515.006560504301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6466</v>
      </c>
      <c r="G74" s="109">
        <v>8.5011944533190283E-3</v>
      </c>
      <c r="H74" s="112">
        <v>2.7941228620860898</v>
      </c>
      <c r="I74" s="30">
        <f t="shared" si="7"/>
        <v>18066.798426248657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5080</v>
      </c>
      <c r="W74" s="109">
        <v>6.880709092288188E-3</v>
      </c>
      <c r="X74" s="114">
        <v>2.7941228620860898</v>
      </c>
      <c r="Y74" s="30">
        <f t="shared" si="8"/>
        <v>14194.144139397336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67</v>
      </c>
      <c r="AM74" s="109">
        <v>5.2429767587448156E-4</v>
      </c>
      <c r="AN74" s="114">
        <v>2.7941228620860898</v>
      </c>
      <c r="AO74" s="30">
        <f t="shared" si="9"/>
        <v>187.20623175976803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32029</v>
      </c>
      <c r="BS74" s="109">
        <v>8.8252174893001575E-3</v>
      </c>
      <c r="BT74" s="114">
        <v>2.7941228620860898</v>
      </c>
      <c r="BU74" s="30">
        <f t="shared" si="11"/>
        <v>89492.961149755371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406</v>
      </c>
      <c r="CI74" s="109">
        <v>4.070991677529329E-3</v>
      </c>
      <c r="CJ74" s="114">
        <v>2.7941228620860898</v>
      </c>
      <c r="CK74" s="30">
        <f t="shared" si="12"/>
        <v>1134.4138820069525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1258</v>
      </c>
      <c r="CY74" s="109">
        <v>1.8192203960925807E-3</v>
      </c>
      <c r="CZ74" s="114">
        <v>2.7941228620860898</v>
      </c>
      <c r="DA74" s="30">
        <f t="shared" si="13"/>
        <v>3515.006560504301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6466</v>
      </c>
      <c r="G75" s="109">
        <v>8.5011944533190283E-3</v>
      </c>
      <c r="H75" s="112">
        <v>2.7941228620860898</v>
      </c>
      <c r="I75" s="30">
        <f t="shared" si="7"/>
        <v>18066.798426248657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5080</v>
      </c>
      <c r="W75" s="109">
        <v>6.880709092288188E-3</v>
      </c>
      <c r="X75" s="114">
        <v>2.7941228620860898</v>
      </c>
      <c r="Y75" s="30">
        <f t="shared" si="8"/>
        <v>14194.144139397336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67</v>
      </c>
      <c r="AM75" s="109">
        <v>5.2429767587448156E-4</v>
      </c>
      <c r="AN75" s="114">
        <v>2.7941228620860898</v>
      </c>
      <c r="AO75" s="30">
        <f t="shared" si="9"/>
        <v>187.20623175976803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32029</v>
      </c>
      <c r="BS75" s="109">
        <v>8.8252174893001575E-3</v>
      </c>
      <c r="BT75" s="114">
        <v>2.7941228620860898</v>
      </c>
      <c r="BU75" s="30">
        <f t="shared" si="11"/>
        <v>89492.961149755371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406</v>
      </c>
      <c r="CI75" s="109">
        <v>4.070991677529329E-3</v>
      </c>
      <c r="CJ75" s="114">
        <v>2.7941228620860898</v>
      </c>
      <c r="CK75" s="30">
        <f t="shared" si="12"/>
        <v>1134.4138820069525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1258</v>
      </c>
      <c r="CY75" s="109">
        <v>1.8192203960925807E-3</v>
      </c>
      <c r="CZ75" s="114">
        <v>2.7941228620860898</v>
      </c>
      <c r="DA75" s="30">
        <f t="shared" si="13"/>
        <v>3515.006560504301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6466</v>
      </c>
      <c r="G76" s="109">
        <v>8.5011944533190283E-3</v>
      </c>
      <c r="H76" s="112">
        <v>2.7941228620860898</v>
      </c>
      <c r="I76" s="30">
        <f t="shared" si="7"/>
        <v>18066.798426248657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5080</v>
      </c>
      <c r="W76" s="109">
        <v>6.880709092288188E-3</v>
      </c>
      <c r="X76" s="114">
        <v>2.7941228620860898</v>
      </c>
      <c r="Y76" s="30">
        <f t="shared" si="8"/>
        <v>14194.144139397336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67</v>
      </c>
      <c r="AM76" s="109">
        <v>5.2429767587448156E-4</v>
      </c>
      <c r="AN76" s="114">
        <v>2.7941228620860898</v>
      </c>
      <c r="AO76" s="30">
        <f t="shared" si="9"/>
        <v>187.20623175976803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32029</v>
      </c>
      <c r="BS76" s="109">
        <v>8.8252174893001575E-3</v>
      </c>
      <c r="BT76" s="114">
        <v>2.7941228620860898</v>
      </c>
      <c r="BU76" s="30">
        <f t="shared" si="11"/>
        <v>89492.961149755371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406</v>
      </c>
      <c r="CI76" s="109">
        <v>4.070991677529329E-3</v>
      </c>
      <c r="CJ76" s="114">
        <v>2.7941228620860898</v>
      </c>
      <c r="CK76" s="30">
        <f t="shared" si="12"/>
        <v>1134.4138820069525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1258</v>
      </c>
      <c r="CY76" s="109">
        <v>1.8192203960925807E-3</v>
      </c>
      <c r="CZ76" s="114">
        <v>2.7941228620860898</v>
      </c>
      <c r="DA76" s="30">
        <f t="shared" si="13"/>
        <v>3515.006560504301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6466</v>
      </c>
      <c r="G77" s="109">
        <v>8.5011944533190283E-3</v>
      </c>
      <c r="H77" s="112">
        <v>2.7941228620860898</v>
      </c>
      <c r="I77" s="30">
        <f t="shared" si="7"/>
        <v>18066.798426248657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5080</v>
      </c>
      <c r="W77" s="109">
        <v>6.880709092288188E-3</v>
      </c>
      <c r="X77" s="114">
        <v>2.7941228620860898</v>
      </c>
      <c r="Y77" s="30">
        <f t="shared" si="8"/>
        <v>14194.144139397336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67</v>
      </c>
      <c r="AM77" s="109">
        <v>5.2429767587448156E-4</v>
      </c>
      <c r="AN77" s="114">
        <v>2.7941228620860898</v>
      </c>
      <c r="AO77" s="30">
        <f t="shared" si="9"/>
        <v>187.20623175976803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32029</v>
      </c>
      <c r="BS77" s="109">
        <v>8.8252174893001575E-3</v>
      </c>
      <c r="BT77" s="114">
        <v>2.7941228620860898</v>
      </c>
      <c r="BU77" s="30">
        <f t="shared" si="11"/>
        <v>89492.961149755371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406</v>
      </c>
      <c r="CI77" s="109">
        <v>4.070991677529329E-3</v>
      </c>
      <c r="CJ77" s="114">
        <v>2.7941228620860898</v>
      </c>
      <c r="CK77" s="30">
        <f t="shared" si="12"/>
        <v>1134.4138820069525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1258</v>
      </c>
      <c r="CY77" s="109">
        <v>1.8192203960925807E-3</v>
      </c>
      <c r="CZ77" s="114">
        <v>2.7941228620860898</v>
      </c>
      <c r="DA77" s="30">
        <f t="shared" si="13"/>
        <v>3515.006560504301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6466</v>
      </c>
      <c r="G78" s="109">
        <v>8.5011944533190283E-3</v>
      </c>
      <c r="H78" s="112">
        <v>2.7941228620860898</v>
      </c>
      <c r="I78" s="30">
        <f t="shared" si="7"/>
        <v>18066.798426248657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5080</v>
      </c>
      <c r="W78" s="109">
        <v>6.880709092288188E-3</v>
      </c>
      <c r="X78" s="114">
        <v>2.7941228620860898</v>
      </c>
      <c r="Y78" s="30">
        <f t="shared" si="8"/>
        <v>14194.144139397336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67</v>
      </c>
      <c r="AM78" s="109">
        <v>5.2429767587448156E-4</v>
      </c>
      <c r="AN78" s="114">
        <v>2.7941228620860898</v>
      </c>
      <c r="AO78" s="30">
        <f t="shared" si="9"/>
        <v>187.20623175976803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32029</v>
      </c>
      <c r="BS78" s="109">
        <v>8.8252174893001575E-3</v>
      </c>
      <c r="BT78" s="114">
        <v>2.7941228620860898</v>
      </c>
      <c r="BU78" s="30">
        <f t="shared" si="11"/>
        <v>89492.961149755371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406</v>
      </c>
      <c r="CI78" s="109">
        <v>4.070991677529329E-3</v>
      </c>
      <c r="CJ78" s="114">
        <v>2.7941228620860898</v>
      </c>
      <c r="CK78" s="30">
        <f t="shared" si="12"/>
        <v>1134.4138820069525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1258</v>
      </c>
      <c r="CY78" s="109">
        <v>1.8192203960925807E-3</v>
      </c>
      <c r="CZ78" s="114">
        <v>2.7941228620860898</v>
      </c>
      <c r="DA78" s="30">
        <f t="shared" si="13"/>
        <v>3515.006560504301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6466</v>
      </c>
      <c r="G79" s="109">
        <v>8.5011944533190283E-3</v>
      </c>
      <c r="H79" s="112">
        <v>2.33</v>
      </c>
      <c r="I79" s="30">
        <f t="shared" si="7"/>
        <v>15065.78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5080</v>
      </c>
      <c r="W79" s="109">
        <v>6.880709092288188E-3</v>
      </c>
      <c r="X79" s="112">
        <v>2.33</v>
      </c>
      <c r="Y79" s="30">
        <f t="shared" si="8"/>
        <v>11836.4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67</v>
      </c>
      <c r="AM79" s="109">
        <v>5.2429767587448156E-4</v>
      </c>
      <c r="AN79" s="112">
        <v>2.33</v>
      </c>
      <c r="AO79" s="30">
        <f t="shared" si="9"/>
        <v>156.11000000000001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32029</v>
      </c>
      <c r="BS79" s="109">
        <v>8.8252174893001575E-3</v>
      </c>
      <c r="BT79" s="112">
        <v>2.33</v>
      </c>
      <c r="BU79" s="30">
        <f t="shared" si="11"/>
        <v>74627.570000000007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406</v>
      </c>
      <c r="CI79" s="109">
        <v>4.070991677529329E-3</v>
      </c>
      <c r="CJ79" s="112">
        <v>2.33</v>
      </c>
      <c r="CK79" s="30">
        <f t="shared" si="12"/>
        <v>945.98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1258</v>
      </c>
      <c r="CY79" s="109">
        <v>1.8192203960925807E-3</v>
      </c>
      <c r="CZ79" s="112">
        <v>2.33</v>
      </c>
      <c r="DA79" s="30">
        <f t="shared" si="13"/>
        <v>2931.14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6466</v>
      </c>
      <c r="G80" s="109">
        <v>8.5011944533190283E-3</v>
      </c>
      <c r="H80" s="112">
        <v>2.33</v>
      </c>
      <c r="I80" s="30">
        <f t="shared" si="7"/>
        <v>15065.78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5080</v>
      </c>
      <c r="W80" s="109">
        <v>6.880709092288188E-3</v>
      </c>
      <c r="X80" s="112">
        <v>2.33</v>
      </c>
      <c r="Y80" s="30">
        <f t="shared" si="8"/>
        <v>11836.4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67</v>
      </c>
      <c r="AM80" s="109">
        <v>5.2429767587448156E-4</v>
      </c>
      <c r="AN80" s="112">
        <v>2.33</v>
      </c>
      <c r="AO80" s="30">
        <f t="shared" si="9"/>
        <v>156.11000000000001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32029</v>
      </c>
      <c r="BS80" s="109">
        <v>8.8252174893001575E-3</v>
      </c>
      <c r="BT80" s="112">
        <v>2.33</v>
      </c>
      <c r="BU80" s="30">
        <f t="shared" si="11"/>
        <v>74627.570000000007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406</v>
      </c>
      <c r="CI80" s="109">
        <v>4.070991677529329E-3</v>
      </c>
      <c r="CJ80" s="112">
        <v>2.33</v>
      </c>
      <c r="CK80" s="30">
        <f t="shared" si="12"/>
        <v>945.98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1258</v>
      </c>
      <c r="CY80" s="109">
        <v>1.8192203960925807E-3</v>
      </c>
      <c r="CZ80" s="112">
        <v>2.33</v>
      </c>
      <c r="DA80" s="30">
        <f t="shared" si="13"/>
        <v>2931.14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6466</v>
      </c>
      <c r="G81" s="109">
        <v>8.5011944533190283E-3</v>
      </c>
      <c r="H81" s="112">
        <v>2.33</v>
      </c>
      <c r="I81" s="30">
        <f t="shared" si="7"/>
        <v>15065.78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5080</v>
      </c>
      <c r="W81" s="109">
        <v>6.880709092288188E-3</v>
      </c>
      <c r="X81" s="112">
        <v>2.33</v>
      </c>
      <c r="Y81" s="30">
        <f t="shared" si="8"/>
        <v>11836.4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67</v>
      </c>
      <c r="AM81" s="109">
        <v>5.2429767587448156E-4</v>
      </c>
      <c r="AN81" s="112">
        <v>2.33</v>
      </c>
      <c r="AO81" s="30">
        <f t="shared" si="9"/>
        <v>156.11000000000001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32029</v>
      </c>
      <c r="BS81" s="109">
        <v>8.8252174893001575E-3</v>
      </c>
      <c r="BT81" s="112">
        <v>2.33</v>
      </c>
      <c r="BU81" s="30">
        <f t="shared" si="11"/>
        <v>74627.570000000007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406</v>
      </c>
      <c r="CI81" s="109">
        <v>4.070991677529329E-3</v>
      </c>
      <c r="CJ81" s="112">
        <v>2.33</v>
      </c>
      <c r="CK81" s="30">
        <f t="shared" si="12"/>
        <v>945.98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1258</v>
      </c>
      <c r="CY81" s="109">
        <v>1.8192203960925807E-3</v>
      </c>
      <c r="CZ81" s="112">
        <v>2.33</v>
      </c>
      <c r="DA81" s="30">
        <f t="shared" si="13"/>
        <v>2931.14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6466</v>
      </c>
      <c r="G82" s="109">
        <v>8.5011944533190283E-3</v>
      </c>
      <c r="H82" s="112">
        <v>2.33</v>
      </c>
      <c r="I82" s="30">
        <f t="shared" si="7"/>
        <v>15065.78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5080</v>
      </c>
      <c r="W82" s="109">
        <v>6.880709092288188E-3</v>
      </c>
      <c r="X82" s="112">
        <v>2.33</v>
      </c>
      <c r="Y82" s="30">
        <f t="shared" si="8"/>
        <v>11836.4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67</v>
      </c>
      <c r="AM82" s="109">
        <v>5.2429767587448156E-4</v>
      </c>
      <c r="AN82" s="112">
        <v>2.33</v>
      </c>
      <c r="AO82" s="30">
        <f t="shared" si="9"/>
        <v>156.11000000000001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32029</v>
      </c>
      <c r="BS82" s="109">
        <v>8.8252174893001575E-3</v>
      </c>
      <c r="BT82" s="112">
        <v>2.33</v>
      </c>
      <c r="BU82" s="30">
        <f t="shared" si="11"/>
        <v>74627.570000000007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406</v>
      </c>
      <c r="CI82" s="109">
        <v>4.070991677529329E-3</v>
      </c>
      <c r="CJ82" s="112">
        <v>2.33</v>
      </c>
      <c r="CK82" s="30">
        <f t="shared" si="12"/>
        <v>945.98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1258</v>
      </c>
      <c r="CY82" s="109">
        <v>1.8192203960925807E-3</v>
      </c>
      <c r="CZ82" s="112">
        <v>2.33</v>
      </c>
      <c r="DA82" s="30">
        <f t="shared" si="13"/>
        <v>2931.14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6466</v>
      </c>
      <c r="G83" s="109">
        <v>8.5011944533190283E-3</v>
      </c>
      <c r="H83" s="112">
        <v>2.33</v>
      </c>
      <c r="I83" s="30">
        <f t="shared" si="7"/>
        <v>15065.78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5080</v>
      </c>
      <c r="W83" s="109">
        <v>6.880709092288188E-3</v>
      </c>
      <c r="X83" s="112">
        <v>2.33</v>
      </c>
      <c r="Y83" s="30">
        <f t="shared" si="8"/>
        <v>11836.4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67</v>
      </c>
      <c r="AM83" s="109">
        <v>5.2429767587448156E-4</v>
      </c>
      <c r="AN83" s="112">
        <v>2.33</v>
      </c>
      <c r="AO83" s="30">
        <f t="shared" si="9"/>
        <v>156.11000000000001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32029</v>
      </c>
      <c r="BS83" s="109">
        <v>8.8252174893001575E-3</v>
      </c>
      <c r="BT83" s="112">
        <v>2.33</v>
      </c>
      <c r="BU83" s="30">
        <f t="shared" si="11"/>
        <v>74627.570000000007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406</v>
      </c>
      <c r="CI83" s="109">
        <v>4.070991677529329E-3</v>
      </c>
      <c r="CJ83" s="112">
        <v>2.33</v>
      </c>
      <c r="CK83" s="30">
        <f t="shared" si="12"/>
        <v>945.98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1258</v>
      </c>
      <c r="CY83" s="109">
        <v>1.8192203960925807E-3</v>
      </c>
      <c r="CZ83" s="112">
        <v>2.33</v>
      </c>
      <c r="DA83" s="30">
        <f t="shared" si="13"/>
        <v>2931.14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6466</v>
      </c>
      <c r="G84" s="111">
        <v>8.5011944533190283E-3</v>
      </c>
      <c r="H84" s="113">
        <v>2.33</v>
      </c>
      <c r="I84" s="30">
        <f t="shared" si="7"/>
        <v>15065.78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5080</v>
      </c>
      <c r="W84" s="111">
        <v>6.880709092288188E-3</v>
      </c>
      <c r="X84" s="113">
        <v>2.33</v>
      </c>
      <c r="Y84" s="30">
        <f t="shared" si="8"/>
        <v>11836.4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67</v>
      </c>
      <c r="AM84" s="111">
        <v>5.2429767587448156E-4</v>
      </c>
      <c r="AN84" s="113">
        <v>2.33</v>
      </c>
      <c r="AO84" s="30">
        <f t="shared" si="9"/>
        <v>156.11000000000001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32029</v>
      </c>
      <c r="BS84" s="111">
        <v>8.8252174893001575E-3</v>
      </c>
      <c r="BT84" s="113">
        <v>2.33</v>
      </c>
      <c r="BU84" s="30">
        <f t="shared" si="11"/>
        <v>74627.570000000007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406</v>
      </c>
      <c r="CI84" s="111">
        <v>4.070991677529329E-3</v>
      </c>
      <c r="CJ84" s="113">
        <v>2.33</v>
      </c>
      <c r="CK84" s="30">
        <f t="shared" si="12"/>
        <v>945.98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1258</v>
      </c>
      <c r="CY84" s="111">
        <v>1.8192203960925807E-3</v>
      </c>
      <c r="CZ84" s="113">
        <v>2.33</v>
      </c>
      <c r="DA84" s="30">
        <f t="shared" si="13"/>
        <v>2931.14</v>
      </c>
      <c r="DB84" s="75"/>
      <c r="DC84" s="111"/>
      <c r="DD84" s="77"/>
      <c r="DE84" s="74"/>
      <c r="DF84" s="71"/>
      <c r="DG84" s="72"/>
      <c r="DH84" s="78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EO85"/>
  <sheetViews>
    <sheetView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67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4937</v>
      </c>
      <c r="K13" s="109">
        <v>6.4909367485363511E-3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2180.1302366634204</v>
      </c>
      <c r="AA13" s="109">
        <v>2.9529216420831486E-3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456.42262516087811</v>
      </c>
      <c r="AQ13" s="109">
        <v>3.5716615162444489E-3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658.56980244124861</v>
      </c>
      <c r="BW13" s="109">
        <v>1.8146123008615494E-4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848.65671152252969</v>
      </c>
      <c r="CM13" s="109">
        <v>8.5095428810040077E-3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4937</v>
      </c>
      <c r="K14" s="109">
        <v>6.4909367485363511E-3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2180.1302366634204</v>
      </c>
      <c r="AA14" s="109">
        <v>2.9529216420831486E-3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456.42262516087811</v>
      </c>
      <c r="AQ14" s="109">
        <v>3.5716615162444489E-3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658.56980244124861</v>
      </c>
      <c r="BW14" s="109">
        <v>1.8146123008615494E-4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848.65671152252969</v>
      </c>
      <c r="CM14" s="109">
        <v>8.5095428810040077E-3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4937</v>
      </c>
      <c r="K15" s="109">
        <v>6.4909367485363511E-3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2180.1302366634204</v>
      </c>
      <c r="AA15" s="109">
        <v>2.9529216420831486E-3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456.42262516087811</v>
      </c>
      <c r="AQ15" s="109">
        <v>3.5716615162444489E-3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658.56980244124861</v>
      </c>
      <c r="BW15" s="109">
        <v>1.8146123008615494E-4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848.65671152252969</v>
      </c>
      <c r="CM15" s="109">
        <v>8.5095428810040077E-3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4937</v>
      </c>
      <c r="K16" s="109">
        <v>6.4909367485363511E-3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2180.1302366634204</v>
      </c>
      <c r="AA16" s="109">
        <v>2.9529216420831486E-3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456.42262516087811</v>
      </c>
      <c r="AQ16" s="109">
        <v>3.5716615162444489E-3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658.56980244124861</v>
      </c>
      <c r="BW16" s="109">
        <v>1.8146123008615494E-4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848.65671152252969</v>
      </c>
      <c r="CM16" s="109">
        <v>8.5095428810040077E-3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4937</v>
      </c>
      <c r="K17" s="109">
        <v>6.4909367485363511E-3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2180.1302366634204</v>
      </c>
      <c r="AA17" s="109">
        <v>2.9529216420831486E-3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456.42262516087811</v>
      </c>
      <c r="AQ17" s="109">
        <v>3.5716615162444489E-3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658.56980244124861</v>
      </c>
      <c r="BW17" s="109">
        <v>1.8146123008615494E-4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848.65671152252969</v>
      </c>
      <c r="CM17" s="109">
        <v>8.5095428810040077E-3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4937</v>
      </c>
      <c r="K18" s="109">
        <v>6.4909367485363511E-3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2180.1302366634204</v>
      </c>
      <c r="AA18" s="109">
        <v>2.9529216420831486E-3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456.42262516087811</v>
      </c>
      <c r="AQ18" s="109">
        <v>3.5716615162444489E-3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658.56980244124861</v>
      </c>
      <c r="BW18" s="109">
        <v>1.8146123008615494E-4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848.65671152252969</v>
      </c>
      <c r="CM18" s="109">
        <v>8.5095428810040077E-3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4937</v>
      </c>
      <c r="K19" s="109">
        <v>6.4909367485363511E-3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2180.1302366634204</v>
      </c>
      <c r="AA19" s="109">
        <v>2.9529216420831486E-3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456.42262516087811</v>
      </c>
      <c r="AQ19" s="109">
        <v>3.5716615162444489E-3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658.56980244124861</v>
      </c>
      <c r="BW19" s="109">
        <v>1.8146123008615494E-4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848.65671152252969</v>
      </c>
      <c r="CM19" s="109">
        <v>8.5095428810040077E-3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4937</v>
      </c>
      <c r="K20" s="109">
        <v>6.4909367485363511E-3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2180.1302366634204</v>
      </c>
      <c r="AA20" s="109">
        <v>2.9529216420831486E-3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456.42262516087811</v>
      </c>
      <c r="AQ20" s="109">
        <v>3.5716615162444489E-3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658.56980244124861</v>
      </c>
      <c r="BW20" s="109">
        <v>1.8146123008615494E-4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848.65671152252969</v>
      </c>
      <c r="CM20" s="109">
        <v>8.5095428810040077E-3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4937</v>
      </c>
      <c r="K21" s="109">
        <v>6.4909367485363511E-3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2180.1302366634204</v>
      </c>
      <c r="AA21" s="109">
        <v>2.9529216420831486E-3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456.42262516087811</v>
      </c>
      <c r="AQ21" s="109">
        <v>3.5716615162444489E-3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658.56980244124861</v>
      </c>
      <c r="BW21" s="109">
        <v>1.8146123008615494E-4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848.65671152252969</v>
      </c>
      <c r="CM21" s="109">
        <v>8.5095428810040077E-3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4937</v>
      </c>
      <c r="K22" s="109">
        <v>6.4909367485363511E-3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2180.1302366634204</v>
      </c>
      <c r="AA22" s="109">
        <v>2.9529216420831486E-3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456.42262516087811</v>
      </c>
      <c r="AQ22" s="109">
        <v>3.5716615162444489E-3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658.56980244124861</v>
      </c>
      <c r="BW22" s="109">
        <v>1.8146123008615494E-4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848.65671152252969</v>
      </c>
      <c r="CM22" s="109">
        <v>8.5095428810040077E-3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4937</v>
      </c>
      <c r="K23" s="109">
        <v>6.4909367485363511E-3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2180.1302366634204</v>
      </c>
      <c r="AA23" s="109">
        <v>2.9529216420831486E-3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456.42262516087811</v>
      </c>
      <c r="AQ23" s="109">
        <v>3.5716615162444489E-3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658.56980244124861</v>
      </c>
      <c r="BW23" s="109">
        <v>1.8146123008615494E-4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848.65671152252969</v>
      </c>
      <c r="CM23" s="109">
        <v>8.5095428810040077E-3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4937</v>
      </c>
      <c r="K24" s="109">
        <v>6.4909367485363511E-3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2180.1302366634204</v>
      </c>
      <c r="AA24" s="109">
        <v>2.9529216420831486E-3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456.42262516087811</v>
      </c>
      <c r="AQ24" s="109">
        <v>3.5716615162444489E-3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658.56980244124861</v>
      </c>
      <c r="BW24" s="109">
        <v>1.8146123008615494E-4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848.65671152252969</v>
      </c>
      <c r="CM24" s="109">
        <v>8.5095428810040077E-3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4937</v>
      </c>
      <c r="K25" s="109">
        <v>6.4909367485363511E-3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2180.1302366634204</v>
      </c>
      <c r="AA25" s="109">
        <v>2.9529216420831486E-3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456.42262516087811</v>
      </c>
      <c r="AQ25" s="109">
        <v>3.5716615162444489E-3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658.56980244124861</v>
      </c>
      <c r="BW25" s="109">
        <v>1.8146123008615494E-4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848.65671152252969</v>
      </c>
      <c r="CM25" s="109">
        <v>8.5095428810040077E-3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4937</v>
      </c>
      <c r="K26" s="109">
        <v>6.4909367485363511E-3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2180.1302366634204</v>
      </c>
      <c r="AA26" s="109">
        <v>2.9529216420831486E-3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456.42262516087811</v>
      </c>
      <c r="AQ26" s="109">
        <v>3.5716615162444489E-3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658.56980244124861</v>
      </c>
      <c r="BW26" s="109">
        <v>1.8146123008615494E-4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848.65671152252969</v>
      </c>
      <c r="CM26" s="109">
        <v>8.5095428810040077E-3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4937</v>
      </c>
      <c r="K27" s="109">
        <v>6.4909367485363511E-3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2180.1302366634204</v>
      </c>
      <c r="AA27" s="109">
        <v>2.9529216420831486E-3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456.42262516087811</v>
      </c>
      <c r="AQ27" s="109">
        <v>3.5716615162444489E-3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658.56980244124861</v>
      </c>
      <c r="BW27" s="109">
        <v>1.8146123008615494E-4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848.65671152252969</v>
      </c>
      <c r="CM27" s="109">
        <v>8.5095428810040077E-3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4937</v>
      </c>
      <c r="K28" s="109">
        <v>6.4909367485363511E-3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2180.1302366634204</v>
      </c>
      <c r="AA28" s="109">
        <v>2.9529216420831486E-3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456.42262516087811</v>
      </c>
      <c r="AQ28" s="109">
        <v>3.5716615162444489E-3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658.56980244124861</v>
      </c>
      <c r="BW28" s="109">
        <v>1.8146123008615494E-4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848.65671152252969</v>
      </c>
      <c r="CM28" s="109">
        <v>8.5095428810040077E-3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4937</v>
      </c>
      <c r="K29" s="109">
        <v>6.4909367485363511E-3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2180.1302366634204</v>
      </c>
      <c r="AA29" s="109">
        <v>2.9529216420831486E-3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456.42262516087811</v>
      </c>
      <c r="AQ29" s="109">
        <v>3.5716615162444489E-3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658.56980244124861</v>
      </c>
      <c r="BW29" s="109">
        <v>1.8146123008615494E-4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848.65671152252969</v>
      </c>
      <c r="CM29" s="109">
        <v>8.5095428810040077E-3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4937</v>
      </c>
      <c r="K30" s="109">
        <v>6.4909367485363511E-3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2180.1302366634204</v>
      </c>
      <c r="AA30" s="109">
        <v>2.9529216420831486E-3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456.42262516087811</v>
      </c>
      <c r="AQ30" s="109">
        <v>3.5716615162444489E-3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658.56980244124861</v>
      </c>
      <c r="BW30" s="109">
        <v>1.8146123008615494E-4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848.65671152252969</v>
      </c>
      <c r="CM30" s="109">
        <v>8.5095428810040077E-3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2391</v>
      </c>
      <c r="G31" s="110">
        <v>3.1435749981264765E-3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2912</v>
      </c>
      <c r="W31" s="110">
        <v>3.94421749542189E-3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160</v>
      </c>
      <c r="AM31" s="110">
        <v>1.2520541513420455E-3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333</v>
      </c>
      <c r="BS31" s="110">
        <v>9.175426719338576E-5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100</v>
      </c>
      <c r="CI31" s="110">
        <v>1.0027073097362881E-3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2391</v>
      </c>
      <c r="G32" s="109">
        <v>3.1435749981264765E-3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2912</v>
      </c>
      <c r="W32" s="109">
        <v>3.94421749542189E-3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160</v>
      </c>
      <c r="AM32" s="109">
        <v>1.2520541513420455E-3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333</v>
      </c>
      <c r="BS32" s="109">
        <v>9.175426719338576E-5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100</v>
      </c>
      <c r="CI32" s="109">
        <v>1.0027073097362881E-3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2391</v>
      </c>
      <c r="G33" s="109">
        <v>3.1435749981264765E-3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2912</v>
      </c>
      <c r="W33" s="109">
        <v>3.94421749542189E-3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160</v>
      </c>
      <c r="AM33" s="109">
        <v>1.2520541513420455E-3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333</v>
      </c>
      <c r="BS33" s="109">
        <v>9.175426719338576E-5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100</v>
      </c>
      <c r="CI33" s="109">
        <v>1.0027073097362881E-3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2391</v>
      </c>
      <c r="G34" s="109">
        <v>3.1435749981264765E-3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2912</v>
      </c>
      <c r="W34" s="109">
        <v>3.94421749542189E-3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160</v>
      </c>
      <c r="AM34" s="109">
        <v>1.2520541513420455E-3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333</v>
      </c>
      <c r="BS34" s="109">
        <v>9.175426719338576E-5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100</v>
      </c>
      <c r="CI34" s="109">
        <v>1.0027073097362881E-3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2391</v>
      </c>
      <c r="G35" s="109">
        <v>3.1435749981264765E-3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2912</v>
      </c>
      <c r="W35" s="109">
        <v>3.94421749542189E-3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160</v>
      </c>
      <c r="AM35" s="109">
        <v>1.2520541513420455E-3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333</v>
      </c>
      <c r="BS35" s="109">
        <v>9.175426719338576E-5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100</v>
      </c>
      <c r="CI35" s="109">
        <v>1.0027073097362881E-3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2391</v>
      </c>
      <c r="G36" s="109">
        <v>3.1435749981264765E-3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2912</v>
      </c>
      <c r="W36" s="109">
        <v>3.94421749542189E-3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160</v>
      </c>
      <c r="AM36" s="109">
        <v>1.2520541513420455E-3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333</v>
      </c>
      <c r="BS36" s="109">
        <v>9.175426719338576E-5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100</v>
      </c>
      <c r="CI36" s="109">
        <v>1.0027073097362881E-3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2391</v>
      </c>
      <c r="G37" s="110">
        <v>3.1435749981264765E-3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2912</v>
      </c>
      <c r="W37" s="110">
        <v>3.94421749542189E-3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160</v>
      </c>
      <c r="AM37" s="110">
        <v>1.2520541513420455E-3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333</v>
      </c>
      <c r="BS37" s="110">
        <v>9.175426719338576E-5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100</v>
      </c>
      <c r="CI37" s="110">
        <v>1.0027073097362881E-3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2391</v>
      </c>
      <c r="G38" s="110">
        <v>3.1435749981264765E-3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2912</v>
      </c>
      <c r="W38" s="110">
        <v>3.94421749542189E-3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160</v>
      </c>
      <c r="AM38" s="110">
        <v>1.2520541513420455E-3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333</v>
      </c>
      <c r="BS38" s="110">
        <v>9.175426719338576E-5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100</v>
      </c>
      <c r="CI38" s="110">
        <v>1.0027073097362881E-3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2391</v>
      </c>
      <c r="G39" s="110">
        <v>3.1435749981264765E-3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2912</v>
      </c>
      <c r="W39" s="110">
        <v>3.94421749542189E-3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160</v>
      </c>
      <c r="AM39" s="110">
        <v>1.2520541513420455E-3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333</v>
      </c>
      <c r="BS39" s="110">
        <v>9.175426719338576E-5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100</v>
      </c>
      <c r="CI39" s="110">
        <v>1.0027073097362881E-3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2391</v>
      </c>
      <c r="G40" s="109">
        <v>3.1435749981264765E-3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2912</v>
      </c>
      <c r="W40" s="109">
        <v>3.94421749542189E-3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160</v>
      </c>
      <c r="AM40" s="109">
        <v>1.2520541513420455E-3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333</v>
      </c>
      <c r="BS40" s="109">
        <v>9.175426719338576E-5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100</v>
      </c>
      <c r="CI40" s="109">
        <v>1.0027073097362881E-3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2391</v>
      </c>
      <c r="G41" s="109">
        <v>3.1435749981264765E-3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2912</v>
      </c>
      <c r="W41" s="109">
        <v>3.94421749542189E-3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160</v>
      </c>
      <c r="AM41" s="109">
        <v>1.2520541513420455E-3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333</v>
      </c>
      <c r="BS41" s="109">
        <v>9.175426719338576E-5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100</v>
      </c>
      <c r="CI41" s="109">
        <v>1.0027073097362881E-3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2391</v>
      </c>
      <c r="G42" s="109">
        <v>3.1435749981264765E-3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2912</v>
      </c>
      <c r="W42" s="109">
        <v>3.94421749542189E-3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160</v>
      </c>
      <c r="AM42" s="109">
        <v>1.2520541513420455E-3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333</v>
      </c>
      <c r="BS42" s="109">
        <v>9.175426719338576E-5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100</v>
      </c>
      <c r="CI42" s="109">
        <v>1.0027073097362881E-3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2391</v>
      </c>
      <c r="G43" s="181">
        <v>3.1435749981264765E-3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3545</v>
      </c>
      <c r="W43" s="181">
        <v>4.801597191370399E-3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249</v>
      </c>
      <c r="AM43" s="181">
        <v>1.9485092730260583E-3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7170</v>
      </c>
      <c r="BS43" s="109">
        <v>1.9756098972269548E-3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100</v>
      </c>
      <c r="CI43" s="181">
        <v>1.0027073097362881E-3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2391</v>
      </c>
      <c r="G44" s="109">
        <v>3.1435749981264765E-3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3545</v>
      </c>
      <c r="W44" s="109">
        <v>4.801597191370399E-3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249</v>
      </c>
      <c r="AM44" s="109">
        <v>1.9485092730260583E-3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7170</v>
      </c>
      <c r="BS44" s="109">
        <v>1.9756098972269548E-3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100</v>
      </c>
      <c r="CI44" s="109">
        <v>1.0027073097362881E-3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2391</v>
      </c>
      <c r="G45" s="109">
        <v>3.1435749981264765E-3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3545</v>
      </c>
      <c r="W45" s="109">
        <v>4.801597191370399E-3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249</v>
      </c>
      <c r="AM45" s="109">
        <v>1.9485092730260583E-3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7170</v>
      </c>
      <c r="BS45" s="109">
        <v>1.9756098972269548E-3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100</v>
      </c>
      <c r="CI45" s="109">
        <v>1.0027073097362881E-3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2391</v>
      </c>
      <c r="G46" s="109">
        <v>3.1435749981264765E-3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3545</v>
      </c>
      <c r="W46" s="109">
        <v>4.801597191370399E-3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249</v>
      </c>
      <c r="AM46" s="109">
        <v>1.9485092730260583E-3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7170</v>
      </c>
      <c r="BS46" s="109">
        <v>1.9756098972269548E-3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100</v>
      </c>
      <c r="CI46" s="109">
        <v>1.0027073097362881E-3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2391</v>
      </c>
      <c r="G47" s="109">
        <v>3.1435749981264765E-3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3545</v>
      </c>
      <c r="W47" s="109">
        <v>4.801597191370399E-3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249</v>
      </c>
      <c r="AM47" s="109">
        <v>1.9485092730260583E-3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7170</v>
      </c>
      <c r="BS47" s="109">
        <v>1.9756098972269548E-3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100</v>
      </c>
      <c r="CI47" s="109">
        <v>1.0027073097362881E-3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2391</v>
      </c>
      <c r="G48" s="109">
        <v>3.1435749981264765E-3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3545</v>
      </c>
      <c r="W48" s="109">
        <v>4.801597191370399E-3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249</v>
      </c>
      <c r="AM48" s="109">
        <v>1.9485092730260583E-3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7170</v>
      </c>
      <c r="BS48" s="109">
        <v>1.9756098972269548E-3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100</v>
      </c>
      <c r="CI48" s="109">
        <v>1.0027073097362881E-3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2391</v>
      </c>
      <c r="G49" s="109">
        <v>3.1435749981264765E-3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3545</v>
      </c>
      <c r="W49" s="109">
        <v>4.801597191370399E-3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249</v>
      </c>
      <c r="AM49" s="109">
        <v>1.9485092730260583E-3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7170</v>
      </c>
      <c r="BS49" s="109">
        <v>1.9756098972269548E-3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100</v>
      </c>
      <c r="CI49" s="109">
        <v>1.0027073097362881E-3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2391</v>
      </c>
      <c r="G50" s="109">
        <v>3.1435749981264765E-3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3545</v>
      </c>
      <c r="W50" s="109">
        <v>4.801597191370399E-3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249</v>
      </c>
      <c r="AM50" s="109">
        <v>1.9485092730260583E-3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7170</v>
      </c>
      <c r="BS50" s="109">
        <v>1.9756098972269548E-3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100</v>
      </c>
      <c r="CI50" s="109">
        <v>1.0027073097362881E-3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2391</v>
      </c>
      <c r="G51" s="109">
        <v>3.1435749981264765E-3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3545</v>
      </c>
      <c r="W51" s="109">
        <v>4.801597191370399E-3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249</v>
      </c>
      <c r="AM51" s="109">
        <v>1.9485092730260583E-3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7170</v>
      </c>
      <c r="BS51" s="109">
        <v>1.9756098972269548E-3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100</v>
      </c>
      <c r="CI51" s="109">
        <v>1.0027073097362881E-3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2391</v>
      </c>
      <c r="G52" s="109">
        <v>3.1435749981264765E-3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3545</v>
      </c>
      <c r="W52" s="109">
        <v>4.801597191370399E-3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249</v>
      </c>
      <c r="AM52" s="109">
        <v>1.9485092730260583E-3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7170</v>
      </c>
      <c r="BS52" s="109">
        <v>1.9756098972269548E-3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100</v>
      </c>
      <c r="CI52" s="109">
        <v>1.0027073097362881E-3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2391</v>
      </c>
      <c r="G53" s="109">
        <v>3.1435749981264765E-3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3545</v>
      </c>
      <c r="W53" s="109">
        <v>4.801597191370399E-3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249</v>
      </c>
      <c r="AM53" s="109">
        <v>1.9485092730260583E-3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7170</v>
      </c>
      <c r="BS53" s="109">
        <v>1.9756098972269548E-3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100</v>
      </c>
      <c r="CI53" s="109">
        <v>1.0027073097362881E-3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2391</v>
      </c>
      <c r="G54" s="109">
        <v>3.1435749981264765E-3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3545</v>
      </c>
      <c r="W54" s="109">
        <v>4.801597191370399E-3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249</v>
      </c>
      <c r="AM54" s="109">
        <v>1.9485092730260583E-3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7170</v>
      </c>
      <c r="BS54" s="109">
        <v>1.9756098972269548E-3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100</v>
      </c>
      <c r="CI54" s="109">
        <v>1.0027073097362881E-3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2391</v>
      </c>
      <c r="G55" s="109">
        <v>3.1435749981264765E-3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3545</v>
      </c>
      <c r="W55" s="109">
        <v>4.801597191370399E-3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249</v>
      </c>
      <c r="AM55" s="109">
        <v>1.9485092730260583E-3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7170</v>
      </c>
      <c r="BS55" s="109">
        <v>1.9756098972269548E-3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100</v>
      </c>
      <c r="CI55" s="109">
        <v>1.0027073097362881E-3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2391</v>
      </c>
      <c r="G56" s="109">
        <v>3.1435749981264765E-3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3545</v>
      </c>
      <c r="W56" s="109">
        <v>4.801597191370399E-3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249</v>
      </c>
      <c r="AM56" s="109">
        <v>1.9485092730260583E-3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7170</v>
      </c>
      <c r="BS56" s="109">
        <v>1.9756098972269548E-3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100</v>
      </c>
      <c r="CI56" s="109">
        <v>1.0027073097362881E-3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2391</v>
      </c>
      <c r="G57" s="109">
        <v>3.1435749981264765E-3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3545</v>
      </c>
      <c r="W57" s="109">
        <v>4.801597191370399E-3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249</v>
      </c>
      <c r="AM57" s="109">
        <v>1.9485092730260583E-3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7170</v>
      </c>
      <c r="BS57" s="109">
        <v>1.9756098972269548E-3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100</v>
      </c>
      <c r="CI57" s="109">
        <v>1.0027073097362881E-3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2391</v>
      </c>
      <c r="G58" s="109">
        <v>3.1435749981264765E-3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3545</v>
      </c>
      <c r="W58" s="109">
        <v>4.801597191370399E-3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249</v>
      </c>
      <c r="AM58" s="109">
        <v>1.9485092730260583E-3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7170</v>
      </c>
      <c r="BS58" s="109">
        <v>1.9756098972269548E-3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100</v>
      </c>
      <c r="CI58" s="109">
        <v>1.0027073097362881E-3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2391</v>
      </c>
      <c r="G59" s="109">
        <v>3.1435749981264765E-3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3545</v>
      </c>
      <c r="W59" s="109">
        <v>4.801597191370399E-3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249</v>
      </c>
      <c r="AM59" s="109">
        <v>1.9485092730260583E-3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7170</v>
      </c>
      <c r="BS59" s="109">
        <v>1.9756098972269548E-3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100</v>
      </c>
      <c r="CI59" s="109">
        <v>1.0027073097362881E-3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2391</v>
      </c>
      <c r="G60" s="109">
        <v>3.1435749981264765E-3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3545</v>
      </c>
      <c r="W60" s="109">
        <v>4.801597191370399E-3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249</v>
      </c>
      <c r="AM60" s="109">
        <v>1.9485092730260583E-3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7170</v>
      </c>
      <c r="BS60" s="109">
        <v>1.9756098972269548E-3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100</v>
      </c>
      <c r="CI60" s="109">
        <v>1.0027073097362881E-3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2391</v>
      </c>
      <c r="G61" s="109">
        <v>3.1435749981264765E-3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3545</v>
      </c>
      <c r="W61" s="109">
        <v>4.801597191370399E-3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249</v>
      </c>
      <c r="AM61" s="109">
        <v>1.9485092730260583E-3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7170</v>
      </c>
      <c r="BS61" s="109">
        <v>1.9756098972269548E-3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100</v>
      </c>
      <c r="CI61" s="109">
        <v>1.0027073097362881E-3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2391</v>
      </c>
      <c r="G62" s="109">
        <v>3.1435749981264765E-3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3545</v>
      </c>
      <c r="W62" s="109">
        <v>4.801597191370399E-3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249</v>
      </c>
      <c r="AM62" s="109">
        <v>1.9485092730260583E-3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7170</v>
      </c>
      <c r="BS62" s="109">
        <v>1.9756098972269548E-3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100</v>
      </c>
      <c r="CI62" s="109">
        <v>1.0027073097362881E-3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2391</v>
      </c>
      <c r="G63" s="109">
        <v>3.1435749981264765E-3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3545</v>
      </c>
      <c r="W63" s="109">
        <v>4.801597191370399E-3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249</v>
      </c>
      <c r="AM63" s="109">
        <v>1.9485092730260583E-3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7170</v>
      </c>
      <c r="BS63" s="109">
        <v>1.9756098972269548E-3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100</v>
      </c>
      <c r="CI63" s="109">
        <v>1.0027073097362881E-3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2391</v>
      </c>
      <c r="G64" s="109">
        <v>3.1435749981264765E-3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3545</v>
      </c>
      <c r="W64" s="109">
        <v>4.801597191370399E-3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249</v>
      </c>
      <c r="AM64" s="109">
        <v>1.9485092730260583E-3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7170</v>
      </c>
      <c r="BS64" s="109">
        <v>1.9756098972269548E-3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100</v>
      </c>
      <c r="CI64" s="109">
        <v>1.0027073097362881E-3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2391</v>
      </c>
      <c r="G65" s="109">
        <v>3.1435749981264765E-3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3545</v>
      </c>
      <c r="W65" s="109">
        <v>4.801597191370399E-3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249</v>
      </c>
      <c r="AM65" s="109">
        <v>1.9485092730260583E-3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7170</v>
      </c>
      <c r="BS65" s="109">
        <v>1.9756098972269548E-3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100</v>
      </c>
      <c r="CI65" s="109">
        <v>1.0027073097362881E-3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2391</v>
      </c>
      <c r="G66" s="109">
        <v>3.1435749981264765E-3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3545</v>
      </c>
      <c r="W66" s="109">
        <v>4.801597191370399E-3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249</v>
      </c>
      <c r="AM66" s="109">
        <v>1.9485092730260583E-3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7170</v>
      </c>
      <c r="BS66" s="109">
        <v>1.9756098972269548E-3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100</v>
      </c>
      <c r="CI66" s="109">
        <v>1.0027073097362881E-3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2391</v>
      </c>
      <c r="G67" s="109">
        <v>3.1435749981264765E-3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3545</v>
      </c>
      <c r="W67" s="109">
        <v>4.801597191370399E-3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249</v>
      </c>
      <c r="AM67" s="109">
        <v>1.9485092730260583E-3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7170</v>
      </c>
      <c r="BS67" s="109">
        <v>1.9756098972269548E-3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100</v>
      </c>
      <c r="CI67" s="109">
        <v>1.0027073097362881E-3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740</v>
      </c>
      <c r="CY67" s="109">
        <v>1.0701296447603416E-3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2391</v>
      </c>
      <c r="G68" s="109">
        <v>3.1435749981264765E-3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3545</v>
      </c>
      <c r="W68" s="109">
        <v>4.801597191370399E-3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249</v>
      </c>
      <c r="AM68" s="109">
        <v>1.9485092730260583E-3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7170</v>
      </c>
      <c r="BS68" s="109">
        <v>1.9756098972269548E-3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100</v>
      </c>
      <c r="CI68" s="109">
        <v>1.0027073097362881E-3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740</v>
      </c>
      <c r="CY68" s="109">
        <v>1.0701296447603416E-3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2391</v>
      </c>
      <c r="G69" s="109">
        <v>3.1435749981264765E-3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3545</v>
      </c>
      <c r="W69" s="109">
        <v>4.801597191370399E-3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249</v>
      </c>
      <c r="AM69" s="109">
        <v>1.9485092730260583E-3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7170</v>
      </c>
      <c r="BS69" s="109">
        <v>1.9756098972269548E-3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100</v>
      </c>
      <c r="CI69" s="109">
        <v>1.0027073097362881E-3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740</v>
      </c>
      <c r="CY69" s="109">
        <v>1.0701296447603416E-3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2391</v>
      </c>
      <c r="G70" s="109">
        <v>3.1435749981264765E-3</v>
      </c>
      <c r="H70" s="112">
        <v>2.7941228620860854</v>
      </c>
      <c r="I70" s="30">
        <f>H70*F70</f>
        <v>6680.7477632478303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3545</v>
      </c>
      <c r="W70" s="109">
        <v>4.801597191370399E-3</v>
      </c>
      <c r="X70" s="114">
        <v>2.7941228620860854</v>
      </c>
      <c r="Y70" s="30">
        <f>X70*V70</f>
        <v>9905.1655460951733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249</v>
      </c>
      <c r="AM70" s="109">
        <v>1.9485092730260583E-3</v>
      </c>
      <c r="AN70" s="114">
        <v>2.7941228620860854</v>
      </c>
      <c r="AO70" s="30">
        <f>AN70*AL70</f>
        <v>695.73659265943525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7170</v>
      </c>
      <c r="BS70" s="109">
        <v>1.9756098972269548E-3</v>
      </c>
      <c r="BT70" s="114">
        <v>2.7941228620860854</v>
      </c>
      <c r="BU70" s="30">
        <f>BT70*BR70</f>
        <v>20033.860921157233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100</v>
      </c>
      <c r="CI70" s="109">
        <v>1.0027073097362881E-3</v>
      </c>
      <c r="CJ70" s="114">
        <v>2.7941228620860854</v>
      </c>
      <c r="CK70" s="30">
        <f>CJ70*CH70</f>
        <v>279.41228620860852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740</v>
      </c>
      <c r="CY70" s="109">
        <v>1.0701296447603416E-3</v>
      </c>
      <c r="CZ70" s="114">
        <v>2.7941228620860854</v>
      </c>
      <c r="DA70" s="30">
        <f>CZ70*CX70</f>
        <v>2067.650917943703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2391</v>
      </c>
      <c r="G71" s="109">
        <v>3.1435749981264765E-3</v>
      </c>
      <c r="H71" s="112">
        <v>2.7941228620860854</v>
      </c>
      <c r="I71" s="30">
        <f t="shared" ref="I71:I84" si="7">H71*F71</f>
        <v>6680.7477632478303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3545</v>
      </c>
      <c r="W71" s="109">
        <v>4.801597191370399E-3</v>
      </c>
      <c r="X71" s="114">
        <v>2.7941228620860854</v>
      </c>
      <c r="Y71" s="30">
        <f t="shared" ref="Y71:Y84" si="8">X71*V71</f>
        <v>9905.1655460951733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249</v>
      </c>
      <c r="AM71" s="109">
        <v>1.9485092730260583E-3</v>
      </c>
      <c r="AN71" s="114">
        <v>2.7941228620860854</v>
      </c>
      <c r="AO71" s="30">
        <f t="shared" ref="AO71:AO84" si="9">AN71*AL71</f>
        <v>695.73659265943525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7170</v>
      </c>
      <c r="BS71" s="109">
        <v>1.9756098972269548E-3</v>
      </c>
      <c r="BT71" s="114">
        <v>2.7941228620860854</v>
      </c>
      <c r="BU71" s="30">
        <f t="shared" ref="BU71:BU84" si="11">BT71*BR71</f>
        <v>20033.860921157233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100</v>
      </c>
      <c r="CI71" s="109">
        <v>1.0027073097362881E-3</v>
      </c>
      <c r="CJ71" s="114">
        <v>2.7941228620860854</v>
      </c>
      <c r="CK71" s="30">
        <f t="shared" ref="CK71:CK84" si="12">CJ71*CH71</f>
        <v>279.41228620860852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740</v>
      </c>
      <c r="CY71" s="109">
        <v>1.0701296447603416E-3</v>
      </c>
      <c r="CZ71" s="114">
        <v>2.7941228620860854</v>
      </c>
      <c r="DA71" s="30">
        <f t="shared" ref="DA71:DA84" si="13">CZ71*CX71</f>
        <v>2067.650917943703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2391</v>
      </c>
      <c r="G72" s="109">
        <v>3.1435749981264765E-3</v>
      </c>
      <c r="H72" s="112">
        <v>2.7941228620860854</v>
      </c>
      <c r="I72" s="30">
        <f t="shared" si="7"/>
        <v>6680.7477632478303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3545</v>
      </c>
      <c r="W72" s="109">
        <v>4.801597191370399E-3</v>
      </c>
      <c r="X72" s="114">
        <v>2.7941228620860854</v>
      </c>
      <c r="Y72" s="30">
        <f t="shared" si="8"/>
        <v>9905.1655460951733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249</v>
      </c>
      <c r="AM72" s="109">
        <v>1.9485092730260583E-3</v>
      </c>
      <c r="AN72" s="114">
        <v>2.7941228620860854</v>
      </c>
      <c r="AO72" s="30">
        <f t="shared" si="9"/>
        <v>695.73659265943525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7170</v>
      </c>
      <c r="BS72" s="109">
        <v>1.9756098972269548E-3</v>
      </c>
      <c r="BT72" s="114">
        <v>2.7941228620860854</v>
      </c>
      <c r="BU72" s="30">
        <f t="shared" si="11"/>
        <v>20033.860921157233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100</v>
      </c>
      <c r="CI72" s="109">
        <v>1.0027073097362881E-3</v>
      </c>
      <c r="CJ72" s="114">
        <v>2.7941228620860854</v>
      </c>
      <c r="CK72" s="30">
        <f t="shared" si="12"/>
        <v>279.41228620860852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740</v>
      </c>
      <c r="CY72" s="109">
        <v>1.0701296447603416E-3</v>
      </c>
      <c r="CZ72" s="114">
        <v>2.7941228620860854</v>
      </c>
      <c r="DA72" s="30">
        <f t="shared" si="13"/>
        <v>2067.650917943703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2391</v>
      </c>
      <c r="G73" s="109">
        <v>3.1435749981264765E-3</v>
      </c>
      <c r="H73" s="112">
        <v>2.7941228620860898</v>
      </c>
      <c r="I73" s="30">
        <f t="shared" si="7"/>
        <v>6680.7477632478412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3545</v>
      </c>
      <c r="W73" s="109">
        <v>4.801597191370399E-3</v>
      </c>
      <c r="X73" s="114">
        <v>2.7941228620860898</v>
      </c>
      <c r="Y73" s="30">
        <f t="shared" si="8"/>
        <v>9905.1655460951879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249</v>
      </c>
      <c r="AM73" s="109">
        <v>1.9485092730260583E-3</v>
      </c>
      <c r="AN73" s="114">
        <v>2.7941228620860898</v>
      </c>
      <c r="AO73" s="30">
        <f t="shared" si="9"/>
        <v>695.73659265943638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7170</v>
      </c>
      <c r="BS73" s="109">
        <v>1.9756098972269548E-3</v>
      </c>
      <c r="BT73" s="114">
        <v>2.7941228620860898</v>
      </c>
      <c r="BU73" s="30">
        <f t="shared" si="11"/>
        <v>20033.860921157266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100</v>
      </c>
      <c r="CI73" s="109">
        <v>1.0027073097362881E-3</v>
      </c>
      <c r="CJ73" s="114">
        <v>2.7941228620860898</v>
      </c>
      <c r="CK73" s="30">
        <f t="shared" si="12"/>
        <v>279.41228620860898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740</v>
      </c>
      <c r="CY73" s="109">
        <v>1.0701296447603416E-3</v>
      </c>
      <c r="CZ73" s="114">
        <v>2.7941228620860898</v>
      </c>
      <c r="DA73" s="30">
        <f t="shared" si="13"/>
        <v>2067.6509179437066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2391</v>
      </c>
      <c r="G74" s="109">
        <v>3.1435749981264765E-3</v>
      </c>
      <c r="H74" s="112">
        <v>2.7941228620860898</v>
      </c>
      <c r="I74" s="30">
        <f t="shared" si="7"/>
        <v>6680.7477632478412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3545</v>
      </c>
      <c r="W74" s="109">
        <v>4.801597191370399E-3</v>
      </c>
      <c r="X74" s="114">
        <v>2.7941228620860898</v>
      </c>
      <c r="Y74" s="30">
        <f t="shared" si="8"/>
        <v>9905.1655460951879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249</v>
      </c>
      <c r="AM74" s="109">
        <v>1.9485092730260583E-3</v>
      </c>
      <c r="AN74" s="114">
        <v>2.7941228620860898</v>
      </c>
      <c r="AO74" s="30">
        <f t="shared" si="9"/>
        <v>695.73659265943638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7170</v>
      </c>
      <c r="BS74" s="109">
        <v>1.9756098972269548E-3</v>
      </c>
      <c r="BT74" s="114">
        <v>2.7941228620860898</v>
      </c>
      <c r="BU74" s="30">
        <f t="shared" si="11"/>
        <v>20033.860921157266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100</v>
      </c>
      <c r="CI74" s="109">
        <v>1.0027073097362881E-3</v>
      </c>
      <c r="CJ74" s="114">
        <v>2.7941228620860898</v>
      </c>
      <c r="CK74" s="30">
        <f t="shared" si="12"/>
        <v>279.41228620860898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740</v>
      </c>
      <c r="CY74" s="109">
        <v>1.0701296447603416E-3</v>
      </c>
      <c r="CZ74" s="114">
        <v>2.7941228620860898</v>
      </c>
      <c r="DA74" s="30">
        <f t="shared" si="13"/>
        <v>2067.6509179437066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2391</v>
      </c>
      <c r="G75" s="109">
        <v>3.1435749981264765E-3</v>
      </c>
      <c r="H75" s="112">
        <v>2.7941228620860898</v>
      </c>
      <c r="I75" s="30">
        <f t="shared" si="7"/>
        <v>6680.7477632478412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3545</v>
      </c>
      <c r="W75" s="109">
        <v>4.801597191370399E-3</v>
      </c>
      <c r="X75" s="114">
        <v>2.7941228620860898</v>
      </c>
      <c r="Y75" s="30">
        <f t="shared" si="8"/>
        <v>9905.1655460951879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249</v>
      </c>
      <c r="AM75" s="109">
        <v>1.9485092730260583E-3</v>
      </c>
      <c r="AN75" s="114">
        <v>2.7941228620860898</v>
      </c>
      <c r="AO75" s="30">
        <f t="shared" si="9"/>
        <v>695.73659265943638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7170</v>
      </c>
      <c r="BS75" s="109">
        <v>1.9756098972269548E-3</v>
      </c>
      <c r="BT75" s="114">
        <v>2.7941228620860898</v>
      </c>
      <c r="BU75" s="30">
        <f t="shared" si="11"/>
        <v>20033.860921157266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100</v>
      </c>
      <c r="CI75" s="109">
        <v>1.0027073097362881E-3</v>
      </c>
      <c r="CJ75" s="114">
        <v>2.7941228620860898</v>
      </c>
      <c r="CK75" s="30">
        <f t="shared" si="12"/>
        <v>279.41228620860898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740</v>
      </c>
      <c r="CY75" s="109">
        <v>1.0701296447603416E-3</v>
      </c>
      <c r="CZ75" s="114">
        <v>2.7941228620860898</v>
      </c>
      <c r="DA75" s="30">
        <f t="shared" si="13"/>
        <v>2067.6509179437066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2391</v>
      </c>
      <c r="G76" s="109">
        <v>3.1435749981264765E-3</v>
      </c>
      <c r="H76" s="112">
        <v>2.7941228620860898</v>
      </c>
      <c r="I76" s="30">
        <f t="shared" si="7"/>
        <v>6680.7477632478412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3545</v>
      </c>
      <c r="W76" s="109">
        <v>4.801597191370399E-3</v>
      </c>
      <c r="X76" s="114">
        <v>2.7941228620860898</v>
      </c>
      <c r="Y76" s="30">
        <f t="shared" si="8"/>
        <v>9905.1655460951879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249</v>
      </c>
      <c r="AM76" s="109">
        <v>1.9485092730260583E-3</v>
      </c>
      <c r="AN76" s="114">
        <v>2.7941228620860898</v>
      </c>
      <c r="AO76" s="30">
        <f t="shared" si="9"/>
        <v>695.73659265943638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7170</v>
      </c>
      <c r="BS76" s="109">
        <v>1.9756098972269548E-3</v>
      </c>
      <c r="BT76" s="114">
        <v>2.7941228620860898</v>
      </c>
      <c r="BU76" s="30">
        <f t="shared" si="11"/>
        <v>20033.860921157266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100</v>
      </c>
      <c r="CI76" s="109">
        <v>1.0027073097362881E-3</v>
      </c>
      <c r="CJ76" s="114">
        <v>2.7941228620860898</v>
      </c>
      <c r="CK76" s="30">
        <f t="shared" si="12"/>
        <v>279.41228620860898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740</v>
      </c>
      <c r="CY76" s="109">
        <v>1.0701296447603416E-3</v>
      </c>
      <c r="CZ76" s="114">
        <v>2.7941228620860898</v>
      </c>
      <c r="DA76" s="30">
        <f t="shared" si="13"/>
        <v>2067.6509179437066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2391</v>
      </c>
      <c r="G77" s="109">
        <v>3.1435749981264765E-3</v>
      </c>
      <c r="H77" s="112">
        <v>2.7941228620860898</v>
      </c>
      <c r="I77" s="30">
        <f t="shared" si="7"/>
        <v>6680.7477632478412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3545</v>
      </c>
      <c r="W77" s="109">
        <v>4.801597191370399E-3</v>
      </c>
      <c r="X77" s="114">
        <v>2.7941228620860898</v>
      </c>
      <c r="Y77" s="30">
        <f t="shared" si="8"/>
        <v>9905.1655460951879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249</v>
      </c>
      <c r="AM77" s="109">
        <v>1.9485092730260583E-3</v>
      </c>
      <c r="AN77" s="114">
        <v>2.7941228620860898</v>
      </c>
      <c r="AO77" s="30">
        <f t="shared" si="9"/>
        <v>695.73659265943638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7170</v>
      </c>
      <c r="BS77" s="109">
        <v>1.9756098972269548E-3</v>
      </c>
      <c r="BT77" s="114">
        <v>2.7941228620860898</v>
      </c>
      <c r="BU77" s="30">
        <f t="shared" si="11"/>
        <v>20033.860921157266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100</v>
      </c>
      <c r="CI77" s="109">
        <v>1.0027073097362881E-3</v>
      </c>
      <c r="CJ77" s="114">
        <v>2.7941228620860898</v>
      </c>
      <c r="CK77" s="30">
        <f t="shared" si="12"/>
        <v>279.41228620860898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740</v>
      </c>
      <c r="CY77" s="109">
        <v>1.0701296447603416E-3</v>
      </c>
      <c r="CZ77" s="114">
        <v>2.7941228620860898</v>
      </c>
      <c r="DA77" s="30">
        <f t="shared" si="13"/>
        <v>2067.6509179437066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2391</v>
      </c>
      <c r="G78" s="109">
        <v>3.1435749981264765E-3</v>
      </c>
      <c r="H78" s="112">
        <v>2.7941228620860898</v>
      </c>
      <c r="I78" s="30">
        <f t="shared" si="7"/>
        <v>6680.7477632478412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3545</v>
      </c>
      <c r="W78" s="109">
        <v>4.801597191370399E-3</v>
      </c>
      <c r="X78" s="114">
        <v>2.7941228620860898</v>
      </c>
      <c r="Y78" s="30">
        <f t="shared" si="8"/>
        <v>9905.1655460951879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249</v>
      </c>
      <c r="AM78" s="109">
        <v>1.9485092730260583E-3</v>
      </c>
      <c r="AN78" s="114">
        <v>2.7941228620860898</v>
      </c>
      <c r="AO78" s="30">
        <f t="shared" si="9"/>
        <v>695.73659265943638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7170</v>
      </c>
      <c r="BS78" s="109">
        <v>1.9756098972269548E-3</v>
      </c>
      <c r="BT78" s="114">
        <v>2.7941228620860898</v>
      </c>
      <c r="BU78" s="30">
        <f t="shared" si="11"/>
        <v>20033.860921157266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100</v>
      </c>
      <c r="CI78" s="109">
        <v>1.0027073097362881E-3</v>
      </c>
      <c r="CJ78" s="114">
        <v>2.7941228620860898</v>
      </c>
      <c r="CK78" s="30">
        <f t="shared" si="12"/>
        <v>279.41228620860898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740</v>
      </c>
      <c r="CY78" s="109">
        <v>1.0701296447603416E-3</v>
      </c>
      <c r="CZ78" s="114">
        <v>2.7941228620860898</v>
      </c>
      <c r="DA78" s="30">
        <f t="shared" si="13"/>
        <v>2067.6509179437066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2391</v>
      </c>
      <c r="G79" s="109">
        <v>3.1435749981264765E-3</v>
      </c>
      <c r="H79" s="112">
        <v>2.33</v>
      </c>
      <c r="I79" s="30">
        <f t="shared" si="7"/>
        <v>5571.03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3545</v>
      </c>
      <c r="W79" s="109">
        <v>4.801597191370399E-3</v>
      </c>
      <c r="X79" s="112">
        <v>2.33</v>
      </c>
      <c r="Y79" s="30">
        <f t="shared" si="8"/>
        <v>8259.85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249</v>
      </c>
      <c r="AM79" s="109">
        <v>1.9485092730260583E-3</v>
      </c>
      <c r="AN79" s="112">
        <v>2.33</v>
      </c>
      <c r="AO79" s="30">
        <f t="shared" si="9"/>
        <v>580.17000000000007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7170</v>
      </c>
      <c r="BS79" s="109">
        <v>1.9756098972269548E-3</v>
      </c>
      <c r="BT79" s="112">
        <v>2.33</v>
      </c>
      <c r="BU79" s="30">
        <f t="shared" si="11"/>
        <v>16706.100000000002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100</v>
      </c>
      <c r="CI79" s="109">
        <v>1.0027073097362881E-3</v>
      </c>
      <c r="CJ79" s="112">
        <v>2.33</v>
      </c>
      <c r="CK79" s="30">
        <f t="shared" si="12"/>
        <v>233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740</v>
      </c>
      <c r="CY79" s="109">
        <v>1.0701296447603416E-3</v>
      </c>
      <c r="CZ79" s="112">
        <v>2.33</v>
      </c>
      <c r="DA79" s="30">
        <f t="shared" si="13"/>
        <v>1724.2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2391</v>
      </c>
      <c r="G80" s="109">
        <v>3.1435749981264765E-3</v>
      </c>
      <c r="H80" s="112">
        <v>2.33</v>
      </c>
      <c r="I80" s="30">
        <f t="shared" si="7"/>
        <v>5571.03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3545</v>
      </c>
      <c r="W80" s="109">
        <v>4.801597191370399E-3</v>
      </c>
      <c r="X80" s="112">
        <v>2.33</v>
      </c>
      <c r="Y80" s="30">
        <f t="shared" si="8"/>
        <v>8259.85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249</v>
      </c>
      <c r="AM80" s="109">
        <v>1.9485092730260583E-3</v>
      </c>
      <c r="AN80" s="112">
        <v>2.33</v>
      </c>
      <c r="AO80" s="30">
        <f t="shared" si="9"/>
        <v>580.17000000000007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7170</v>
      </c>
      <c r="BS80" s="109">
        <v>1.9756098972269548E-3</v>
      </c>
      <c r="BT80" s="112">
        <v>2.33</v>
      </c>
      <c r="BU80" s="30">
        <f t="shared" si="11"/>
        <v>16706.100000000002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100</v>
      </c>
      <c r="CI80" s="109">
        <v>1.0027073097362881E-3</v>
      </c>
      <c r="CJ80" s="112">
        <v>2.33</v>
      </c>
      <c r="CK80" s="30">
        <f t="shared" si="12"/>
        <v>233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740</v>
      </c>
      <c r="CY80" s="109">
        <v>1.0701296447603416E-3</v>
      </c>
      <c r="CZ80" s="112">
        <v>2.33</v>
      </c>
      <c r="DA80" s="30">
        <f t="shared" si="13"/>
        <v>1724.2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2391</v>
      </c>
      <c r="G81" s="109">
        <v>3.1435749981264765E-3</v>
      </c>
      <c r="H81" s="112">
        <v>2.33</v>
      </c>
      <c r="I81" s="30">
        <f t="shared" si="7"/>
        <v>5571.03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3545</v>
      </c>
      <c r="W81" s="109">
        <v>4.801597191370399E-3</v>
      </c>
      <c r="X81" s="112">
        <v>2.33</v>
      </c>
      <c r="Y81" s="30">
        <f t="shared" si="8"/>
        <v>8259.85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249</v>
      </c>
      <c r="AM81" s="109">
        <v>1.9485092730260583E-3</v>
      </c>
      <c r="AN81" s="112">
        <v>2.33</v>
      </c>
      <c r="AO81" s="30">
        <f t="shared" si="9"/>
        <v>580.17000000000007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7170</v>
      </c>
      <c r="BS81" s="109">
        <v>1.9756098972269548E-3</v>
      </c>
      <c r="BT81" s="112">
        <v>2.33</v>
      </c>
      <c r="BU81" s="30">
        <f t="shared" si="11"/>
        <v>16706.100000000002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100</v>
      </c>
      <c r="CI81" s="109">
        <v>1.0027073097362881E-3</v>
      </c>
      <c r="CJ81" s="112">
        <v>2.33</v>
      </c>
      <c r="CK81" s="30">
        <f t="shared" si="12"/>
        <v>233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740</v>
      </c>
      <c r="CY81" s="109">
        <v>1.0701296447603416E-3</v>
      </c>
      <c r="CZ81" s="112">
        <v>2.33</v>
      </c>
      <c r="DA81" s="30">
        <f t="shared" si="13"/>
        <v>1724.2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2391</v>
      </c>
      <c r="G82" s="109">
        <v>3.1435749981264765E-3</v>
      </c>
      <c r="H82" s="112">
        <v>2.33</v>
      </c>
      <c r="I82" s="30">
        <f t="shared" si="7"/>
        <v>5571.03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3545</v>
      </c>
      <c r="W82" s="109">
        <v>4.801597191370399E-3</v>
      </c>
      <c r="X82" s="112">
        <v>2.33</v>
      </c>
      <c r="Y82" s="30">
        <f t="shared" si="8"/>
        <v>8259.85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249</v>
      </c>
      <c r="AM82" s="109">
        <v>1.9485092730260583E-3</v>
      </c>
      <c r="AN82" s="112">
        <v>2.33</v>
      </c>
      <c r="AO82" s="30">
        <f t="shared" si="9"/>
        <v>580.17000000000007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7170</v>
      </c>
      <c r="BS82" s="109">
        <v>1.9756098972269548E-3</v>
      </c>
      <c r="BT82" s="112">
        <v>2.33</v>
      </c>
      <c r="BU82" s="30">
        <f t="shared" si="11"/>
        <v>16706.100000000002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100</v>
      </c>
      <c r="CI82" s="109">
        <v>1.0027073097362881E-3</v>
      </c>
      <c r="CJ82" s="112">
        <v>2.33</v>
      </c>
      <c r="CK82" s="30">
        <f t="shared" si="12"/>
        <v>233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740</v>
      </c>
      <c r="CY82" s="109">
        <v>1.0701296447603416E-3</v>
      </c>
      <c r="CZ82" s="112">
        <v>2.33</v>
      </c>
      <c r="DA82" s="30">
        <f t="shared" si="13"/>
        <v>1724.2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2391</v>
      </c>
      <c r="G83" s="109">
        <v>3.1435749981264765E-3</v>
      </c>
      <c r="H83" s="112">
        <v>2.33</v>
      </c>
      <c r="I83" s="30">
        <f t="shared" si="7"/>
        <v>5571.03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3545</v>
      </c>
      <c r="W83" s="109">
        <v>4.801597191370399E-3</v>
      </c>
      <c r="X83" s="112">
        <v>2.33</v>
      </c>
      <c r="Y83" s="30">
        <f t="shared" si="8"/>
        <v>8259.85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249</v>
      </c>
      <c r="AM83" s="109">
        <v>1.9485092730260583E-3</v>
      </c>
      <c r="AN83" s="112">
        <v>2.33</v>
      </c>
      <c r="AO83" s="30">
        <f t="shared" si="9"/>
        <v>580.17000000000007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7170</v>
      </c>
      <c r="BS83" s="109">
        <v>1.9756098972269548E-3</v>
      </c>
      <c r="BT83" s="112">
        <v>2.33</v>
      </c>
      <c r="BU83" s="30">
        <f t="shared" si="11"/>
        <v>16706.100000000002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100</v>
      </c>
      <c r="CI83" s="109">
        <v>1.0027073097362881E-3</v>
      </c>
      <c r="CJ83" s="112">
        <v>2.33</v>
      </c>
      <c r="CK83" s="30">
        <f t="shared" si="12"/>
        <v>233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740</v>
      </c>
      <c r="CY83" s="109">
        <v>1.0701296447603416E-3</v>
      </c>
      <c r="CZ83" s="112">
        <v>2.33</v>
      </c>
      <c r="DA83" s="30">
        <f t="shared" si="13"/>
        <v>1724.2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2391</v>
      </c>
      <c r="G84" s="111">
        <v>3.1435749981264765E-3</v>
      </c>
      <c r="H84" s="113">
        <v>2.33</v>
      </c>
      <c r="I84" s="30">
        <f t="shared" si="7"/>
        <v>5571.03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3545</v>
      </c>
      <c r="W84" s="111">
        <v>4.801597191370399E-3</v>
      </c>
      <c r="X84" s="113">
        <v>2.33</v>
      </c>
      <c r="Y84" s="30">
        <f t="shared" si="8"/>
        <v>8259.85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249</v>
      </c>
      <c r="AM84" s="111">
        <v>1.9485092730260583E-3</v>
      </c>
      <c r="AN84" s="113">
        <v>2.33</v>
      </c>
      <c r="AO84" s="30">
        <f t="shared" si="9"/>
        <v>580.17000000000007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7170</v>
      </c>
      <c r="BS84" s="111">
        <v>1.9756098972269548E-3</v>
      </c>
      <c r="BT84" s="113">
        <v>2.33</v>
      </c>
      <c r="BU84" s="30">
        <f t="shared" si="11"/>
        <v>16706.100000000002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100</v>
      </c>
      <c r="CI84" s="111">
        <v>1.0027073097362881E-3</v>
      </c>
      <c r="CJ84" s="113">
        <v>2.33</v>
      </c>
      <c r="CK84" s="30">
        <f t="shared" si="12"/>
        <v>233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740</v>
      </c>
      <c r="CY84" s="111">
        <v>1.0701296447603416E-3</v>
      </c>
      <c r="CZ84" s="113">
        <v>2.33</v>
      </c>
      <c r="DA84" s="30">
        <f t="shared" si="13"/>
        <v>1724.2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EO85"/>
  <sheetViews>
    <sheetView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66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2597</v>
      </c>
      <c r="K13" s="109">
        <v>3.4144141656773149E-3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1146.8094439163262</v>
      </c>
      <c r="AA13" s="109">
        <v>1.5533193243852414E-3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240.09105885007099</v>
      </c>
      <c r="AQ13" s="109">
        <v>1.8787937933333672E-3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346.42612455740789</v>
      </c>
      <c r="BW13" s="109">
        <v>9.5453679265494108E-5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446.41715208102278</v>
      </c>
      <c r="CM13" s="109">
        <v>4.4762574158329765E-3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2597</v>
      </c>
      <c r="K14" s="109">
        <v>3.4144141656773149E-3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1146.8094439163262</v>
      </c>
      <c r="AA14" s="109">
        <v>1.5533193243852414E-3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240.09105885007099</v>
      </c>
      <c r="AQ14" s="109">
        <v>1.8787937933333672E-3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346.42612455740789</v>
      </c>
      <c r="BW14" s="109">
        <v>9.5453679265494108E-5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446.41715208102278</v>
      </c>
      <c r="CM14" s="109">
        <v>4.4762574158329765E-3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2597</v>
      </c>
      <c r="K15" s="109">
        <v>3.4144141656773149E-3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1146.8094439163262</v>
      </c>
      <c r="AA15" s="109">
        <v>1.5533193243852414E-3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240.09105885007099</v>
      </c>
      <c r="AQ15" s="109">
        <v>1.8787937933333672E-3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346.42612455740789</v>
      </c>
      <c r="BW15" s="109">
        <v>9.5453679265494108E-5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446.41715208102278</v>
      </c>
      <c r="CM15" s="109">
        <v>4.4762574158329765E-3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2597</v>
      </c>
      <c r="K16" s="109">
        <v>3.4144141656773149E-3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1146.8094439163262</v>
      </c>
      <c r="AA16" s="109">
        <v>1.5533193243852414E-3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240.09105885007099</v>
      </c>
      <c r="AQ16" s="109">
        <v>1.8787937933333672E-3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346.42612455740789</v>
      </c>
      <c r="BW16" s="109">
        <v>9.5453679265494108E-5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446.41715208102278</v>
      </c>
      <c r="CM16" s="109">
        <v>4.4762574158329765E-3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2597</v>
      </c>
      <c r="K17" s="109">
        <v>3.4144141656773149E-3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1146.8094439163262</v>
      </c>
      <c r="AA17" s="109">
        <v>1.5533193243852414E-3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240.09105885007099</v>
      </c>
      <c r="AQ17" s="109">
        <v>1.8787937933333672E-3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346.42612455740789</v>
      </c>
      <c r="BW17" s="109">
        <v>9.5453679265494108E-5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446.41715208102278</v>
      </c>
      <c r="CM17" s="109">
        <v>4.4762574158329765E-3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2597</v>
      </c>
      <c r="K18" s="109">
        <v>3.4144141656773149E-3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1146.8094439163262</v>
      </c>
      <c r="AA18" s="109">
        <v>1.5533193243852414E-3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240.09105885007099</v>
      </c>
      <c r="AQ18" s="109">
        <v>1.8787937933333672E-3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346.42612455740789</v>
      </c>
      <c r="BW18" s="109">
        <v>9.5453679265494108E-5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446.41715208102278</v>
      </c>
      <c r="CM18" s="109">
        <v>4.4762574158329765E-3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2597</v>
      </c>
      <c r="K19" s="109">
        <v>3.4144141656773149E-3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1146.8094439163262</v>
      </c>
      <c r="AA19" s="109">
        <v>1.5533193243852414E-3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240.09105885007099</v>
      </c>
      <c r="AQ19" s="109">
        <v>1.8787937933333672E-3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346.42612455740789</v>
      </c>
      <c r="BW19" s="109">
        <v>9.5453679265494108E-5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446.41715208102278</v>
      </c>
      <c r="CM19" s="109">
        <v>4.4762574158329765E-3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2597</v>
      </c>
      <c r="K20" s="109">
        <v>3.4144141656773149E-3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1146.8094439163262</v>
      </c>
      <c r="AA20" s="109">
        <v>1.5533193243852414E-3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240.09105885007099</v>
      </c>
      <c r="AQ20" s="109">
        <v>1.8787937933333672E-3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346.42612455740789</v>
      </c>
      <c r="BW20" s="109">
        <v>9.5453679265494108E-5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446.41715208102278</v>
      </c>
      <c r="CM20" s="109">
        <v>4.4762574158329765E-3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2597</v>
      </c>
      <c r="K21" s="109">
        <v>3.4144141656773149E-3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1146.8094439163262</v>
      </c>
      <c r="AA21" s="109">
        <v>1.5533193243852414E-3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240.09105885007099</v>
      </c>
      <c r="AQ21" s="109">
        <v>1.8787937933333672E-3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346.42612455740789</v>
      </c>
      <c r="BW21" s="109">
        <v>9.5453679265494108E-5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446.41715208102278</v>
      </c>
      <c r="CM21" s="109">
        <v>4.4762574158329765E-3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2597</v>
      </c>
      <c r="K22" s="109">
        <v>3.4144141656773149E-3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1146.8094439163262</v>
      </c>
      <c r="AA22" s="109">
        <v>1.5533193243852414E-3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240.09105885007099</v>
      </c>
      <c r="AQ22" s="109">
        <v>1.8787937933333672E-3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346.42612455740789</v>
      </c>
      <c r="BW22" s="109">
        <v>9.5453679265494108E-5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446.41715208102278</v>
      </c>
      <c r="CM22" s="109">
        <v>4.4762574158329765E-3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2597</v>
      </c>
      <c r="K23" s="109">
        <v>3.4144141656773149E-3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1146.8094439163262</v>
      </c>
      <c r="AA23" s="109">
        <v>1.5533193243852414E-3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240.09105885007099</v>
      </c>
      <c r="AQ23" s="109">
        <v>1.8787937933333672E-3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346.42612455740789</v>
      </c>
      <c r="BW23" s="109">
        <v>9.5453679265494108E-5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446.41715208102278</v>
      </c>
      <c r="CM23" s="109">
        <v>4.4762574158329765E-3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2597</v>
      </c>
      <c r="K24" s="109">
        <v>3.4144141656773149E-3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1146.8094439163262</v>
      </c>
      <c r="AA24" s="109">
        <v>1.5533193243852414E-3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240.09105885007099</v>
      </c>
      <c r="AQ24" s="109">
        <v>1.8787937933333672E-3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346.42612455740789</v>
      </c>
      <c r="BW24" s="109">
        <v>9.5453679265494108E-5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446.41715208102278</v>
      </c>
      <c r="CM24" s="109">
        <v>4.4762574158329765E-3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2597</v>
      </c>
      <c r="K25" s="109">
        <v>3.4144141656773149E-3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1146.8094439163262</v>
      </c>
      <c r="AA25" s="109">
        <v>1.5533193243852414E-3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240.09105885007099</v>
      </c>
      <c r="AQ25" s="109">
        <v>1.8787937933333672E-3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346.42612455740789</v>
      </c>
      <c r="BW25" s="109">
        <v>9.5453679265494108E-5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446.41715208102278</v>
      </c>
      <c r="CM25" s="109">
        <v>4.4762574158329765E-3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2597</v>
      </c>
      <c r="K26" s="109">
        <v>3.4144141656773149E-3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1146.8094439163262</v>
      </c>
      <c r="AA26" s="109">
        <v>1.5533193243852414E-3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240.09105885007099</v>
      </c>
      <c r="AQ26" s="109">
        <v>1.8787937933333672E-3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346.42612455740789</v>
      </c>
      <c r="BW26" s="109">
        <v>9.5453679265494108E-5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446.41715208102278</v>
      </c>
      <c r="CM26" s="109">
        <v>4.4762574158329765E-3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2597</v>
      </c>
      <c r="K27" s="109">
        <v>3.4144141656773149E-3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1146.8094439163262</v>
      </c>
      <c r="AA27" s="109">
        <v>1.5533193243852414E-3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240.09105885007099</v>
      </c>
      <c r="AQ27" s="109">
        <v>1.8787937933333672E-3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346.42612455740789</v>
      </c>
      <c r="BW27" s="109">
        <v>9.5453679265494108E-5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446.41715208102278</v>
      </c>
      <c r="CM27" s="109">
        <v>4.4762574158329765E-3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2597</v>
      </c>
      <c r="K28" s="109">
        <v>3.4144141656773149E-3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1146.8094439163262</v>
      </c>
      <c r="AA28" s="109">
        <v>1.5533193243852414E-3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240.09105885007099</v>
      </c>
      <c r="AQ28" s="109">
        <v>1.8787937933333672E-3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346.42612455740789</v>
      </c>
      <c r="BW28" s="109">
        <v>9.5453679265494108E-5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446.41715208102278</v>
      </c>
      <c r="CM28" s="109">
        <v>4.4762574158329765E-3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2597</v>
      </c>
      <c r="K29" s="109">
        <v>3.4144141656773149E-3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1146.8094439163262</v>
      </c>
      <c r="AA29" s="109">
        <v>1.5533193243852414E-3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240.09105885007099</v>
      </c>
      <c r="AQ29" s="109">
        <v>1.8787937933333672E-3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346.42612455740789</v>
      </c>
      <c r="BW29" s="109">
        <v>9.5453679265494108E-5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446.41715208102278</v>
      </c>
      <c r="CM29" s="109">
        <v>4.4762574158329765E-3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2597</v>
      </c>
      <c r="K30" s="109">
        <v>3.4144141656773149E-3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1146.8094439163262</v>
      </c>
      <c r="AA30" s="109">
        <v>1.5533193243852414E-3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240.09105885007099</v>
      </c>
      <c r="AQ30" s="109">
        <v>1.8787937933333672E-3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346.42612455740789</v>
      </c>
      <c r="BW30" s="109">
        <v>9.5453679265494108E-5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446.41715208102278</v>
      </c>
      <c r="CM30" s="109">
        <v>4.4762574158329765E-3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2619</v>
      </c>
      <c r="G31" s="110">
        <v>3.4433387369691522E-3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2513</v>
      </c>
      <c r="W31" s="110">
        <v>3.4037838482126408E-3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401</v>
      </c>
      <c r="AM31" s="110">
        <v>3.1379607168010018E-3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270</v>
      </c>
      <c r="BS31" s="110">
        <v>7.4395351778420882E-5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48</v>
      </c>
      <c r="CI31" s="110">
        <v>4.8129950867341825E-4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2619</v>
      </c>
      <c r="G32" s="109">
        <v>3.4433387369691522E-3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2513</v>
      </c>
      <c r="W32" s="109">
        <v>3.4037838482126408E-3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401</v>
      </c>
      <c r="AM32" s="109">
        <v>3.1379607168010018E-3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270</v>
      </c>
      <c r="BS32" s="109">
        <v>7.4395351778420882E-5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48</v>
      </c>
      <c r="CI32" s="109">
        <v>4.8129950867341825E-4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2619</v>
      </c>
      <c r="G33" s="109">
        <v>3.4433387369691522E-3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2513</v>
      </c>
      <c r="W33" s="109">
        <v>3.4037838482126408E-3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401</v>
      </c>
      <c r="AM33" s="109">
        <v>3.1379607168010018E-3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270</v>
      </c>
      <c r="BS33" s="109">
        <v>7.4395351778420882E-5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48</v>
      </c>
      <c r="CI33" s="109">
        <v>4.8129950867341825E-4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2619</v>
      </c>
      <c r="G34" s="109">
        <v>3.4433387369691522E-3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2513</v>
      </c>
      <c r="W34" s="109">
        <v>3.4037838482126408E-3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401</v>
      </c>
      <c r="AM34" s="109">
        <v>3.1379607168010018E-3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270</v>
      </c>
      <c r="BS34" s="109">
        <v>7.4395351778420882E-5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48</v>
      </c>
      <c r="CI34" s="109">
        <v>4.8129950867341825E-4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2619</v>
      </c>
      <c r="G35" s="109">
        <v>3.4433387369691522E-3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2513</v>
      </c>
      <c r="W35" s="109">
        <v>3.4037838482126408E-3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401</v>
      </c>
      <c r="AM35" s="109">
        <v>3.1379607168010018E-3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270</v>
      </c>
      <c r="BS35" s="109">
        <v>7.4395351778420882E-5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48</v>
      </c>
      <c r="CI35" s="109">
        <v>4.8129950867341825E-4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2619</v>
      </c>
      <c r="G36" s="109">
        <v>3.4433387369691522E-3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2513</v>
      </c>
      <c r="W36" s="109">
        <v>3.4037838482126408E-3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401</v>
      </c>
      <c r="AM36" s="109">
        <v>3.1379607168010018E-3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270</v>
      </c>
      <c r="BS36" s="109">
        <v>7.4395351778420882E-5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48</v>
      </c>
      <c r="CI36" s="109">
        <v>4.8129950867341825E-4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2619</v>
      </c>
      <c r="G37" s="110">
        <v>3.4433387369691522E-3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2513</v>
      </c>
      <c r="W37" s="110">
        <v>3.4037838482126408E-3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401</v>
      </c>
      <c r="AM37" s="110">
        <v>3.1379607168010018E-3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270</v>
      </c>
      <c r="BS37" s="110">
        <v>7.4395351778420882E-5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48</v>
      </c>
      <c r="CI37" s="110">
        <v>4.8129950867341825E-4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2619</v>
      </c>
      <c r="G38" s="110">
        <v>3.4433387369691522E-3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2513</v>
      </c>
      <c r="W38" s="110">
        <v>3.4037838482126408E-3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401</v>
      </c>
      <c r="AM38" s="110">
        <v>3.1379607168010018E-3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270</v>
      </c>
      <c r="BS38" s="110">
        <v>7.4395351778420882E-5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48</v>
      </c>
      <c r="CI38" s="110">
        <v>4.8129950867341825E-4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2619</v>
      </c>
      <c r="G39" s="110">
        <v>3.4433387369691522E-3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2513</v>
      </c>
      <c r="W39" s="110">
        <v>3.4037838482126408E-3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401</v>
      </c>
      <c r="AM39" s="110">
        <v>3.1379607168010018E-3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270</v>
      </c>
      <c r="BS39" s="110">
        <v>7.4395351778420882E-5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48</v>
      </c>
      <c r="CI39" s="110">
        <v>4.8129950867341825E-4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2619</v>
      </c>
      <c r="G40" s="109">
        <v>3.4433387369691522E-3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2513</v>
      </c>
      <c r="W40" s="109">
        <v>3.4037838482126408E-3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401</v>
      </c>
      <c r="AM40" s="109">
        <v>3.1379607168010018E-3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270</v>
      </c>
      <c r="BS40" s="109">
        <v>7.4395351778420882E-5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48</v>
      </c>
      <c r="CI40" s="109">
        <v>4.8129950867341825E-4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2619</v>
      </c>
      <c r="G41" s="109">
        <v>3.4433387369691522E-3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2513</v>
      </c>
      <c r="W41" s="109">
        <v>3.4037838482126408E-3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401</v>
      </c>
      <c r="AM41" s="109">
        <v>3.1379607168010018E-3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270</v>
      </c>
      <c r="BS41" s="109">
        <v>7.4395351778420882E-5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48</v>
      </c>
      <c r="CI41" s="109">
        <v>4.8129950867341825E-4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2619</v>
      </c>
      <c r="G42" s="109">
        <v>3.4433387369691522E-3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2513</v>
      </c>
      <c r="W42" s="109">
        <v>3.4037838482126408E-3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401</v>
      </c>
      <c r="AM42" s="109">
        <v>3.1379607168010018E-3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270</v>
      </c>
      <c r="BS42" s="109">
        <v>7.4395351778420882E-5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48</v>
      </c>
      <c r="CI42" s="109">
        <v>4.8129950867341825E-4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2619</v>
      </c>
      <c r="G43" s="181">
        <v>3.4433387369691522E-3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3316</v>
      </c>
      <c r="W43" s="181">
        <v>4.4914234940999272E-3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510</v>
      </c>
      <c r="AM43" s="181">
        <v>3.9909226074027705E-3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9050</v>
      </c>
      <c r="BS43" s="109">
        <v>2.4936219762767002E-3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48</v>
      </c>
      <c r="CI43" s="181">
        <v>4.8129950867341825E-4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2619</v>
      </c>
      <c r="G44" s="109">
        <v>3.4433387369691522E-3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3316</v>
      </c>
      <c r="W44" s="109">
        <v>4.4914234940999272E-3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510</v>
      </c>
      <c r="AM44" s="109">
        <v>3.9909226074027705E-3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9050</v>
      </c>
      <c r="BS44" s="109">
        <v>2.4936219762767002E-3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48</v>
      </c>
      <c r="CI44" s="109">
        <v>4.8129950867341825E-4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2619</v>
      </c>
      <c r="G45" s="109">
        <v>3.4433387369691522E-3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3316</v>
      </c>
      <c r="W45" s="109">
        <v>4.4914234940999272E-3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510</v>
      </c>
      <c r="AM45" s="109">
        <v>3.9909226074027705E-3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9050</v>
      </c>
      <c r="BS45" s="109">
        <v>2.4936219762767002E-3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48</v>
      </c>
      <c r="CI45" s="109">
        <v>4.8129950867341825E-4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2619</v>
      </c>
      <c r="G46" s="109">
        <v>3.4433387369691522E-3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3316</v>
      </c>
      <c r="W46" s="109">
        <v>4.4914234940999272E-3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510</v>
      </c>
      <c r="AM46" s="109">
        <v>3.9909226074027705E-3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9050</v>
      </c>
      <c r="BS46" s="109">
        <v>2.4936219762767002E-3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48</v>
      </c>
      <c r="CI46" s="109">
        <v>4.8129950867341825E-4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2619</v>
      </c>
      <c r="G47" s="109">
        <v>3.4433387369691522E-3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3316</v>
      </c>
      <c r="W47" s="109">
        <v>4.4914234940999272E-3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510</v>
      </c>
      <c r="AM47" s="109">
        <v>3.9909226074027705E-3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9050</v>
      </c>
      <c r="BS47" s="109">
        <v>2.4936219762767002E-3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48</v>
      </c>
      <c r="CI47" s="109">
        <v>4.8129950867341825E-4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2619</v>
      </c>
      <c r="G48" s="109">
        <v>3.4433387369691522E-3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3316</v>
      </c>
      <c r="W48" s="109">
        <v>4.4914234940999272E-3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510</v>
      </c>
      <c r="AM48" s="109">
        <v>3.9909226074027705E-3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9050</v>
      </c>
      <c r="BS48" s="109">
        <v>2.4936219762767002E-3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48</v>
      </c>
      <c r="CI48" s="109">
        <v>4.8129950867341825E-4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2619</v>
      </c>
      <c r="G49" s="109">
        <v>3.4433387369691522E-3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3316</v>
      </c>
      <c r="W49" s="109">
        <v>4.4914234940999272E-3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510</v>
      </c>
      <c r="AM49" s="109">
        <v>3.9909226074027705E-3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9050</v>
      </c>
      <c r="BS49" s="109">
        <v>2.4936219762767002E-3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48</v>
      </c>
      <c r="CI49" s="109">
        <v>4.8129950867341825E-4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2619</v>
      </c>
      <c r="G50" s="109">
        <v>3.4433387369691522E-3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3316</v>
      </c>
      <c r="W50" s="109">
        <v>4.4914234940999272E-3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510</v>
      </c>
      <c r="AM50" s="109">
        <v>3.9909226074027705E-3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9050</v>
      </c>
      <c r="BS50" s="109">
        <v>2.4936219762767002E-3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48</v>
      </c>
      <c r="CI50" s="109">
        <v>4.8129950867341825E-4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2619</v>
      </c>
      <c r="G51" s="109">
        <v>3.4433387369691522E-3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3316</v>
      </c>
      <c r="W51" s="109">
        <v>4.4914234940999272E-3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510</v>
      </c>
      <c r="AM51" s="109">
        <v>3.9909226074027705E-3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9050</v>
      </c>
      <c r="BS51" s="109">
        <v>2.4936219762767002E-3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48</v>
      </c>
      <c r="CI51" s="109">
        <v>4.8129950867341825E-4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2619</v>
      </c>
      <c r="G52" s="109">
        <v>3.4433387369691522E-3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3316</v>
      </c>
      <c r="W52" s="109">
        <v>4.4914234940999272E-3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510</v>
      </c>
      <c r="AM52" s="109">
        <v>3.9909226074027705E-3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9050</v>
      </c>
      <c r="BS52" s="109">
        <v>2.4936219762767002E-3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48</v>
      </c>
      <c r="CI52" s="109">
        <v>4.8129950867341825E-4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2619</v>
      </c>
      <c r="G53" s="109">
        <v>3.4433387369691522E-3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3316</v>
      </c>
      <c r="W53" s="109">
        <v>4.4914234940999272E-3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510</v>
      </c>
      <c r="AM53" s="109">
        <v>3.9909226074027705E-3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9050</v>
      </c>
      <c r="BS53" s="109">
        <v>2.4936219762767002E-3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48</v>
      </c>
      <c r="CI53" s="109">
        <v>4.8129950867341825E-4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2619</v>
      </c>
      <c r="G54" s="109">
        <v>3.4433387369691522E-3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3316</v>
      </c>
      <c r="W54" s="109">
        <v>4.4914234940999272E-3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510</v>
      </c>
      <c r="AM54" s="109">
        <v>3.9909226074027705E-3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9050</v>
      </c>
      <c r="BS54" s="109">
        <v>2.4936219762767002E-3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48</v>
      </c>
      <c r="CI54" s="109">
        <v>4.8129950867341825E-4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2619</v>
      </c>
      <c r="G55" s="109">
        <v>3.4433387369691522E-3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3316</v>
      </c>
      <c r="W55" s="109">
        <v>4.4914234940999272E-3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510</v>
      </c>
      <c r="AM55" s="109">
        <v>3.9909226074027705E-3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9050</v>
      </c>
      <c r="BS55" s="109">
        <v>2.4936219762767002E-3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48</v>
      </c>
      <c r="CI55" s="109">
        <v>4.8129950867341825E-4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2619</v>
      </c>
      <c r="G56" s="109">
        <v>3.4433387369691522E-3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3316</v>
      </c>
      <c r="W56" s="109">
        <v>4.4914234940999272E-3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510</v>
      </c>
      <c r="AM56" s="109">
        <v>3.9909226074027705E-3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9050</v>
      </c>
      <c r="BS56" s="109">
        <v>2.4936219762767002E-3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48</v>
      </c>
      <c r="CI56" s="109">
        <v>4.8129950867341825E-4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2619</v>
      </c>
      <c r="G57" s="109">
        <v>3.4433387369691522E-3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3316</v>
      </c>
      <c r="W57" s="109">
        <v>4.4914234940999272E-3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510</v>
      </c>
      <c r="AM57" s="109">
        <v>3.9909226074027705E-3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9050</v>
      </c>
      <c r="BS57" s="109">
        <v>2.4936219762767002E-3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48</v>
      </c>
      <c r="CI57" s="109">
        <v>4.8129950867341825E-4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2619</v>
      </c>
      <c r="G58" s="109">
        <v>3.4433387369691522E-3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3316</v>
      </c>
      <c r="W58" s="109">
        <v>4.4914234940999272E-3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510</v>
      </c>
      <c r="AM58" s="109">
        <v>3.9909226074027705E-3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9050</v>
      </c>
      <c r="BS58" s="109">
        <v>2.4936219762767002E-3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48</v>
      </c>
      <c r="CI58" s="109">
        <v>4.8129950867341825E-4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2619</v>
      </c>
      <c r="G59" s="109">
        <v>3.4433387369691522E-3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3316</v>
      </c>
      <c r="W59" s="109">
        <v>4.4914234940999272E-3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510</v>
      </c>
      <c r="AM59" s="109">
        <v>3.9909226074027705E-3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9050</v>
      </c>
      <c r="BS59" s="109">
        <v>2.4936219762767002E-3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48</v>
      </c>
      <c r="CI59" s="109">
        <v>4.8129950867341825E-4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2619</v>
      </c>
      <c r="G60" s="109">
        <v>3.4433387369691522E-3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3316</v>
      </c>
      <c r="W60" s="109">
        <v>4.4914234940999272E-3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510</v>
      </c>
      <c r="AM60" s="109">
        <v>3.9909226074027705E-3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9050</v>
      </c>
      <c r="BS60" s="109">
        <v>2.4936219762767002E-3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48</v>
      </c>
      <c r="CI60" s="109">
        <v>4.8129950867341825E-4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2619</v>
      </c>
      <c r="G61" s="109">
        <v>3.4433387369691522E-3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3316</v>
      </c>
      <c r="W61" s="109">
        <v>4.4914234940999272E-3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510</v>
      </c>
      <c r="AM61" s="109">
        <v>3.9909226074027705E-3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9050</v>
      </c>
      <c r="BS61" s="109">
        <v>2.4936219762767002E-3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48</v>
      </c>
      <c r="CI61" s="109">
        <v>4.8129950867341825E-4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2619</v>
      </c>
      <c r="G62" s="109">
        <v>3.4433387369691522E-3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3316</v>
      </c>
      <c r="W62" s="109">
        <v>4.4914234940999272E-3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510</v>
      </c>
      <c r="AM62" s="109">
        <v>3.9909226074027705E-3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9050</v>
      </c>
      <c r="BS62" s="109">
        <v>2.4936219762767002E-3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48</v>
      </c>
      <c r="CI62" s="109">
        <v>4.8129950867341825E-4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2619</v>
      </c>
      <c r="G63" s="109">
        <v>3.4433387369691522E-3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3316</v>
      </c>
      <c r="W63" s="109">
        <v>4.4914234940999272E-3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510</v>
      </c>
      <c r="AM63" s="109">
        <v>3.9909226074027705E-3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9050</v>
      </c>
      <c r="BS63" s="109">
        <v>2.4936219762767002E-3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48</v>
      </c>
      <c r="CI63" s="109">
        <v>4.8129950867341825E-4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2619</v>
      </c>
      <c r="G64" s="109">
        <v>3.4433387369691522E-3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3316</v>
      </c>
      <c r="W64" s="109">
        <v>4.4914234940999272E-3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510</v>
      </c>
      <c r="AM64" s="109">
        <v>3.9909226074027705E-3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9050</v>
      </c>
      <c r="BS64" s="109">
        <v>2.4936219762767002E-3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48</v>
      </c>
      <c r="CI64" s="109">
        <v>4.8129950867341825E-4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2619</v>
      </c>
      <c r="G65" s="109">
        <v>3.4433387369691522E-3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3316</v>
      </c>
      <c r="W65" s="109">
        <v>4.4914234940999272E-3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510</v>
      </c>
      <c r="AM65" s="109">
        <v>3.9909226074027705E-3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9050</v>
      </c>
      <c r="BS65" s="109">
        <v>2.4936219762767002E-3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48</v>
      </c>
      <c r="CI65" s="109">
        <v>4.8129950867341825E-4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2619</v>
      </c>
      <c r="G66" s="109">
        <v>3.4433387369691522E-3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3316</v>
      </c>
      <c r="W66" s="109">
        <v>4.4914234940999272E-3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510</v>
      </c>
      <c r="AM66" s="109">
        <v>3.9909226074027705E-3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9050</v>
      </c>
      <c r="BS66" s="109">
        <v>2.4936219762767002E-3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48</v>
      </c>
      <c r="CI66" s="109">
        <v>4.8129950867341825E-4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2619</v>
      </c>
      <c r="G67" s="109">
        <v>3.4433387369691522E-3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3316</v>
      </c>
      <c r="W67" s="109">
        <v>4.4914234940999272E-3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510</v>
      </c>
      <c r="AM67" s="109">
        <v>3.9909226074027705E-3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9050</v>
      </c>
      <c r="BS67" s="109">
        <v>2.4936219762767002E-3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48</v>
      </c>
      <c r="CI67" s="109">
        <v>4.8129950867341825E-4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877</v>
      </c>
      <c r="CY67" s="109">
        <v>1.2682482411551616E-3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2619</v>
      </c>
      <c r="G68" s="109">
        <v>3.4433387369691522E-3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3316</v>
      </c>
      <c r="W68" s="109">
        <v>4.4914234940999272E-3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510</v>
      </c>
      <c r="AM68" s="109">
        <v>3.9909226074027705E-3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9050</v>
      </c>
      <c r="BS68" s="109">
        <v>2.4936219762767002E-3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48</v>
      </c>
      <c r="CI68" s="109">
        <v>4.8129950867341825E-4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877</v>
      </c>
      <c r="CY68" s="109">
        <v>1.2682482411551616E-3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2619</v>
      </c>
      <c r="G69" s="109">
        <v>3.4433387369691522E-3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3316</v>
      </c>
      <c r="W69" s="109">
        <v>4.4914234940999272E-3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510</v>
      </c>
      <c r="AM69" s="109">
        <v>3.9909226074027705E-3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9050</v>
      </c>
      <c r="BS69" s="109">
        <v>2.4936219762767002E-3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48</v>
      </c>
      <c r="CI69" s="109">
        <v>4.8129950867341825E-4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877</v>
      </c>
      <c r="CY69" s="109">
        <v>1.2682482411551616E-3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2619</v>
      </c>
      <c r="G70" s="109">
        <v>3.4433387369691522E-3</v>
      </c>
      <c r="H70" s="112">
        <v>2.7941228620860854</v>
      </c>
      <c r="I70" s="30">
        <f>H70*F70</f>
        <v>7317.8077758034578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3316</v>
      </c>
      <c r="W70" s="109">
        <v>4.4914234940999272E-3</v>
      </c>
      <c r="X70" s="114">
        <v>2.7941228620860854</v>
      </c>
      <c r="Y70" s="30">
        <f>X70*V70</f>
        <v>9265.3114106774592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510</v>
      </c>
      <c r="AM70" s="109">
        <v>3.9909226074027705E-3</v>
      </c>
      <c r="AN70" s="114">
        <v>2.7941228620860854</v>
      </c>
      <c r="AO70" s="30">
        <f>AN70*AL70</f>
        <v>1425.0026596639036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9050</v>
      </c>
      <c r="BS70" s="109">
        <v>2.4936219762767002E-3</v>
      </c>
      <c r="BT70" s="114">
        <v>2.7941228620860854</v>
      </c>
      <c r="BU70" s="30">
        <f>BT70*BR70</f>
        <v>25286.811901879071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48</v>
      </c>
      <c r="CI70" s="109">
        <v>4.8129950867341825E-4</v>
      </c>
      <c r="CJ70" s="114">
        <v>2.7941228620860854</v>
      </c>
      <c r="CK70" s="30">
        <f>CJ70*CH70</f>
        <v>134.11789738013209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877</v>
      </c>
      <c r="CY70" s="109">
        <v>1.2682482411551616E-3</v>
      </c>
      <c r="CZ70" s="114">
        <v>2.7941228620860854</v>
      </c>
      <c r="DA70" s="30">
        <f>CZ70*CX70</f>
        <v>2450.4457500494968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2619</v>
      </c>
      <c r="G71" s="109">
        <v>3.4433387369691522E-3</v>
      </c>
      <c r="H71" s="112">
        <v>2.7941228620860854</v>
      </c>
      <c r="I71" s="30">
        <f t="shared" ref="I71:I84" si="7">H71*F71</f>
        <v>7317.8077758034578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3316</v>
      </c>
      <c r="W71" s="109">
        <v>4.4914234940999272E-3</v>
      </c>
      <c r="X71" s="114">
        <v>2.7941228620860854</v>
      </c>
      <c r="Y71" s="30">
        <f t="shared" ref="Y71:Y84" si="8">X71*V71</f>
        <v>9265.3114106774592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510</v>
      </c>
      <c r="AM71" s="109">
        <v>3.9909226074027705E-3</v>
      </c>
      <c r="AN71" s="114">
        <v>2.7941228620860854</v>
      </c>
      <c r="AO71" s="30">
        <f t="shared" ref="AO71:AO84" si="9">AN71*AL71</f>
        <v>1425.0026596639036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9050</v>
      </c>
      <c r="BS71" s="109">
        <v>2.4936219762767002E-3</v>
      </c>
      <c r="BT71" s="114">
        <v>2.7941228620860854</v>
      </c>
      <c r="BU71" s="30">
        <f t="shared" ref="BU71:BU84" si="11">BT71*BR71</f>
        <v>25286.811901879071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48</v>
      </c>
      <c r="CI71" s="109">
        <v>4.8129950867341825E-4</v>
      </c>
      <c r="CJ71" s="114">
        <v>2.7941228620860854</v>
      </c>
      <c r="CK71" s="30">
        <f t="shared" ref="CK71:CK84" si="12">CJ71*CH71</f>
        <v>134.11789738013209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877</v>
      </c>
      <c r="CY71" s="109">
        <v>1.2682482411551616E-3</v>
      </c>
      <c r="CZ71" s="114">
        <v>2.7941228620860854</v>
      </c>
      <c r="DA71" s="30">
        <f t="shared" ref="DA71:DA84" si="13">CZ71*CX71</f>
        <v>2450.4457500494968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2619</v>
      </c>
      <c r="G72" s="109">
        <v>3.4433387369691522E-3</v>
      </c>
      <c r="H72" s="112">
        <v>2.7941228620860854</v>
      </c>
      <c r="I72" s="30">
        <f t="shared" si="7"/>
        <v>7317.8077758034578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3316</v>
      </c>
      <c r="W72" s="109">
        <v>4.4914234940999272E-3</v>
      </c>
      <c r="X72" s="114">
        <v>2.7941228620860854</v>
      </c>
      <c r="Y72" s="30">
        <f t="shared" si="8"/>
        <v>9265.3114106774592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510</v>
      </c>
      <c r="AM72" s="109">
        <v>3.9909226074027705E-3</v>
      </c>
      <c r="AN72" s="114">
        <v>2.7941228620860854</v>
      </c>
      <c r="AO72" s="30">
        <f t="shared" si="9"/>
        <v>1425.0026596639036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9050</v>
      </c>
      <c r="BS72" s="109">
        <v>2.4936219762767002E-3</v>
      </c>
      <c r="BT72" s="114">
        <v>2.7941228620860854</v>
      </c>
      <c r="BU72" s="30">
        <f t="shared" si="11"/>
        <v>25286.811901879071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48</v>
      </c>
      <c r="CI72" s="109">
        <v>4.8129950867341825E-4</v>
      </c>
      <c r="CJ72" s="114">
        <v>2.7941228620860854</v>
      </c>
      <c r="CK72" s="30">
        <f t="shared" si="12"/>
        <v>134.11789738013209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877</v>
      </c>
      <c r="CY72" s="109">
        <v>1.2682482411551616E-3</v>
      </c>
      <c r="CZ72" s="114">
        <v>2.7941228620860854</v>
      </c>
      <c r="DA72" s="30">
        <f t="shared" si="13"/>
        <v>2450.4457500494968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2619</v>
      </c>
      <c r="G73" s="109">
        <v>3.4433387369691522E-3</v>
      </c>
      <c r="H73" s="112">
        <v>2.7941228620860898</v>
      </c>
      <c r="I73" s="30">
        <f t="shared" si="7"/>
        <v>7317.8077758034697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3316</v>
      </c>
      <c r="W73" s="109">
        <v>4.4914234940999272E-3</v>
      </c>
      <c r="X73" s="114">
        <v>2.7941228620860898</v>
      </c>
      <c r="Y73" s="30">
        <f t="shared" si="8"/>
        <v>9265.3114106774738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510</v>
      </c>
      <c r="AM73" s="109">
        <v>3.9909226074027705E-3</v>
      </c>
      <c r="AN73" s="114">
        <v>2.7941228620860898</v>
      </c>
      <c r="AO73" s="30">
        <f t="shared" si="9"/>
        <v>1425.0026596639059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9050</v>
      </c>
      <c r="BS73" s="109">
        <v>2.4936219762767002E-3</v>
      </c>
      <c r="BT73" s="114">
        <v>2.7941228620860898</v>
      </c>
      <c r="BU73" s="30">
        <f t="shared" si="11"/>
        <v>25286.811901879115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48</v>
      </c>
      <c r="CI73" s="109">
        <v>4.8129950867341825E-4</v>
      </c>
      <c r="CJ73" s="114">
        <v>2.7941228620860898</v>
      </c>
      <c r="CK73" s="30">
        <f t="shared" si="12"/>
        <v>134.11789738013232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877</v>
      </c>
      <c r="CY73" s="109">
        <v>1.2682482411551616E-3</v>
      </c>
      <c r="CZ73" s="114">
        <v>2.7941228620860898</v>
      </c>
      <c r="DA73" s="30">
        <f t="shared" si="13"/>
        <v>2450.4457500495009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2619</v>
      </c>
      <c r="G74" s="109">
        <v>3.4433387369691522E-3</v>
      </c>
      <c r="H74" s="112">
        <v>2.7941228620860898</v>
      </c>
      <c r="I74" s="30">
        <f t="shared" si="7"/>
        <v>7317.8077758034697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3316</v>
      </c>
      <c r="W74" s="109">
        <v>4.4914234940999272E-3</v>
      </c>
      <c r="X74" s="114">
        <v>2.7941228620860898</v>
      </c>
      <c r="Y74" s="30">
        <f t="shared" si="8"/>
        <v>9265.3114106774738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510</v>
      </c>
      <c r="AM74" s="109">
        <v>3.9909226074027705E-3</v>
      </c>
      <c r="AN74" s="114">
        <v>2.7941228620860898</v>
      </c>
      <c r="AO74" s="30">
        <f t="shared" si="9"/>
        <v>1425.0026596639059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9050</v>
      </c>
      <c r="BS74" s="109">
        <v>2.4936219762767002E-3</v>
      </c>
      <c r="BT74" s="114">
        <v>2.7941228620860898</v>
      </c>
      <c r="BU74" s="30">
        <f t="shared" si="11"/>
        <v>25286.811901879115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48</v>
      </c>
      <c r="CI74" s="109">
        <v>4.8129950867341825E-4</v>
      </c>
      <c r="CJ74" s="114">
        <v>2.7941228620860898</v>
      </c>
      <c r="CK74" s="30">
        <f t="shared" si="12"/>
        <v>134.11789738013232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877</v>
      </c>
      <c r="CY74" s="109">
        <v>1.2682482411551616E-3</v>
      </c>
      <c r="CZ74" s="114">
        <v>2.7941228620860898</v>
      </c>
      <c r="DA74" s="30">
        <f t="shared" si="13"/>
        <v>2450.4457500495009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2619</v>
      </c>
      <c r="G75" s="109">
        <v>3.4433387369691522E-3</v>
      </c>
      <c r="H75" s="112">
        <v>2.7941228620860898</v>
      </c>
      <c r="I75" s="30">
        <f t="shared" si="7"/>
        <v>7317.8077758034697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3316</v>
      </c>
      <c r="W75" s="109">
        <v>4.4914234940999272E-3</v>
      </c>
      <c r="X75" s="114">
        <v>2.7941228620860898</v>
      </c>
      <c r="Y75" s="30">
        <f t="shared" si="8"/>
        <v>9265.3114106774738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510</v>
      </c>
      <c r="AM75" s="109">
        <v>3.9909226074027705E-3</v>
      </c>
      <c r="AN75" s="114">
        <v>2.7941228620860898</v>
      </c>
      <c r="AO75" s="30">
        <f t="shared" si="9"/>
        <v>1425.0026596639059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9050</v>
      </c>
      <c r="BS75" s="109">
        <v>2.4936219762767002E-3</v>
      </c>
      <c r="BT75" s="114">
        <v>2.7941228620860898</v>
      </c>
      <c r="BU75" s="30">
        <f t="shared" si="11"/>
        <v>25286.811901879115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48</v>
      </c>
      <c r="CI75" s="109">
        <v>4.8129950867341825E-4</v>
      </c>
      <c r="CJ75" s="114">
        <v>2.7941228620860898</v>
      </c>
      <c r="CK75" s="30">
        <f t="shared" si="12"/>
        <v>134.11789738013232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877</v>
      </c>
      <c r="CY75" s="109">
        <v>1.2682482411551616E-3</v>
      </c>
      <c r="CZ75" s="114">
        <v>2.7941228620860898</v>
      </c>
      <c r="DA75" s="30">
        <f t="shared" si="13"/>
        <v>2450.4457500495009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2619</v>
      </c>
      <c r="G76" s="109">
        <v>3.4433387369691522E-3</v>
      </c>
      <c r="H76" s="112">
        <v>2.7941228620860898</v>
      </c>
      <c r="I76" s="30">
        <f t="shared" si="7"/>
        <v>7317.8077758034697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3316</v>
      </c>
      <c r="W76" s="109">
        <v>4.4914234940999272E-3</v>
      </c>
      <c r="X76" s="114">
        <v>2.7941228620860898</v>
      </c>
      <c r="Y76" s="30">
        <f t="shared" si="8"/>
        <v>9265.3114106774738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510</v>
      </c>
      <c r="AM76" s="109">
        <v>3.9909226074027705E-3</v>
      </c>
      <c r="AN76" s="114">
        <v>2.7941228620860898</v>
      </c>
      <c r="AO76" s="30">
        <f t="shared" si="9"/>
        <v>1425.0026596639059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9050</v>
      </c>
      <c r="BS76" s="109">
        <v>2.4936219762767002E-3</v>
      </c>
      <c r="BT76" s="114">
        <v>2.7941228620860898</v>
      </c>
      <c r="BU76" s="30">
        <f t="shared" si="11"/>
        <v>25286.811901879115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48</v>
      </c>
      <c r="CI76" s="109">
        <v>4.8129950867341825E-4</v>
      </c>
      <c r="CJ76" s="114">
        <v>2.7941228620860898</v>
      </c>
      <c r="CK76" s="30">
        <f t="shared" si="12"/>
        <v>134.11789738013232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877</v>
      </c>
      <c r="CY76" s="109">
        <v>1.2682482411551616E-3</v>
      </c>
      <c r="CZ76" s="114">
        <v>2.7941228620860898</v>
      </c>
      <c r="DA76" s="30">
        <f t="shared" si="13"/>
        <v>2450.4457500495009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2619</v>
      </c>
      <c r="G77" s="109">
        <v>3.4433387369691522E-3</v>
      </c>
      <c r="H77" s="112">
        <v>2.7941228620860898</v>
      </c>
      <c r="I77" s="30">
        <f t="shared" si="7"/>
        <v>7317.8077758034697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3316</v>
      </c>
      <c r="W77" s="109">
        <v>4.4914234940999272E-3</v>
      </c>
      <c r="X77" s="114">
        <v>2.7941228620860898</v>
      </c>
      <c r="Y77" s="30">
        <f t="shared" si="8"/>
        <v>9265.3114106774738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510</v>
      </c>
      <c r="AM77" s="109">
        <v>3.9909226074027705E-3</v>
      </c>
      <c r="AN77" s="114">
        <v>2.7941228620860898</v>
      </c>
      <c r="AO77" s="30">
        <f t="shared" si="9"/>
        <v>1425.0026596639059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9050</v>
      </c>
      <c r="BS77" s="109">
        <v>2.4936219762767002E-3</v>
      </c>
      <c r="BT77" s="114">
        <v>2.7941228620860898</v>
      </c>
      <c r="BU77" s="30">
        <f t="shared" si="11"/>
        <v>25286.811901879115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48</v>
      </c>
      <c r="CI77" s="109">
        <v>4.8129950867341825E-4</v>
      </c>
      <c r="CJ77" s="114">
        <v>2.7941228620860898</v>
      </c>
      <c r="CK77" s="30">
        <f t="shared" si="12"/>
        <v>134.11789738013232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877</v>
      </c>
      <c r="CY77" s="109">
        <v>1.2682482411551616E-3</v>
      </c>
      <c r="CZ77" s="114">
        <v>2.7941228620860898</v>
      </c>
      <c r="DA77" s="30">
        <f t="shared" si="13"/>
        <v>2450.4457500495009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2619</v>
      </c>
      <c r="G78" s="109">
        <v>3.4433387369691522E-3</v>
      </c>
      <c r="H78" s="112">
        <v>2.7941228620860898</v>
      </c>
      <c r="I78" s="30">
        <f t="shared" si="7"/>
        <v>7317.8077758034697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3316</v>
      </c>
      <c r="W78" s="109">
        <v>4.4914234940999272E-3</v>
      </c>
      <c r="X78" s="114">
        <v>2.7941228620860898</v>
      </c>
      <c r="Y78" s="30">
        <f t="shared" si="8"/>
        <v>9265.3114106774738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510</v>
      </c>
      <c r="AM78" s="109">
        <v>3.9909226074027705E-3</v>
      </c>
      <c r="AN78" s="114">
        <v>2.7941228620860898</v>
      </c>
      <c r="AO78" s="30">
        <f t="shared" si="9"/>
        <v>1425.0026596639059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9050</v>
      </c>
      <c r="BS78" s="109">
        <v>2.4936219762767002E-3</v>
      </c>
      <c r="BT78" s="114">
        <v>2.7941228620860898</v>
      </c>
      <c r="BU78" s="30">
        <f t="shared" si="11"/>
        <v>25286.811901879115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48</v>
      </c>
      <c r="CI78" s="109">
        <v>4.8129950867341825E-4</v>
      </c>
      <c r="CJ78" s="114">
        <v>2.7941228620860898</v>
      </c>
      <c r="CK78" s="30">
        <f t="shared" si="12"/>
        <v>134.11789738013232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877</v>
      </c>
      <c r="CY78" s="109">
        <v>1.2682482411551616E-3</v>
      </c>
      <c r="CZ78" s="114">
        <v>2.7941228620860898</v>
      </c>
      <c r="DA78" s="30">
        <f t="shared" si="13"/>
        <v>2450.4457500495009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2619</v>
      </c>
      <c r="G79" s="109">
        <v>3.4433387369691522E-3</v>
      </c>
      <c r="H79" s="112">
        <v>2.33</v>
      </c>
      <c r="I79" s="30">
        <f t="shared" si="7"/>
        <v>6102.27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3316</v>
      </c>
      <c r="W79" s="109">
        <v>4.4914234940999272E-3</v>
      </c>
      <c r="X79" s="112">
        <v>2.33</v>
      </c>
      <c r="Y79" s="30">
        <f t="shared" si="8"/>
        <v>7726.2800000000007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510</v>
      </c>
      <c r="AM79" s="109">
        <v>3.9909226074027705E-3</v>
      </c>
      <c r="AN79" s="112">
        <v>2.33</v>
      </c>
      <c r="AO79" s="30">
        <f t="shared" si="9"/>
        <v>1188.3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9050</v>
      </c>
      <c r="BS79" s="109">
        <v>2.4936219762767002E-3</v>
      </c>
      <c r="BT79" s="112">
        <v>2.33</v>
      </c>
      <c r="BU79" s="30">
        <f t="shared" si="11"/>
        <v>21086.5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48</v>
      </c>
      <c r="CI79" s="109">
        <v>4.8129950867341825E-4</v>
      </c>
      <c r="CJ79" s="112">
        <v>2.33</v>
      </c>
      <c r="CK79" s="30">
        <f t="shared" si="12"/>
        <v>111.84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877</v>
      </c>
      <c r="CY79" s="109">
        <v>1.2682482411551616E-3</v>
      </c>
      <c r="CZ79" s="112">
        <v>2.33</v>
      </c>
      <c r="DA79" s="30">
        <f t="shared" si="13"/>
        <v>2043.41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2619</v>
      </c>
      <c r="G80" s="109">
        <v>3.4433387369691522E-3</v>
      </c>
      <c r="H80" s="112">
        <v>2.33</v>
      </c>
      <c r="I80" s="30">
        <f t="shared" si="7"/>
        <v>6102.27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3316</v>
      </c>
      <c r="W80" s="109">
        <v>4.4914234940999272E-3</v>
      </c>
      <c r="X80" s="112">
        <v>2.33</v>
      </c>
      <c r="Y80" s="30">
        <f t="shared" si="8"/>
        <v>7726.2800000000007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510</v>
      </c>
      <c r="AM80" s="109">
        <v>3.9909226074027705E-3</v>
      </c>
      <c r="AN80" s="112">
        <v>2.33</v>
      </c>
      <c r="AO80" s="30">
        <f t="shared" si="9"/>
        <v>1188.3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9050</v>
      </c>
      <c r="BS80" s="109">
        <v>2.4936219762767002E-3</v>
      </c>
      <c r="BT80" s="112">
        <v>2.33</v>
      </c>
      <c r="BU80" s="30">
        <f t="shared" si="11"/>
        <v>21086.5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48</v>
      </c>
      <c r="CI80" s="109">
        <v>4.8129950867341825E-4</v>
      </c>
      <c r="CJ80" s="112">
        <v>2.33</v>
      </c>
      <c r="CK80" s="30">
        <f t="shared" si="12"/>
        <v>111.84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877</v>
      </c>
      <c r="CY80" s="109">
        <v>1.2682482411551616E-3</v>
      </c>
      <c r="CZ80" s="112">
        <v>2.33</v>
      </c>
      <c r="DA80" s="30">
        <f t="shared" si="13"/>
        <v>2043.41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2619</v>
      </c>
      <c r="G81" s="109">
        <v>3.4433387369691522E-3</v>
      </c>
      <c r="H81" s="112">
        <v>2.33</v>
      </c>
      <c r="I81" s="30">
        <f t="shared" si="7"/>
        <v>6102.27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3316</v>
      </c>
      <c r="W81" s="109">
        <v>4.4914234940999272E-3</v>
      </c>
      <c r="X81" s="112">
        <v>2.33</v>
      </c>
      <c r="Y81" s="30">
        <f t="shared" si="8"/>
        <v>7726.2800000000007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510</v>
      </c>
      <c r="AM81" s="109">
        <v>3.9909226074027705E-3</v>
      </c>
      <c r="AN81" s="112">
        <v>2.33</v>
      </c>
      <c r="AO81" s="30">
        <f t="shared" si="9"/>
        <v>1188.3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9050</v>
      </c>
      <c r="BS81" s="109">
        <v>2.4936219762767002E-3</v>
      </c>
      <c r="BT81" s="112">
        <v>2.33</v>
      </c>
      <c r="BU81" s="30">
        <f t="shared" si="11"/>
        <v>21086.5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48</v>
      </c>
      <c r="CI81" s="109">
        <v>4.8129950867341825E-4</v>
      </c>
      <c r="CJ81" s="112">
        <v>2.33</v>
      </c>
      <c r="CK81" s="30">
        <f t="shared" si="12"/>
        <v>111.84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877</v>
      </c>
      <c r="CY81" s="109">
        <v>1.2682482411551616E-3</v>
      </c>
      <c r="CZ81" s="112">
        <v>2.33</v>
      </c>
      <c r="DA81" s="30">
        <f t="shared" si="13"/>
        <v>2043.41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2619</v>
      </c>
      <c r="G82" s="109">
        <v>3.4433387369691522E-3</v>
      </c>
      <c r="H82" s="112">
        <v>2.33</v>
      </c>
      <c r="I82" s="30">
        <f t="shared" si="7"/>
        <v>6102.27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3316</v>
      </c>
      <c r="W82" s="109">
        <v>4.4914234940999272E-3</v>
      </c>
      <c r="X82" s="112">
        <v>2.33</v>
      </c>
      <c r="Y82" s="30">
        <f t="shared" si="8"/>
        <v>7726.2800000000007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510</v>
      </c>
      <c r="AM82" s="109">
        <v>3.9909226074027705E-3</v>
      </c>
      <c r="AN82" s="112">
        <v>2.33</v>
      </c>
      <c r="AO82" s="30">
        <f t="shared" si="9"/>
        <v>1188.3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9050</v>
      </c>
      <c r="BS82" s="109">
        <v>2.4936219762767002E-3</v>
      </c>
      <c r="BT82" s="112">
        <v>2.33</v>
      </c>
      <c r="BU82" s="30">
        <f t="shared" si="11"/>
        <v>21086.5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48</v>
      </c>
      <c r="CI82" s="109">
        <v>4.8129950867341825E-4</v>
      </c>
      <c r="CJ82" s="112">
        <v>2.33</v>
      </c>
      <c r="CK82" s="30">
        <f t="shared" si="12"/>
        <v>111.84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877</v>
      </c>
      <c r="CY82" s="109">
        <v>1.2682482411551616E-3</v>
      </c>
      <c r="CZ82" s="112">
        <v>2.33</v>
      </c>
      <c r="DA82" s="30">
        <f t="shared" si="13"/>
        <v>2043.41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2619</v>
      </c>
      <c r="G83" s="109">
        <v>3.4433387369691522E-3</v>
      </c>
      <c r="H83" s="112">
        <v>2.33</v>
      </c>
      <c r="I83" s="30">
        <f t="shared" si="7"/>
        <v>6102.27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3316</v>
      </c>
      <c r="W83" s="109">
        <v>4.4914234940999272E-3</v>
      </c>
      <c r="X83" s="112">
        <v>2.33</v>
      </c>
      <c r="Y83" s="30">
        <f t="shared" si="8"/>
        <v>7726.2800000000007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510</v>
      </c>
      <c r="AM83" s="109">
        <v>3.9909226074027705E-3</v>
      </c>
      <c r="AN83" s="112">
        <v>2.33</v>
      </c>
      <c r="AO83" s="30">
        <f t="shared" si="9"/>
        <v>1188.3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9050</v>
      </c>
      <c r="BS83" s="109">
        <v>2.4936219762767002E-3</v>
      </c>
      <c r="BT83" s="112">
        <v>2.33</v>
      </c>
      <c r="BU83" s="30">
        <f t="shared" si="11"/>
        <v>21086.5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48</v>
      </c>
      <c r="CI83" s="109">
        <v>4.8129950867341825E-4</v>
      </c>
      <c r="CJ83" s="112">
        <v>2.33</v>
      </c>
      <c r="CK83" s="30">
        <f t="shared" si="12"/>
        <v>111.84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877</v>
      </c>
      <c r="CY83" s="109">
        <v>1.2682482411551616E-3</v>
      </c>
      <c r="CZ83" s="112">
        <v>2.33</v>
      </c>
      <c r="DA83" s="30">
        <f t="shared" si="13"/>
        <v>2043.41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2619</v>
      </c>
      <c r="G84" s="111">
        <v>3.4433387369691522E-3</v>
      </c>
      <c r="H84" s="113">
        <v>2.33</v>
      </c>
      <c r="I84" s="30">
        <f t="shared" si="7"/>
        <v>6102.27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3316</v>
      </c>
      <c r="W84" s="111">
        <v>4.4914234940999272E-3</v>
      </c>
      <c r="X84" s="113">
        <v>2.33</v>
      </c>
      <c r="Y84" s="30">
        <f t="shared" si="8"/>
        <v>7726.2800000000007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510</v>
      </c>
      <c r="AM84" s="111">
        <v>3.9909226074027705E-3</v>
      </c>
      <c r="AN84" s="113">
        <v>2.33</v>
      </c>
      <c r="AO84" s="30">
        <f t="shared" si="9"/>
        <v>1188.3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9050</v>
      </c>
      <c r="BS84" s="111">
        <v>2.4936219762767002E-3</v>
      </c>
      <c r="BT84" s="113">
        <v>2.33</v>
      </c>
      <c r="BU84" s="30">
        <f t="shared" si="11"/>
        <v>21086.5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48</v>
      </c>
      <c r="CI84" s="111">
        <v>4.8129950867341825E-4</v>
      </c>
      <c r="CJ84" s="113">
        <v>2.33</v>
      </c>
      <c r="CK84" s="30">
        <f t="shared" si="12"/>
        <v>111.84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877</v>
      </c>
      <c r="CY84" s="111">
        <v>1.2682482411551616E-3</v>
      </c>
      <c r="CZ84" s="113">
        <v>2.33</v>
      </c>
      <c r="DA84" s="30">
        <f t="shared" si="13"/>
        <v>2043.41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EO85"/>
  <sheetViews>
    <sheetView topLeftCell="A61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63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1299</v>
      </c>
      <c r="G31" s="110">
        <v>1.7078644594589265E-3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1100</v>
      </c>
      <c r="W31" s="110">
        <v>1.4899173231332689E-3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121</v>
      </c>
      <c r="AM31" s="110">
        <v>9.4686595195242191E-4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1302</v>
      </c>
      <c r="BS31" s="110">
        <v>3.587509185759407E-4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77</v>
      </c>
      <c r="CI31" s="110">
        <v>7.7208462849694169E-4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1299</v>
      </c>
      <c r="G32" s="109">
        <v>1.7078644594589265E-3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1100</v>
      </c>
      <c r="W32" s="109">
        <v>1.4899173231332689E-3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121</v>
      </c>
      <c r="AM32" s="109">
        <v>9.4686595195242191E-4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1302</v>
      </c>
      <c r="BS32" s="109">
        <v>3.587509185759407E-4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77</v>
      </c>
      <c r="CI32" s="109">
        <v>7.7208462849694169E-4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1299</v>
      </c>
      <c r="G33" s="109">
        <v>1.7078644594589265E-3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1100</v>
      </c>
      <c r="W33" s="109">
        <v>1.4899173231332689E-3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121</v>
      </c>
      <c r="AM33" s="109">
        <v>9.4686595195242191E-4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1302</v>
      </c>
      <c r="BS33" s="109">
        <v>3.587509185759407E-4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77</v>
      </c>
      <c r="CI33" s="109">
        <v>7.7208462849694169E-4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1299</v>
      </c>
      <c r="G34" s="109">
        <v>1.7078644594589265E-3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1100</v>
      </c>
      <c r="W34" s="109">
        <v>1.4899173231332689E-3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121</v>
      </c>
      <c r="AM34" s="109">
        <v>9.4686595195242191E-4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1302</v>
      </c>
      <c r="BS34" s="109">
        <v>3.587509185759407E-4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77</v>
      </c>
      <c r="CI34" s="109">
        <v>7.7208462849694169E-4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1299</v>
      </c>
      <c r="G35" s="109">
        <v>1.7078644594589265E-3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1100</v>
      </c>
      <c r="W35" s="109">
        <v>1.4899173231332689E-3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121</v>
      </c>
      <c r="AM35" s="109">
        <v>9.4686595195242191E-4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1302</v>
      </c>
      <c r="BS35" s="109">
        <v>3.587509185759407E-4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77</v>
      </c>
      <c r="CI35" s="109">
        <v>7.7208462849694169E-4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1299</v>
      </c>
      <c r="G36" s="109">
        <v>1.7078644594589265E-3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1100</v>
      </c>
      <c r="W36" s="109">
        <v>1.4899173231332689E-3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121</v>
      </c>
      <c r="AM36" s="109">
        <v>9.4686595195242191E-4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1302</v>
      </c>
      <c r="BS36" s="109">
        <v>3.587509185759407E-4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77</v>
      </c>
      <c r="CI36" s="109">
        <v>7.7208462849694169E-4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1299</v>
      </c>
      <c r="G37" s="110">
        <v>1.7078644594589265E-3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1100</v>
      </c>
      <c r="W37" s="110">
        <v>1.4899173231332689E-3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121</v>
      </c>
      <c r="AM37" s="110">
        <v>9.4686595195242191E-4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1302</v>
      </c>
      <c r="BS37" s="110">
        <v>3.587509185759407E-4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77</v>
      </c>
      <c r="CI37" s="110">
        <v>7.7208462849694169E-4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1299</v>
      </c>
      <c r="G38" s="110">
        <v>1.7078644594589265E-3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1100</v>
      </c>
      <c r="W38" s="110">
        <v>1.4899173231332689E-3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121</v>
      </c>
      <c r="AM38" s="110">
        <v>9.4686595195242191E-4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1302</v>
      </c>
      <c r="BS38" s="110">
        <v>3.587509185759407E-4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77</v>
      </c>
      <c r="CI38" s="110">
        <v>7.7208462849694169E-4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1299</v>
      </c>
      <c r="G39" s="110">
        <v>1.7078644594589265E-3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1100</v>
      </c>
      <c r="W39" s="110">
        <v>1.4899173231332689E-3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121</v>
      </c>
      <c r="AM39" s="110">
        <v>9.4686595195242191E-4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1302</v>
      </c>
      <c r="BS39" s="110">
        <v>3.587509185759407E-4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77</v>
      </c>
      <c r="CI39" s="110">
        <v>7.7208462849694169E-4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1299</v>
      </c>
      <c r="G40" s="109">
        <v>1.7078644594589265E-3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1100</v>
      </c>
      <c r="W40" s="109">
        <v>1.4899173231332689E-3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121</v>
      </c>
      <c r="AM40" s="109">
        <v>9.4686595195242191E-4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1302</v>
      </c>
      <c r="BS40" s="109">
        <v>3.587509185759407E-4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77</v>
      </c>
      <c r="CI40" s="109">
        <v>7.7208462849694169E-4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1299</v>
      </c>
      <c r="G41" s="109">
        <v>1.7078644594589265E-3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1100</v>
      </c>
      <c r="W41" s="109">
        <v>1.4899173231332689E-3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121</v>
      </c>
      <c r="AM41" s="109">
        <v>9.4686595195242191E-4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1302</v>
      </c>
      <c r="BS41" s="109">
        <v>3.587509185759407E-4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77</v>
      </c>
      <c r="CI41" s="109">
        <v>7.7208462849694169E-4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1299</v>
      </c>
      <c r="G42" s="109">
        <v>1.7078644594589265E-3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1100</v>
      </c>
      <c r="W42" s="109">
        <v>1.4899173231332689E-3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121</v>
      </c>
      <c r="AM42" s="109">
        <v>9.4686595195242191E-4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1302</v>
      </c>
      <c r="BS42" s="109">
        <v>3.587509185759407E-4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77</v>
      </c>
      <c r="CI42" s="109">
        <v>7.7208462849694169E-4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1299</v>
      </c>
      <c r="G43" s="181">
        <v>1.7078644594589265E-3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1100</v>
      </c>
      <c r="W43" s="181">
        <v>1.4899173231332689E-3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121</v>
      </c>
      <c r="AM43" s="181">
        <v>9.4686595195242191E-4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7740</v>
      </c>
      <c r="BS43" s="109">
        <v>2.1326667509813987E-3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90</v>
      </c>
      <c r="CI43" s="181">
        <v>9.0243657876265917E-4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1299</v>
      </c>
      <c r="G44" s="109">
        <v>1.7078644594589265E-3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1100</v>
      </c>
      <c r="W44" s="109">
        <v>1.4899173231332689E-3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121</v>
      </c>
      <c r="AM44" s="109">
        <v>9.4686595195242191E-4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7740</v>
      </c>
      <c r="BS44" s="109">
        <v>2.1326667509813987E-3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90</v>
      </c>
      <c r="CI44" s="109">
        <v>9.0243657876265917E-4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1299</v>
      </c>
      <c r="G45" s="109">
        <v>1.7078644594589265E-3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1100</v>
      </c>
      <c r="W45" s="109">
        <v>1.4899173231332689E-3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121</v>
      </c>
      <c r="AM45" s="109">
        <v>9.4686595195242191E-4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7740</v>
      </c>
      <c r="BS45" s="109">
        <v>2.1326667509813987E-3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90</v>
      </c>
      <c r="CI45" s="109">
        <v>9.0243657876265917E-4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1299</v>
      </c>
      <c r="G46" s="109">
        <v>1.7078644594589265E-3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1100</v>
      </c>
      <c r="W46" s="109">
        <v>1.4899173231332689E-3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121</v>
      </c>
      <c r="AM46" s="109">
        <v>9.4686595195242191E-4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7740</v>
      </c>
      <c r="BS46" s="109">
        <v>2.1326667509813987E-3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90</v>
      </c>
      <c r="CI46" s="109">
        <v>9.0243657876265917E-4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1299</v>
      </c>
      <c r="G47" s="109">
        <v>1.7078644594589265E-3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1100</v>
      </c>
      <c r="W47" s="109">
        <v>1.4899173231332689E-3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121</v>
      </c>
      <c r="AM47" s="109">
        <v>9.4686595195242191E-4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7740</v>
      </c>
      <c r="BS47" s="109">
        <v>2.1326667509813987E-3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90</v>
      </c>
      <c r="CI47" s="109">
        <v>9.0243657876265917E-4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1299</v>
      </c>
      <c r="G48" s="109">
        <v>1.7078644594589265E-3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1100</v>
      </c>
      <c r="W48" s="109">
        <v>1.4899173231332689E-3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121</v>
      </c>
      <c r="AM48" s="109">
        <v>9.4686595195242191E-4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7740</v>
      </c>
      <c r="BS48" s="109">
        <v>2.1326667509813987E-3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90</v>
      </c>
      <c r="CI48" s="109">
        <v>9.0243657876265917E-4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1299</v>
      </c>
      <c r="G49" s="109">
        <v>1.7078644594589265E-3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1100</v>
      </c>
      <c r="W49" s="109">
        <v>1.4899173231332689E-3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121</v>
      </c>
      <c r="AM49" s="109">
        <v>9.4686595195242191E-4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7740</v>
      </c>
      <c r="BS49" s="109">
        <v>2.1326667509813987E-3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90</v>
      </c>
      <c r="CI49" s="109">
        <v>9.0243657876265917E-4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1299</v>
      </c>
      <c r="G50" s="109">
        <v>1.7078644594589265E-3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1100</v>
      </c>
      <c r="W50" s="109">
        <v>1.4899173231332689E-3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121</v>
      </c>
      <c r="AM50" s="109">
        <v>9.4686595195242191E-4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7740</v>
      </c>
      <c r="BS50" s="109">
        <v>2.1326667509813987E-3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90</v>
      </c>
      <c r="CI50" s="109">
        <v>9.0243657876265917E-4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1299</v>
      </c>
      <c r="G51" s="109">
        <v>1.7078644594589265E-3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1100</v>
      </c>
      <c r="W51" s="109">
        <v>1.4899173231332689E-3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121</v>
      </c>
      <c r="AM51" s="109">
        <v>9.4686595195242191E-4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7740</v>
      </c>
      <c r="BS51" s="109">
        <v>2.1326667509813987E-3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90</v>
      </c>
      <c r="CI51" s="109">
        <v>9.0243657876265917E-4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1299</v>
      </c>
      <c r="G52" s="109">
        <v>1.7078644594589265E-3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1100</v>
      </c>
      <c r="W52" s="109">
        <v>1.4899173231332689E-3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121</v>
      </c>
      <c r="AM52" s="109">
        <v>9.4686595195242191E-4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7740</v>
      </c>
      <c r="BS52" s="109">
        <v>2.1326667509813987E-3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90</v>
      </c>
      <c r="CI52" s="109">
        <v>9.0243657876265917E-4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1299</v>
      </c>
      <c r="G53" s="109">
        <v>1.7078644594589265E-3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1100</v>
      </c>
      <c r="W53" s="109">
        <v>1.4899173231332689E-3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121</v>
      </c>
      <c r="AM53" s="109">
        <v>9.4686595195242191E-4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7740</v>
      </c>
      <c r="BS53" s="109">
        <v>2.1326667509813987E-3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90</v>
      </c>
      <c r="CI53" s="109">
        <v>9.0243657876265917E-4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1299</v>
      </c>
      <c r="G54" s="109">
        <v>1.7078644594589265E-3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1100</v>
      </c>
      <c r="W54" s="109">
        <v>1.4899173231332689E-3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121</v>
      </c>
      <c r="AM54" s="109">
        <v>9.4686595195242191E-4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7740</v>
      </c>
      <c r="BS54" s="109">
        <v>2.1326667509813987E-3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90</v>
      </c>
      <c r="CI54" s="109">
        <v>9.0243657876265917E-4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1299</v>
      </c>
      <c r="G55" s="109">
        <v>1.7078644594589265E-3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1100</v>
      </c>
      <c r="W55" s="109">
        <v>1.4899173231332689E-3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121</v>
      </c>
      <c r="AM55" s="109">
        <v>9.4686595195242191E-4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7740</v>
      </c>
      <c r="BS55" s="109">
        <v>2.1326667509813987E-3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90</v>
      </c>
      <c r="CI55" s="109">
        <v>9.0243657876265917E-4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1299</v>
      </c>
      <c r="G56" s="109">
        <v>1.7078644594589265E-3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1100</v>
      </c>
      <c r="W56" s="109">
        <v>1.4899173231332689E-3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121</v>
      </c>
      <c r="AM56" s="109">
        <v>9.4686595195242191E-4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7740</v>
      </c>
      <c r="BS56" s="109">
        <v>2.1326667509813987E-3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90</v>
      </c>
      <c r="CI56" s="109">
        <v>9.0243657876265917E-4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1299</v>
      </c>
      <c r="G57" s="109">
        <v>1.7078644594589265E-3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1100</v>
      </c>
      <c r="W57" s="109">
        <v>1.4899173231332689E-3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121</v>
      </c>
      <c r="AM57" s="109">
        <v>9.4686595195242191E-4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7740</v>
      </c>
      <c r="BS57" s="109">
        <v>2.1326667509813987E-3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90</v>
      </c>
      <c r="CI57" s="109">
        <v>9.0243657876265917E-4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1299</v>
      </c>
      <c r="G58" s="109">
        <v>1.7078644594589265E-3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1100</v>
      </c>
      <c r="W58" s="109">
        <v>1.4899173231332689E-3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121</v>
      </c>
      <c r="AM58" s="109">
        <v>9.4686595195242191E-4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7740</v>
      </c>
      <c r="BS58" s="109">
        <v>2.1326667509813987E-3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90</v>
      </c>
      <c r="CI58" s="109">
        <v>9.0243657876265917E-4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1299</v>
      </c>
      <c r="G59" s="109">
        <v>1.7078644594589265E-3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1100</v>
      </c>
      <c r="W59" s="109">
        <v>1.4899173231332689E-3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121</v>
      </c>
      <c r="AM59" s="109">
        <v>9.4686595195242191E-4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7740</v>
      </c>
      <c r="BS59" s="109">
        <v>2.1326667509813987E-3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90</v>
      </c>
      <c r="CI59" s="109">
        <v>9.0243657876265917E-4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1299</v>
      </c>
      <c r="G60" s="109">
        <v>1.7078644594589265E-3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1100</v>
      </c>
      <c r="W60" s="109">
        <v>1.4899173231332689E-3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121</v>
      </c>
      <c r="AM60" s="109">
        <v>9.4686595195242191E-4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7740</v>
      </c>
      <c r="BS60" s="109">
        <v>2.1326667509813987E-3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90</v>
      </c>
      <c r="CI60" s="109">
        <v>9.0243657876265917E-4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1299</v>
      </c>
      <c r="G61" s="109">
        <v>1.7078644594589265E-3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1100</v>
      </c>
      <c r="W61" s="109">
        <v>1.4899173231332689E-3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121</v>
      </c>
      <c r="AM61" s="109">
        <v>9.4686595195242191E-4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7740</v>
      </c>
      <c r="BS61" s="109">
        <v>2.1326667509813987E-3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90</v>
      </c>
      <c r="CI61" s="109">
        <v>9.0243657876265917E-4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1299</v>
      </c>
      <c r="G62" s="109">
        <v>1.7078644594589265E-3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1100</v>
      </c>
      <c r="W62" s="109">
        <v>1.4899173231332689E-3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121</v>
      </c>
      <c r="AM62" s="109">
        <v>9.4686595195242191E-4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7740</v>
      </c>
      <c r="BS62" s="109">
        <v>2.1326667509813987E-3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90</v>
      </c>
      <c r="CI62" s="109">
        <v>9.0243657876265917E-4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1299</v>
      </c>
      <c r="G63" s="109">
        <v>1.7078644594589265E-3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1100</v>
      </c>
      <c r="W63" s="109">
        <v>1.4899173231332689E-3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121</v>
      </c>
      <c r="AM63" s="109">
        <v>9.4686595195242191E-4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7740</v>
      </c>
      <c r="BS63" s="109">
        <v>2.1326667509813987E-3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90</v>
      </c>
      <c r="CI63" s="109">
        <v>9.0243657876265917E-4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1299</v>
      </c>
      <c r="G64" s="109">
        <v>1.7078644594589265E-3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1100</v>
      </c>
      <c r="W64" s="109">
        <v>1.4899173231332689E-3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121</v>
      </c>
      <c r="AM64" s="109">
        <v>9.4686595195242191E-4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7740</v>
      </c>
      <c r="BS64" s="109">
        <v>2.1326667509813987E-3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90</v>
      </c>
      <c r="CI64" s="109">
        <v>9.0243657876265917E-4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1299</v>
      </c>
      <c r="G65" s="109">
        <v>1.7078644594589265E-3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1100</v>
      </c>
      <c r="W65" s="109">
        <v>1.4899173231332689E-3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121</v>
      </c>
      <c r="AM65" s="109">
        <v>9.4686595195242191E-4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7740</v>
      </c>
      <c r="BS65" s="109">
        <v>2.1326667509813987E-3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90</v>
      </c>
      <c r="CI65" s="109">
        <v>9.0243657876265917E-4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1299</v>
      </c>
      <c r="G66" s="109">
        <v>1.7078644594589265E-3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1100</v>
      </c>
      <c r="W66" s="109">
        <v>1.4899173231332689E-3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121</v>
      </c>
      <c r="AM66" s="109">
        <v>9.4686595195242191E-4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7740</v>
      </c>
      <c r="BS66" s="109">
        <v>2.1326667509813987E-3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90</v>
      </c>
      <c r="CI66" s="109">
        <v>9.0243657876265917E-4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1299</v>
      </c>
      <c r="G67" s="109">
        <v>1.7078644594589265E-3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1100</v>
      </c>
      <c r="W67" s="109">
        <v>1.4899173231332689E-3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121</v>
      </c>
      <c r="AM67" s="109">
        <v>9.4686595195242191E-4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7740</v>
      </c>
      <c r="BS67" s="109">
        <v>2.1326667509813987E-3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90</v>
      </c>
      <c r="CI67" s="109">
        <v>9.0243657876265917E-4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582</v>
      </c>
      <c r="CY67" s="109">
        <v>8.4164250439259299E-4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1299</v>
      </c>
      <c r="G68" s="109">
        <v>1.7078644594589265E-3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1100</v>
      </c>
      <c r="W68" s="109">
        <v>1.4899173231332689E-3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121</v>
      </c>
      <c r="AM68" s="109">
        <v>9.4686595195242191E-4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7740</v>
      </c>
      <c r="BS68" s="109">
        <v>2.1326667509813987E-3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90</v>
      </c>
      <c r="CI68" s="109">
        <v>9.0243657876265917E-4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582</v>
      </c>
      <c r="CY68" s="109">
        <v>8.4164250439259299E-4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1299</v>
      </c>
      <c r="G69" s="109">
        <v>1.7078644594589265E-3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1100</v>
      </c>
      <c r="W69" s="109">
        <v>1.4899173231332689E-3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121</v>
      </c>
      <c r="AM69" s="109">
        <v>9.4686595195242191E-4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7740</v>
      </c>
      <c r="BS69" s="109">
        <v>2.1326667509813987E-3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90</v>
      </c>
      <c r="CI69" s="109">
        <v>9.0243657876265917E-4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582</v>
      </c>
      <c r="CY69" s="109">
        <v>8.4164250439259299E-4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1299</v>
      </c>
      <c r="G70" s="109">
        <v>1.7078644594589265E-3</v>
      </c>
      <c r="H70" s="112">
        <v>2.7941228620860854</v>
      </c>
      <c r="I70" s="30">
        <f>H70*F70</f>
        <v>3629.5655978498248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1100</v>
      </c>
      <c r="W70" s="109">
        <v>1.4899173231332689E-3</v>
      </c>
      <c r="X70" s="114">
        <v>2.7941228620860854</v>
      </c>
      <c r="Y70" s="30">
        <f>X70*V70</f>
        <v>3073.535148294694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121</v>
      </c>
      <c r="AM70" s="109">
        <v>9.4686595195242191E-4</v>
      </c>
      <c r="AN70" s="114">
        <v>2.7941228620860854</v>
      </c>
      <c r="AO70" s="30">
        <f>AN70*AL70</f>
        <v>338.08886631241631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7740</v>
      </c>
      <c r="BS70" s="109">
        <v>2.1326667509813987E-3</v>
      </c>
      <c r="BT70" s="114">
        <v>2.7941228620860854</v>
      </c>
      <c r="BU70" s="30">
        <f>BT70*BR70</f>
        <v>21626.510952546301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90</v>
      </c>
      <c r="CI70" s="109">
        <v>9.0243657876265917E-4</v>
      </c>
      <c r="CJ70" s="114">
        <v>2.7941228620860854</v>
      </c>
      <c r="CK70" s="30">
        <f>CJ70*CH70</f>
        <v>251.47105758774768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582</v>
      </c>
      <c r="CY70" s="109">
        <v>8.4164250439259299E-4</v>
      </c>
      <c r="CZ70" s="114">
        <v>2.7941228620860854</v>
      </c>
      <c r="DA70" s="30">
        <f>CZ70*CX70</f>
        <v>1626.1795057341017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1299</v>
      </c>
      <c r="G71" s="109">
        <v>1.7078644594589265E-3</v>
      </c>
      <c r="H71" s="112">
        <v>2.7941228620860854</v>
      </c>
      <c r="I71" s="30">
        <f t="shared" ref="I71:I84" si="7">H71*F71</f>
        <v>3629.5655978498248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1100</v>
      </c>
      <c r="W71" s="109">
        <v>1.4899173231332689E-3</v>
      </c>
      <c r="X71" s="114">
        <v>2.7941228620860854</v>
      </c>
      <c r="Y71" s="30">
        <f t="shared" ref="Y71:Y84" si="8">X71*V71</f>
        <v>3073.535148294694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121</v>
      </c>
      <c r="AM71" s="109">
        <v>9.4686595195242191E-4</v>
      </c>
      <c r="AN71" s="114">
        <v>2.7941228620860854</v>
      </c>
      <c r="AO71" s="30">
        <f t="shared" ref="AO71:AO84" si="9">AN71*AL71</f>
        <v>338.08886631241631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7740</v>
      </c>
      <c r="BS71" s="109">
        <v>2.1326667509813987E-3</v>
      </c>
      <c r="BT71" s="114">
        <v>2.7941228620860854</v>
      </c>
      <c r="BU71" s="30">
        <f t="shared" ref="BU71:BU84" si="11">BT71*BR71</f>
        <v>21626.510952546301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90</v>
      </c>
      <c r="CI71" s="109">
        <v>9.0243657876265917E-4</v>
      </c>
      <c r="CJ71" s="114">
        <v>2.7941228620860854</v>
      </c>
      <c r="CK71" s="30">
        <f t="shared" ref="CK71:CK84" si="12">CJ71*CH71</f>
        <v>251.47105758774768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582</v>
      </c>
      <c r="CY71" s="109">
        <v>8.4164250439259299E-4</v>
      </c>
      <c r="CZ71" s="114">
        <v>2.7941228620860854</v>
      </c>
      <c r="DA71" s="30">
        <f t="shared" ref="DA71:DA84" si="13">CZ71*CX71</f>
        <v>1626.1795057341017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1299</v>
      </c>
      <c r="G72" s="109">
        <v>1.7078644594589265E-3</v>
      </c>
      <c r="H72" s="112">
        <v>2.7941228620860854</v>
      </c>
      <c r="I72" s="30">
        <f t="shared" si="7"/>
        <v>3629.5655978498248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1100</v>
      </c>
      <c r="W72" s="109">
        <v>1.4899173231332689E-3</v>
      </c>
      <c r="X72" s="114">
        <v>2.7941228620860854</v>
      </c>
      <c r="Y72" s="30">
        <f t="shared" si="8"/>
        <v>3073.535148294694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121</v>
      </c>
      <c r="AM72" s="109">
        <v>9.4686595195242191E-4</v>
      </c>
      <c r="AN72" s="114">
        <v>2.7941228620860854</v>
      </c>
      <c r="AO72" s="30">
        <f t="shared" si="9"/>
        <v>338.08886631241631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7740</v>
      </c>
      <c r="BS72" s="109">
        <v>2.1326667509813987E-3</v>
      </c>
      <c r="BT72" s="114">
        <v>2.7941228620860854</v>
      </c>
      <c r="BU72" s="30">
        <f t="shared" si="11"/>
        <v>21626.510952546301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90</v>
      </c>
      <c r="CI72" s="109">
        <v>9.0243657876265917E-4</v>
      </c>
      <c r="CJ72" s="114">
        <v>2.7941228620860854</v>
      </c>
      <c r="CK72" s="30">
        <f t="shared" si="12"/>
        <v>251.47105758774768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582</v>
      </c>
      <c r="CY72" s="109">
        <v>8.4164250439259299E-4</v>
      </c>
      <c r="CZ72" s="114">
        <v>2.7941228620860854</v>
      </c>
      <c r="DA72" s="30">
        <f t="shared" si="13"/>
        <v>1626.1795057341017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1299</v>
      </c>
      <c r="G73" s="109">
        <v>1.7078644594589265E-3</v>
      </c>
      <c r="H73" s="112">
        <v>2.7941228620860898</v>
      </c>
      <c r="I73" s="30">
        <f t="shared" si="7"/>
        <v>3629.5655978498307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1100</v>
      </c>
      <c r="W73" s="109">
        <v>1.4899173231332689E-3</v>
      </c>
      <c r="X73" s="114">
        <v>2.7941228620860898</v>
      </c>
      <c r="Y73" s="30">
        <f t="shared" si="8"/>
        <v>3073.535148294699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121</v>
      </c>
      <c r="AM73" s="109">
        <v>9.4686595195242191E-4</v>
      </c>
      <c r="AN73" s="114">
        <v>2.7941228620860898</v>
      </c>
      <c r="AO73" s="30">
        <f t="shared" si="9"/>
        <v>338.08886631241688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7740</v>
      </c>
      <c r="BS73" s="109">
        <v>2.1326667509813987E-3</v>
      </c>
      <c r="BT73" s="114">
        <v>2.7941228620860898</v>
      </c>
      <c r="BU73" s="30">
        <f t="shared" si="11"/>
        <v>21626.510952546334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90</v>
      </c>
      <c r="CI73" s="109">
        <v>9.0243657876265917E-4</v>
      </c>
      <c r="CJ73" s="114">
        <v>2.7941228620860898</v>
      </c>
      <c r="CK73" s="30">
        <f t="shared" si="12"/>
        <v>251.47105758774808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582</v>
      </c>
      <c r="CY73" s="109">
        <v>8.4164250439259299E-4</v>
      </c>
      <c r="CZ73" s="114">
        <v>2.7941228620860898</v>
      </c>
      <c r="DA73" s="30">
        <f t="shared" si="13"/>
        <v>1626.1795057341044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1299</v>
      </c>
      <c r="G74" s="109">
        <v>1.7078644594589265E-3</v>
      </c>
      <c r="H74" s="112">
        <v>2.7941228620860898</v>
      </c>
      <c r="I74" s="30">
        <f t="shared" si="7"/>
        <v>3629.5655978498307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1100</v>
      </c>
      <c r="W74" s="109">
        <v>1.4899173231332689E-3</v>
      </c>
      <c r="X74" s="114">
        <v>2.7941228620860898</v>
      </c>
      <c r="Y74" s="30">
        <f t="shared" si="8"/>
        <v>3073.535148294699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121</v>
      </c>
      <c r="AM74" s="109">
        <v>9.4686595195242191E-4</v>
      </c>
      <c r="AN74" s="114">
        <v>2.7941228620860898</v>
      </c>
      <c r="AO74" s="30">
        <f t="shared" si="9"/>
        <v>338.08886631241688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7740</v>
      </c>
      <c r="BS74" s="109">
        <v>2.1326667509813987E-3</v>
      </c>
      <c r="BT74" s="114">
        <v>2.7941228620860898</v>
      </c>
      <c r="BU74" s="30">
        <f t="shared" si="11"/>
        <v>21626.510952546334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90</v>
      </c>
      <c r="CI74" s="109">
        <v>9.0243657876265917E-4</v>
      </c>
      <c r="CJ74" s="114">
        <v>2.7941228620860898</v>
      </c>
      <c r="CK74" s="30">
        <f t="shared" si="12"/>
        <v>251.47105758774808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582</v>
      </c>
      <c r="CY74" s="109">
        <v>8.4164250439259299E-4</v>
      </c>
      <c r="CZ74" s="114">
        <v>2.7941228620860898</v>
      </c>
      <c r="DA74" s="30">
        <f t="shared" si="13"/>
        <v>1626.1795057341044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1299</v>
      </c>
      <c r="G75" s="109">
        <v>1.7078644594589265E-3</v>
      </c>
      <c r="H75" s="112">
        <v>2.7941228620860898</v>
      </c>
      <c r="I75" s="30">
        <f t="shared" si="7"/>
        <v>3629.5655978498307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1100</v>
      </c>
      <c r="W75" s="109">
        <v>1.4899173231332689E-3</v>
      </c>
      <c r="X75" s="114">
        <v>2.7941228620860898</v>
      </c>
      <c r="Y75" s="30">
        <f t="shared" si="8"/>
        <v>3073.535148294699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121</v>
      </c>
      <c r="AM75" s="109">
        <v>9.4686595195242191E-4</v>
      </c>
      <c r="AN75" s="114">
        <v>2.7941228620860898</v>
      </c>
      <c r="AO75" s="30">
        <f t="shared" si="9"/>
        <v>338.08886631241688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7740</v>
      </c>
      <c r="BS75" s="109">
        <v>2.1326667509813987E-3</v>
      </c>
      <c r="BT75" s="114">
        <v>2.7941228620860898</v>
      </c>
      <c r="BU75" s="30">
        <f t="shared" si="11"/>
        <v>21626.510952546334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90</v>
      </c>
      <c r="CI75" s="109">
        <v>9.0243657876265917E-4</v>
      </c>
      <c r="CJ75" s="114">
        <v>2.7941228620860898</v>
      </c>
      <c r="CK75" s="30">
        <f t="shared" si="12"/>
        <v>251.47105758774808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582</v>
      </c>
      <c r="CY75" s="109">
        <v>8.4164250439259299E-4</v>
      </c>
      <c r="CZ75" s="114">
        <v>2.7941228620860898</v>
      </c>
      <c r="DA75" s="30">
        <f t="shared" si="13"/>
        <v>1626.1795057341044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1299</v>
      </c>
      <c r="G76" s="109">
        <v>1.7078644594589265E-3</v>
      </c>
      <c r="H76" s="112">
        <v>2.7941228620860898</v>
      </c>
      <c r="I76" s="30">
        <f t="shared" si="7"/>
        <v>3629.5655978498307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1100</v>
      </c>
      <c r="W76" s="109">
        <v>1.4899173231332689E-3</v>
      </c>
      <c r="X76" s="114">
        <v>2.7941228620860898</v>
      </c>
      <c r="Y76" s="30">
        <f t="shared" si="8"/>
        <v>3073.535148294699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121</v>
      </c>
      <c r="AM76" s="109">
        <v>9.4686595195242191E-4</v>
      </c>
      <c r="AN76" s="114">
        <v>2.7941228620860898</v>
      </c>
      <c r="AO76" s="30">
        <f t="shared" si="9"/>
        <v>338.08886631241688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7740</v>
      </c>
      <c r="BS76" s="109">
        <v>2.1326667509813987E-3</v>
      </c>
      <c r="BT76" s="114">
        <v>2.7941228620860898</v>
      </c>
      <c r="BU76" s="30">
        <f t="shared" si="11"/>
        <v>21626.510952546334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90</v>
      </c>
      <c r="CI76" s="109">
        <v>9.0243657876265917E-4</v>
      </c>
      <c r="CJ76" s="114">
        <v>2.7941228620860898</v>
      </c>
      <c r="CK76" s="30">
        <f t="shared" si="12"/>
        <v>251.47105758774808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582</v>
      </c>
      <c r="CY76" s="109">
        <v>8.4164250439259299E-4</v>
      </c>
      <c r="CZ76" s="114">
        <v>2.7941228620860898</v>
      </c>
      <c r="DA76" s="30">
        <f t="shared" si="13"/>
        <v>1626.1795057341044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1299</v>
      </c>
      <c r="G77" s="109">
        <v>1.7078644594589265E-3</v>
      </c>
      <c r="H77" s="112">
        <v>2.7941228620860898</v>
      </c>
      <c r="I77" s="30">
        <f t="shared" si="7"/>
        <v>3629.5655978498307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1100</v>
      </c>
      <c r="W77" s="109">
        <v>1.4899173231332689E-3</v>
      </c>
      <c r="X77" s="114">
        <v>2.7941228620860898</v>
      </c>
      <c r="Y77" s="30">
        <f t="shared" si="8"/>
        <v>3073.535148294699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121</v>
      </c>
      <c r="AM77" s="109">
        <v>9.4686595195242191E-4</v>
      </c>
      <c r="AN77" s="114">
        <v>2.7941228620860898</v>
      </c>
      <c r="AO77" s="30">
        <f t="shared" si="9"/>
        <v>338.08886631241688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7740</v>
      </c>
      <c r="BS77" s="109">
        <v>2.1326667509813987E-3</v>
      </c>
      <c r="BT77" s="114">
        <v>2.7941228620860898</v>
      </c>
      <c r="BU77" s="30">
        <f t="shared" si="11"/>
        <v>21626.510952546334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90</v>
      </c>
      <c r="CI77" s="109">
        <v>9.0243657876265917E-4</v>
      </c>
      <c r="CJ77" s="114">
        <v>2.7941228620860898</v>
      </c>
      <c r="CK77" s="30">
        <f t="shared" si="12"/>
        <v>251.47105758774808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582</v>
      </c>
      <c r="CY77" s="109">
        <v>8.4164250439259299E-4</v>
      </c>
      <c r="CZ77" s="114">
        <v>2.7941228620860898</v>
      </c>
      <c r="DA77" s="30">
        <f t="shared" si="13"/>
        <v>1626.1795057341044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1299</v>
      </c>
      <c r="G78" s="109">
        <v>1.7078644594589265E-3</v>
      </c>
      <c r="H78" s="112">
        <v>2.7941228620860898</v>
      </c>
      <c r="I78" s="30">
        <f t="shared" si="7"/>
        <v>3629.5655978498307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1100</v>
      </c>
      <c r="W78" s="109">
        <v>1.4899173231332689E-3</v>
      </c>
      <c r="X78" s="114">
        <v>2.7941228620860898</v>
      </c>
      <c r="Y78" s="30">
        <f t="shared" si="8"/>
        <v>3073.535148294699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121</v>
      </c>
      <c r="AM78" s="109">
        <v>9.4686595195242191E-4</v>
      </c>
      <c r="AN78" s="114">
        <v>2.7941228620860898</v>
      </c>
      <c r="AO78" s="30">
        <f t="shared" si="9"/>
        <v>338.08886631241688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7740</v>
      </c>
      <c r="BS78" s="109">
        <v>2.1326667509813987E-3</v>
      </c>
      <c r="BT78" s="114">
        <v>2.7941228620860898</v>
      </c>
      <c r="BU78" s="30">
        <f t="shared" si="11"/>
        <v>21626.510952546334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90</v>
      </c>
      <c r="CI78" s="109">
        <v>9.0243657876265917E-4</v>
      </c>
      <c r="CJ78" s="114">
        <v>2.7941228620860898</v>
      </c>
      <c r="CK78" s="30">
        <f t="shared" si="12"/>
        <v>251.47105758774808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582</v>
      </c>
      <c r="CY78" s="109">
        <v>8.4164250439259299E-4</v>
      </c>
      <c r="CZ78" s="114">
        <v>2.7941228620860898</v>
      </c>
      <c r="DA78" s="30">
        <f t="shared" si="13"/>
        <v>1626.1795057341044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1299</v>
      </c>
      <c r="G79" s="109">
        <v>1.7078644594589265E-3</v>
      </c>
      <c r="H79" s="112">
        <v>2.33</v>
      </c>
      <c r="I79" s="30">
        <f t="shared" si="7"/>
        <v>3026.67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1100</v>
      </c>
      <c r="W79" s="109">
        <v>1.4899173231332689E-3</v>
      </c>
      <c r="X79" s="112">
        <v>2.33</v>
      </c>
      <c r="Y79" s="30">
        <f t="shared" si="8"/>
        <v>2563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121</v>
      </c>
      <c r="AM79" s="109">
        <v>9.4686595195242191E-4</v>
      </c>
      <c r="AN79" s="112">
        <v>2.33</v>
      </c>
      <c r="AO79" s="30">
        <f t="shared" si="9"/>
        <v>281.93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7740</v>
      </c>
      <c r="BS79" s="109">
        <v>2.1326667509813987E-3</v>
      </c>
      <c r="BT79" s="112">
        <v>2.33</v>
      </c>
      <c r="BU79" s="30">
        <f t="shared" si="11"/>
        <v>18034.2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90</v>
      </c>
      <c r="CI79" s="109">
        <v>9.0243657876265917E-4</v>
      </c>
      <c r="CJ79" s="112">
        <v>2.33</v>
      </c>
      <c r="CK79" s="30">
        <f t="shared" si="12"/>
        <v>209.70000000000002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582</v>
      </c>
      <c r="CY79" s="109">
        <v>8.4164250439259299E-4</v>
      </c>
      <c r="CZ79" s="112">
        <v>2.33</v>
      </c>
      <c r="DA79" s="30">
        <f t="shared" si="13"/>
        <v>1356.06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1299</v>
      </c>
      <c r="G80" s="109">
        <v>1.7078644594589265E-3</v>
      </c>
      <c r="H80" s="112">
        <v>2.33</v>
      </c>
      <c r="I80" s="30">
        <f t="shared" si="7"/>
        <v>3026.67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1100</v>
      </c>
      <c r="W80" s="109">
        <v>1.4899173231332689E-3</v>
      </c>
      <c r="X80" s="112">
        <v>2.33</v>
      </c>
      <c r="Y80" s="30">
        <f t="shared" si="8"/>
        <v>2563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121</v>
      </c>
      <c r="AM80" s="109">
        <v>9.4686595195242191E-4</v>
      </c>
      <c r="AN80" s="112">
        <v>2.33</v>
      </c>
      <c r="AO80" s="30">
        <f t="shared" si="9"/>
        <v>281.93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7740</v>
      </c>
      <c r="BS80" s="109">
        <v>2.1326667509813987E-3</v>
      </c>
      <c r="BT80" s="112">
        <v>2.33</v>
      </c>
      <c r="BU80" s="30">
        <f t="shared" si="11"/>
        <v>18034.2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90</v>
      </c>
      <c r="CI80" s="109">
        <v>9.0243657876265917E-4</v>
      </c>
      <c r="CJ80" s="112">
        <v>2.33</v>
      </c>
      <c r="CK80" s="30">
        <f t="shared" si="12"/>
        <v>209.70000000000002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582</v>
      </c>
      <c r="CY80" s="109">
        <v>8.4164250439259299E-4</v>
      </c>
      <c r="CZ80" s="112">
        <v>2.33</v>
      </c>
      <c r="DA80" s="30">
        <f t="shared" si="13"/>
        <v>1356.06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1299</v>
      </c>
      <c r="G81" s="109">
        <v>1.7078644594589265E-3</v>
      </c>
      <c r="H81" s="112">
        <v>2.33</v>
      </c>
      <c r="I81" s="30">
        <f t="shared" si="7"/>
        <v>3026.67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1100</v>
      </c>
      <c r="W81" s="109">
        <v>1.4899173231332689E-3</v>
      </c>
      <c r="X81" s="112">
        <v>2.33</v>
      </c>
      <c r="Y81" s="30">
        <f t="shared" si="8"/>
        <v>2563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121</v>
      </c>
      <c r="AM81" s="109">
        <v>9.4686595195242191E-4</v>
      </c>
      <c r="AN81" s="112">
        <v>2.33</v>
      </c>
      <c r="AO81" s="30">
        <f t="shared" si="9"/>
        <v>281.93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7740</v>
      </c>
      <c r="BS81" s="109">
        <v>2.1326667509813987E-3</v>
      </c>
      <c r="BT81" s="112">
        <v>2.33</v>
      </c>
      <c r="BU81" s="30">
        <f t="shared" si="11"/>
        <v>18034.2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90</v>
      </c>
      <c r="CI81" s="109">
        <v>9.0243657876265917E-4</v>
      </c>
      <c r="CJ81" s="112">
        <v>2.33</v>
      </c>
      <c r="CK81" s="30">
        <f t="shared" si="12"/>
        <v>209.70000000000002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582</v>
      </c>
      <c r="CY81" s="109">
        <v>8.4164250439259299E-4</v>
      </c>
      <c r="CZ81" s="112">
        <v>2.33</v>
      </c>
      <c r="DA81" s="30">
        <f t="shared" si="13"/>
        <v>1356.06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1299</v>
      </c>
      <c r="G82" s="109">
        <v>1.7078644594589265E-3</v>
      </c>
      <c r="H82" s="112">
        <v>2.33</v>
      </c>
      <c r="I82" s="30">
        <f t="shared" si="7"/>
        <v>3026.67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1100</v>
      </c>
      <c r="W82" s="109">
        <v>1.4899173231332689E-3</v>
      </c>
      <c r="X82" s="112">
        <v>2.33</v>
      </c>
      <c r="Y82" s="30">
        <f t="shared" si="8"/>
        <v>2563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121</v>
      </c>
      <c r="AM82" s="109">
        <v>9.4686595195242191E-4</v>
      </c>
      <c r="AN82" s="112">
        <v>2.33</v>
      </c>
      <c r="AO82" s="30">
        <f t="shared" si="9"/>
        <v>281.93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7740</v>
      </c>
      <c r="BS82" s="109">
        <v>2.1326667509813987E-3</v>
      </c>
      <c r="BT82" s="112">
        <v>2.33</v>
      </c>
      <c r="BU82" s="30">
        <f t="shared" si="11"/>
        <v>18034.2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90</v>
      </c>
      <c r="CI82" s="109">
        <v>9.0243657876265917E-4</v>
      </c>
      <c r="CJ82" s="112">
        <v>2.33</v>
      </c>
      <c r="CK82" s="30">
        <f t="shared" si="12"/>
        <v>209.70000000000002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582</v>
      </c>
      <c r="CY82" s="109">
        <v>8.4164250439259299E-4</v>
      </c>
      <c r="CZ82" s="112">
        <v>2.33</v>
      </c>
      <c r="DA82" s="30">
        <f t="shared" si="13"/>
        <v>1356.06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1299</v>
      </c>
      <c r="G83" s="109">
        <v>1.7078644594589265E-3</v>
      </c>
      <c r="H83" s="112">
        <v>2.33</v>
      </c>
      <c r="I83" s="30">
        <f t="shared" si="7"/>
        <v>3026.67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1100</v>
      </c>
      <c r="W83" s="109">
        <v>1.4899173231332689E-3</v>
      </c>
      <c r="X83" s="112">
        <v>2.33</v>
      </c>
      <c r="Y83" s="30">
        <f t="shared" si="8"/>
        <v>2563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121</v>
      </c>
      <c r="AM83" s="109">
        <v>9.4686595195242191E-4</v>
      </c>
      <c r="AN83" s="112">
        <v>2.33</v>
      </c>
      <c r="AO83" s="30">
        <f t="shared" si="9"/>
        <v>281.93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7740</v>
      </c>
      <c r="BS83" s="109">
        <v>2.1326667509813987E-3</v>
      </c>
      <c r="BT83" s="112">
        <v>2.33</v>
      </c>
      <c r="BU83" s="30">
        <f t="shared" si="11"/>
        <v>18034.2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90</v>
      </c>
      <c r="CI83" s="109">
        <v>9.0243657876265917E-4</v>
      </c>
      <c r="CJ83" s="112">
        <v>2.33</v>
      </c>
      <c r="CK83" s="30">
        <f t="shared" si="12"/>
        <v>209.70000000000002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582</v>
      </c>
      <c r="CY83" s="109">
        <v>8.4164250439259299E-4</v>
      </c>
      <c r="CZ83" s="112">
        <v>2.33</v>
      </c>
      <c r="DA83" s="30">
        <f t="shared" si="13"/>
        <v>1356.06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1299</v>
      </c>
      <c r="G84" s="111">
        <v>1.7078644594589265E-3</v>
      </c>
      <c r="H84" s="113">
        <v>2.33</v>
      </c>
      <c r="I84" s="30">
        <f t="shared" si="7"/>
        <v>3026.67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1100</v>
      </c>
      <c r="W84" s="111">
        <v>1.4899173231332689E-3</v>
      </c>
      <c r="X84" s="113">
        <v>2.33</v>
      </c>
      <c r="Y84" s="30">
        <f t="shared" si="8"/>
        <v>2563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121</v>
      </c>
      <c r="AM84" s="111">
        <v>9.4686595195242191E-4</v>
      </c>
      <c r="AN84" s="113">
        <v>2.33</v>
      </c>
      <c r="AO84" s="30">
        <f t="shared" si="9"/>
        <v>281.93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7740</v>
      </c>
      <c r="BS84" s="111">
        <v>2.1326667509813987E-3</v>
      </c>
      <c r="BT84" s="113">
        <v>2.33</v>
      </c>
      <c r="BU84" s="30">
        <f t="shared" si="11"/>
        <v>18034.2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90</v>
      </c>
      <c r="CI84" s="111">
        <v>9.0243657876265917E-4</v>
      </c>
      <c r="CJ84" s="113">
        <v>2.33</v>
      </c>
      <c r="CK84" s="30">
        <f t="shared" si="12"/>
        <v>209.70000000000002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582</v>
      </c>
      <c r="CY84" s="111">
        <v>8.4164250439259299E-4</v>
      </c>
      <c r="CZ84" s="113">
        <v>2.33</v>
      </c>
      <c r="DA84" s="30">
        <f t="shared" si="13"/>
        <v>1356.06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A1:EO85"/>
  <sheetViews>
    <sheetView topLeftCell="A69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64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6869</v>
      </c>
      <c r="G34" s="109">
        <v>9.0310400092558623E-3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7012</v>
      </c>
      <c r="W34" s="109">
        <v>9.497545699827711E-3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352</v>
      </c>
      <c r="AM34" s="109">
        <v>2.7545191329525001E-3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1899</v>
      </c>
      <c r="BS34" s="109">
        <v>5.232473075082269E-4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6869</v>
      </c>
      <c r="G35" s="109">
        <v>9.0310400092558623E-3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7012</v>
      </c>
      <c r="W35" s="109">
        <v>9.497545699827711E-3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352</v>
      </c>
      <c r="AM35" s="109">
        <v>2.7545191329525001E-3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1899</v>
      </c>
      <c r="BS35" s="109">
        <v>5.232473075082269E-4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6869</v>
      </c>
      <c r="G36" s="109">
        <v>9.0310400092558623E-3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7012</v>
      </c>
      <c r="W36" s="109">
        <v>9.497545699827711E-3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352</v>
      </c>
      <c r="AM36" s="109">
        <v>2.7545191329525001E-3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1899</v>
      </c>
      <c r="BS36" s="109">
        <v>5.232473075082269E-4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6869</v>
      </c>
      <c r="G37" s="110">
        <v>9.0310400092558623E-3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7012</v>
      </c>
      <c r="W37" s="110">
        <v>9.497545699827711E-3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352</v>
      </c>
      <c r="AM37" s="110">
        <v>2.7545191329525001E-3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1899</v>
      </c>
      <c r="BS37" s="110">
        <v>5.232473075082269E-4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6869</v>
      </c>
      <c r="G38" s="110">
        <v>9.0310400092558623E-3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7012</v>
      </c>
      <c r="W38" s="110">
        <v>9.497545699827711E-3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352</v>
      </c>
      <c r="AM38" s="110">
        <v>2.7545191329525001E-3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1899</v>
      </c>
      <c r="BS38" s="110">
        <v>5.232473075082269E-4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6869</v>
      </c>
      <c r="G39" s="110">
        <v>9.0310400092558623E-3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7012</v>
      </c>
      <c r="W39" s="110">
        <v>9.497545699827711E-3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352</v>
      </c>
      <c r="AM39" s="110">
        <v>2.7545191329525001E-3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1899</v>
      </c>
      <c r="BS39" s="110">
        <v>5.232473075082269E-4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6869</v>
      </c>
      <c r="G40" s="109">
        <v>9.0310400092558623E-3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7012</v>
      </c>
      <c r="W40" s="109">
        <v>9.497545699827711E-3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352</v>
      </c>
      <c r="AM40" s="109">
        <v>2.7545191329525001E-3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1899</v>
      </c>
      <c r="BS40" s="109">
        <v>5.232473075082269E-4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6869</v>
      </c>
      <c r="G41" s="109">
        <v>9.0310400092558623E-3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7012</v>
      </c>
      <c r="W41" s="109">
        <v>9.497545699827711E-3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352</v>
      </c>
      <c r="AM41" s="109">
        <v>2.7545191329525001E-3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1899</v>
      </c>
      <c r="BS41" s="109">
        <v>5.232473075082269E-4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6869</v>
      </c>
      <c r="G42" s="109">
        <v>9.0310400092558623E-3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7012</v>
      </c>
      <c r="W42" s="109">
        <v>9.497545699827711E-3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352</v>
      </c>
      <c r="AM42" s="109">
        <v>2.7545191329525001E-3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1899</v>
      </c>
      <c r="BS42" s="109">
        <v>5.232473075082269E-4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6869</v>
      </c>
      <c r="G43" s="181">
        <v>9.0310400092558623E-3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7012</v>
      </c>
      <c r="W43" s="181">
        <v>9.497545699827711E-3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352</v>
      </c>
      <c r="AM43" s="181">
        <v>2.7545191329525001E-3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1899</v>
      </c>
      <c r="BS43" s="109">
        <v>5.232473075082269E-4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6869</v>
      </c>
      <c r="G44" s="109">
        <v>9.0310400092558623E-3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7012</v>
      </c>
      <c r="W44" s="109">
        <v>9.497545699827711E-3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352</v>
      </c>
      <c r="AM44" s="109">
        <v>2.7545191329525001E-3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1899</v>
      </c>
      <c r="BS44" s="109">
        <v>5.232473075082269E-4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6869</v>
      </c>
      <c r="G45" s="109">
        <v>9.0310400092558623E-3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7012</v>
      </c>
      <c r="W45" s="109">
        <v>9.497545699827711E-3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352</v>
      </c>
      <c r="AM45" s="109">
        <v>2.7545191329525001E-3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1899</v>
      </c>
      <c r="BS45" s="109">
        <v>5.232473075082269E-4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8343</v>
      </c>
      <c r="G46" s="109">
        <v>1.0968986285808948E-2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12699</v>
      </c>
      <c r="W46" s="109">
        <v>1.7200418260426713E-2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352</v>
      </c>
      <c r="AM46" s="109">
        <v>2.7545191329525001E-3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12233</v>
      </c>
      <c r="BS46" s="109">
        <v>3.370660512242306E-3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536</v>
      </c>
      <c r="CI46" s="109">
        <v>5.374511180186504E-3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8343</v>
      </c>
      <c r="G47" s="109">
        <v>1.0968986285808948E-2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12699</v>
      </c>
      <c r="W47" s="109">
        <v>1.7200418260426713E-2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352</v>
      </c>
      <c r="AM47" s="109">
        <v>2.7545191329525001E-3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12233</v>
      </c>
      <c r="BS47" s="109">
        <v>3.370660512242306E-3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536</v>
      </c>
      <c r="CI47" s="109">
        <v>5.374511180186504E-3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8343</v>
      </c>
      <c r="G48" s="109">
        <v>1.0968986285808948E-2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12699</v>
      </c>
      <c r="W48" s="109">
        <v>1.7200418260426713E-2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352</v>
      </c>
      <c r="AM48" s="109">
        <v>2.7545191329525001E-3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12233</v>
      </c>
      <c r="BS48" s="109">
        <v>3.370660512242306E-3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536</v>
      </c>
      <c r="CI48" s="109">
        <v>5.374511180186504E-3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8343</v>
      </c>
      <c r="G49" s="109">
        <v>1.0968986285808948E-2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12699</v>
      </c>
      <c r="W49" s="109">
        <v>1.7200418260426713E-2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352</v>
      </c>
      <c r="AM49" s="109">
        <v>2.7545191329525001E-3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12233</v>
      </c>
      <c r="BS49" s="109">
        <v>3.370660512242306E-3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536</v>
      </c>
      <c r="CI49" s="109">
        <v>5.374511180186504E-3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8343</v>
      </c>
      <c r="G50" s="109">
        <v>1.0968986285808948E-2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12699</v>
      </c>
      <c r="W50" s="109">
        <v>1.7200418260426713E-2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352</v>
      </c>
      <c r="AM50" s="109">
        <v>2.7545191329525001E-3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12233</v>
      </c>
      <c r="BS50" s="109">
        <v>3.370660512242306E-3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536</v>
      </c>
      <c r="CI50" s="109">
        <v>5.374511180186504E-3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8343</v>
      </c>
      <c r="G51" s="109">
        <v>1.0968986285808948E-2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12699</v>
      </c>
      <c r="W51" s="109">
        <v>1.7200418260426713E-2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352</v>
      </c>
      <c r="AM51" s="109">
        <v>2.7545191329525001E-3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12233</v>
      </c>
      <c r="BS51" s="109">
        <v>3.370660512242306E-3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536</v>
      </c>
      <c r="CI51" s="109">
        <v>5.374511180186504E-3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8343</v>
      </c>
      <c r="G52" s="109">
        <v>1.0968986285808948E-2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12699</v>
      </c>
      <c r="W52" s="109">
        <v>1.7200418260426713E-2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352</v>
      </c>
      <c r="AM52" s="109">
        <v>2.7545191329525001E-3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12233</v>
      </c>
      <c r="BS52" s="109">
        <v>3.370660512242306E-3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536</v>
      </c>
      <c r="CI52" s="109">
        <v>5.374511180186504E-3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8343</v>
      </c>
      <c r="G53" s="109">
        <v>1.0968986285808948E-2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12699</v>
      </c>
      <c r="W53" s="109">
        <v>1.7200418260426713E-2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352</v>
      </c>
      <c r="AM53" s="109">
        <v>2.7545191329525001E-3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12233</v>
      </c>
      <c r="BS53" s="109">
        <v>3.370660512242306E-3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536</v>
      </c>
      <c r="CI53" s="109">
        <v>5.374511180186504E-3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8343</v>
      </c>
      <c r="G54" s="109">
        <v>1.0968986285808948E-2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12699</v>
      </c>
      <c r="W54" s="109">
        <v>1.7200418260426713E-2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352</v>
      </c>
      <c r="AM54" s="109">
        <v>2.7545191329525001E-3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12233</v>
      </c>
      <c r="BS54" s="109">
        <v>3.370660512242306E-3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536</v>
      </c>
      <c r="CI54" s="109">
        <v>5.374511180186504E-3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8343</v>
      </c>
      <c r="G55" s="109">
        <v>1.0968986285808948E-2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12699</v>
      </c>
      <c r="W55" s="109">
        <v>1.7200418260426713E-2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352</v>
      </c>
      <c r="AM55" s="109">
        <v>2.7545191329525001E-3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12233</v>
      </c>
      <c r="BS55" s="109">
        <v>3.370660512242306E-3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536</v>
      </c>
      <c r="CI55" s="109">
        <v>5.374511180186504E-3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8343</v>
      </c>
      <c r="G56" s="109">
        <v>1.0968986285808948E-2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12699</v>
      </c>
      <c r="W56" s="109">
        <v>1.7200418260426713E-2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352</v>
      </c>
      <c r="AM56" s="109">
        <v>2.7545191329525001E-3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12233</v>
      </c>
      <c r="BS56" s="109">
        <v>3.370660512242306E-3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536</v>
      </c>
      <c r="CI56" s="109">
        <v>5.374511180186504E-3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8343</v>
      </c>
      <c r="G57" s="109">
        <v>1.0968986285808948E-2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12699</v>
      </c>
      <c r="W57" s="109">
        <v>1.7200418260426713E-2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352</v>
      </c>
      <c r="AM57" s="109">
        <v>2.7545191329525001E-3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12233</v>
      </c>
      <c r="BS57" s="109">
        <v>3.370660512242306E-3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536</v>
      </c>
      <c r="CI57" s="109">
        <v>5.374511180186504E-3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8343</v>
      </c>
      <c r="G58" s="109">
        <v>1.0968986285808948E-2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12699</v>
      </c>
      <c r="W58" s="109">
        <v>1.7200418260426713E-2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352</v>
      </c>
      <c r="AM58" s="109">
        <v>2.7545191329525001E-3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12233</v>
      </c>
      <c r="BS58" s="109">
        <v>3.370660512242306E-3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536</v>
      </c>
      <c r="CI58" s="109">
        <v>5.374511180186504E-3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8343</v>
      </c>
      <c r="G59" s="109">
        <v>1.0968986285808948E-2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12699</v>
      </c>
      <c r="W59" s="109">
        <v>1.7200418260426713E-2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352</v>
      </c>
      <c r="AM59" s="109">
        <v>2.7545191329525001E-3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12233</v>
      </c>
      <c r="BS59" s="109">
        <v>3.370660512242306E-3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536</v>
      </c>
      <c r="CI59" s="109">
        <v>5.374511180186504E-3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8343</v>
      </c>
      <c r="G60" s="109">
        <v>1.0968986285808948E-2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12699</v>
      </c>
      <c r="W60" s="109">
        <v>1.7200418260426713E-2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352</v>
      </c>
      <c r="AM60" s="109">
        <v>2.7545191329525001E-3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12233</v>
      </c>
      <c r="BS60" s="109">
        <v>3.370660512242306E-3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536</v>
      </c>
      <c r="CI60" s="109">
        <v>5.374511180186504E-3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8343</v>
      </c>
      <c r="G61" s="109">
        <v>1.0968986285808948E-2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12699</v>
      </c>
      <c r="W61" s="109">
        <v>1.7200418260426713E-2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352</v>
      </c>
      <c r="AM61" s="109">
        <v>2.7545191329525001E-3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12233</v>
      </c>
      <c r="BS61" s="109">
        <v>3.370660512242306E-3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536</v>
      </c>
      <c r="CI61" s="109">
        <v>5.374511180186504E-3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8343</v>
      </c>
      <c r="G62" s="109">
        <v>1.0968986285808948E-2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12699</v>
      </c>
      <c r="W62" s="109">
        <v>1.7200418260426713E-2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352</v>
      </c>
      <c r="AM62" s="109">
        <v>2.7545191329525001E-3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12233</v>
      </c>
      <c r="BS62" s="109">
        <v>3.370660512242306E-3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536</v>
      </c>
      <c r="CI62" s="109">
        <v>5.374511180186504E-3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8343</v>
      </c>
      <c r="G63" s="109">
        <v>1.0968986285808948E-2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12699</v>
      </c>
      <c r="W63" s="109">
        <v>1.7200418260426713E-2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352</v>
      </c>
      <c r="AM63" s="109">
        <v>2.7545191329525001E-3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12233</v>
      </c>
      <c r="BS63" s="109">
        <v>3.370660512242306E-3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536</v>
      </c>
      <c r="CI63" s="109">
        <v>5.374511180186504E-3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8343</v>
      </c>
      <c r="G64" s="109">
        <v>1.0968986285808948E-2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12699</v>
      </c>
      <c r="W64" s="109">
        <v>1.7200418260426713E-2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352</v>
      </c>
      <c r="AM64" s="109">
        <v>2.7545191329525001E-3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12233</v>
      </c>
      <c r="BS64" s="109">
        <v>3.370660512242306E-3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536</v>
      </c>
      <c r="CI64" s="109">
        <v>5.374511180186504E-3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8343</v>
      </c>
      <c r="G65" s="109">
        <v>1.0968986285808948E-2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12699</v>
      </c>
      <c r="W65" s="109">
        <v>1.7200418260426713E-2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352</v>
      </c>
      <c r="AM65" s="109">
        <v>2.7545191329525001E-3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12233</v>
      </c>
      <c r="BS65" s="109">
        <v>3.370660512242306E-3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536</v>
      </c>
      <c r="CI65" s="109">
        <v>5.374511180186504E-3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8343</v>
      </c>
      <c r="G66" s="109">
        <v>1.0968986285808948E-2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12699</v>
      </c>
      <c r="W66" s="109">
        <v>1.7200418260426713E-2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352</v>
      </c>
      <c r="AM66" s="109">
        <v>2.7545191329525001E-3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12233</v>
      </c>
      <c r="BS66" s="109">
        <v>3.370660512242306E-3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536</v>
      </c>
      <c r="CI66" s="109">
        <v>5.374511180186504E-3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8343</v>
      </c>
      <c r="G67" s="109">
        <v>1.0968986285808948E-2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12699</v>
      </c>
      <c r="W67" s="109">
        <v>1.7200418260426713E-2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352</v>
      </c>
      <c r="AM67" s="109">
        <v>2.7545191329525001E-3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12233</v>
      </c>
      <c r="BS67" s="109">
        <v>3.370660512242306E-3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536</v>
      </c>
      <c r="CI67" s="109">
        <v>5.374511180186504E-3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8343</v>
      </c>
      <c r="G68" s="109">
        <v>1.0968986285808948E-2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12699</v>
      </c>
      <c r="W68" s="109">
        <v>1.7200418260426713E-2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352</v>
      </c>
      <c r="AM68" s="109">
        <v>2.7545191329525001E-3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12233</v>
      </c>
      <c r="BS68" s="109">
        <v>3.370660512242306E-3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536</v>
      </c>
      <c r="CI68" s="109">
        <v>5.374511180186504E-3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8343</v>
      </c>
      <c r="G69" s="109">
        <v>1.0968986285808948E-2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12699</v>
      </c>
      <c r="W69" s="109">
        <v>1.7200418260426713E-2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352</v>
      </c>
      <c r="AM69" s="109">
        <v>2.7545191329525001E-3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12233</v>
      </c>
      <c r="BS69" s="109">
        <v>3.370660512242306E-3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536</v>
      </c>
      <c r="CI69" s="109">
        <v>5.374511180186504E-3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8343</v>
      </c>
      <c r="G70" s="109">
        <v>1.0968986285808948E-2</v>
      </c>
      <c r="H70" s="112">
        <v>5.9</v>
      </c>
      <c r="I70" s="30">
        <f>H70*F70</f>
        <v>49223.700000000004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12699</v>
      </c>
      <c r="W70" s="109">
        <v>1.7200418260426713E-2</v>
      </c>
      <c r="X70" s="112">
        <v>5.9</v>
      </c>
      <c r="Y70" s="30">
        <f>X70*V70</f>
        <v>74924.100000000006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352</v>
      </c>
      <c r="AM70" s="109">
        <v>2.7545191329525001E-3</v>
      </c>
      <c r="AN70" s="112">
        <v>5.9</v>
      </c>
      <c r="AO70" s="30">
        <f>AN70*AL70</f>
        <v>2076.8000000000002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5.9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12233</v>
      </c>
      <c r="BS70" s="109">
        <v>3.370660512242306E-3</v>
      </c>
      <c r="BT70" s="112">
        <v>5.9</v>
      </c>
      <c r="BU70" s="30">
        <f>BT70*BR70</f>
        <v>72174.7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536</v>
      </c>
      <c r="CI70" s="109">
        <v>5.374511180186504E-3</v>
      </c>
      <c r="CJ70" s="112">
        <v>5.9</v>
      </c>
      <c r="CK70" s="30">
        <f>CJ70*CH70</f>
        <v>3162.4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5.9</v>
      </c>
      <c r="DA70" s="30">
        <f>CZ70*CX70</f>
        <v>0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8343</v>
      </c>
      <c r="G71" s="109">
        <v>1.0968986285808948E-2</v>
      </c>
      <c r="H71" s="112">
        <v>5.9</v>
      </c>
      <c r="I71" s="30">
        <f t="shared" ref="I71:I84" si="7">H71*F71</f>
        <v>49223.700000000004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12699</v>
      </c>
      <c r="W71" s="109">
        <v>1.7200418260426713E-2</v>
      </c>
      <c r="X71" s="112">
        <v>5.9</v>
      </c>
      <c r="Y71" s="30">
        <f t="shared" ref="Y71:Y84" si="8">X71*V71</f>
        <v>74924.100000000006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352</v>
      </c>
      <c r="AM71" s="109">
        <v>2.7545191329525001E-3</v>
      </c>
      <c r="AN71" s="112">
        <v>5.9</v>
      </c>
      <c r="AO71" s="30">
        <f t="shared" ref="AO71:AO84" si="9">AN71*AL71</f>
        <v>2076.8000000000002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5.9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12233</v>
      </c>
      <c r="BS71" s="109">
        <v>3.370660512242306E-3</v>
      </c>
      <c r="BT71" s="112">
        <v>5.9</v>
      </c>
      <c r="BU71" s="30">
        <f t="shared" ref="BU71:BU84" si="11">BT71*BR71</f>
        <v>72174.7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536</v>
      </c>
      <c r="CI71" s="109">
        <v>5.374511180186504E-3</v>
      </c>
      <c r="CJ71" s="112">
        <v>5.9</v>
      </c>
      <c r="CK71" s="30">
        <f t="shared" ref="CK71:CK84" si="12">CJ71*CH71</f>
        <v>3162.4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5.9</v>
      </c>
      <c r="DA71" s="30">
        <f t="shared" ref="DA71:DA84" si="13">CZ71*CX71</f>
        <v>0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8343</v>
      </c>
      <c r="G72" s="109">
        <v>1.0968986285808948E-2</v>
      </c>
      <c r="H72" s="112">
        <v>5.9</v>
      </c>
      <c r="I72" s="30">
        <f t="shared" si="7"/>
        <v>49223.700000000004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12699</v>
      </c>
      <c r="W72" s="109">
        <v>1.7200418260426713E-2</v>
      </c>
      <c r="X72" s="112">
        <v>5.9</v>
      </c>
      <c r="Y72" s="30">
        <f t="shared" si="8"/>
        <v>74924.100000000006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352</v>
      </c>
      <c r="AM72" s="109">
        <v>2.7545191329525001E-3</v>
      </c>
      <c r="AN72" s="112">
        <v>5.9</v>
      </c>
      <c r="AO72" s="30">
        <f t="shared" si="9"/>
        <v>2076.8000000000002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5.9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12233</v>
      </c>
      <c r="BS72" s="109">
        <v>3.370660512242306E-3</v>
      </c>
      <c r="BT72" s="112">
        <v>5.9</v>
      </c>
      <c r="BU72" s="30">
        <f t="shared" si="11"/>
        <v>72174.7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536</v>
      </c>
      <c r="CI72" s="109">
        <v>5.374511180186504E-3</v>
      </c>
      <c r="CJ72" s="112">
        <v>5.9</v>
      </c>
      <c r="CK72" s="30">
        <f t="shared" si="12"/>
        <v>3162.4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5.9</v>
      </c>
      <c r="DA72" s="30">
        <f t="shared" si="13"/>
        <v>0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8343</v>
      </c>
      <c r="G73" s="109">
        <v>1.0968986285808948E-2</v>
      </c>
      <c r="H73" s="112">
        <v>5.9</v>
      </c>
      <c r="I73" s="30">
        <f t="shared" si="7"/>
        <v>49223.700000000004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12699</v>
      </c>
      <c r="W73" s="109">
        <v>1.7200418260426713E-2</v>
      </c>
      <c r="X73" s="112">
        <v>5.9</v>
      </c>
      <c r="Y73" s="30">
        <f t="shared" si="8"/>
        <v>74924.100000000006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352</v>
      </c>
      <c r="AM73" s="109">
        <v>2.7545191329525001E-3</v>
      </c>
      <c r="AN73" s="112">
        <v>5.9</v>
      </c>
      <c r="AO73" s="30">
        <f t="shared" si="9"/>
        <v>2076.8000000000002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5.9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12233</v>
      </c>
      <c r="BS73" s="109">
        <v>3.370660512242306E-3</v>
      </c>
      <c r="BT73" s="112">
        <v>5.9</v>
      </c>
      <c r="BU73" s="30">
        <f t="shared" si="11"/>
        <v>72174.7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536</v>
      </c>
      <c r="CI73" s="109">
        <v>5.374511180186504E-3</v>
      </c>
      <c r="CJ73" s="112">
        <v>5.9</v>
      </c>
      <c r="CK73" s="30">
        <f t="shared" si="12"/>
        <v>3162.4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5.9</v>
      </c>
      <c r="DA73" s="30">
        <f t="shared" si="13"/>
        <v>0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8343</v>
      </c>
      <c r="G74" s="109">
        <v>1.0968986285808948E-2</v>
      </c>
      <c r="H74" s="112">
        <v>5.9</v>
      </c>
      <c r="I74" s="30">
        <f t="shared" si="7"/>
        <v>49223.700000000004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12699</v>
      </c>
      <c r="W74" s="109">
        <v>1.7200418260426713E-2</v>
      </c>
      <c r="X74" s="112">
        <v>5.9</v>
      </c>
      <c r="Y74" s="30">
        <f t="shared" si="8"/>
        <v>74924.100000000006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352</v>
      </c>
      <c r="AM74" s="109">
        <v>2.7545191329525001E-3</v>
      </c>
      <c r="AN74" s="112">
        <v>5.9</v>
      </c>
      <c r="AO74" s="30">
        <f t="shared" si="9"/>
        <v>2076.8000000000002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5.9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12233</v>
      </c>
      <c r="BS74" s="109">
        <v>3.370660512242306E-3</v>
      </c>
      <c r="BT74" s="112">
        <v>5.9</v>
      </c>
      <c r="BU74" s="30">
        <f t="shared" si="11"/>
        <v>72174.7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536</v>
      </c>
      <c r="CI74" s="109">
        <v>5.374511180186504E-3</v>
      </c>
      <c r="CJ74" s="112">
        <v>5.9</v>
      </c>
      <c r="CK74" s="30">
        <f t="shared" si="12"/>
        <v>3162.4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5.9</v>
      </c>
      <c r="DA74" s="30">
        <f t="shared" si="13"/>
        <v>0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8343</v>
      </c>
      <c r="G75" s="109">
        <v>1.0968986285808948E-2</v>
      </c>
      <c r="H75" s="112">
        <v>5.9</v>
      </c>
      <c r="I75" s="30">
        <f t="shared" si="7"/>
        <v>49223.700000000004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12699</v>
      </c>
      <c r="W75" s="109">
        <v>1.7200418260426713E-2</v>
      </c>
      <c r="X75" s="112">
        <v>5.9</v>
      </c>
      <c r="Y75" s="30">
        <f t="shared" si="8"/>
        <v>74924.100000000006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352</v>
      </c>
      <c r="AM75" s="109">
        <v>2.7545191329525001E-3</v>
      </c>
      <c r="AN75" s="112">
        <v>5.9</v>
      </c>
      <c r="AO75" s="30">
        <f t="shared" si="9"/>
        <v>2076.8000000000002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5.9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12233</v>
      </c>
      <c r="BS75" s="109">
        <v>3.370660512242306E-3</v>
      </c>
      <c r="BT75" s="112">
        <v>5.9</v>
      </c>
      <c r="BU75" s="30">
        <f t="shared" si="11"/>
        <v>72174.7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536</v>
      </c>
      <c r="CI75" s="109">
        <v>5.374511180186504E-3</v>
      </c>
      <c r="CJ75" s="112">
        <v>5.9</v>
      </c>
      <c r="CK75" s="30">
        <f t="shared" si="12"/>
        <v>3162.4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5.9</v>
      </c>
      <c r="DA75" s="30">
        <f t="shared" si="13"/>
        <v>0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8343</v>
      </c>
      <c r="G76" s="109">
        <v>1.0968986285808948E-2</v>
      </c>
      <c r="H76" s="112">
        <v>5.9</v>
      </c>
      <c r="I76" s="30">
        <f t="shared" si="7"/>
        <v>49223.700000000004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12699</v>
      </c>
      <c r="W76" s="109">
        <v>1.7200418260426713E-2</v>
      </c>
      <c r="X76" s="112">
        <v>5.9</v>
      </c>
      <c r="Y76" s="30">
        <f t="shared" si="8"/>
        <v>74924.100000000006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352</v>
      </c>
      <c r="AM76" s="109">
        <v>2.7545191329525001E-3</v>
      </c>
      <c r="AN76" s="112">
        <v>5.9</v>
      </c>
      <c r="AO76" s="30">
        <f t="shared" si="9"/>
        <v>2076.8000000000002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5.9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12233</v>
      </c>
      <c r="BS76" s="109">
        <v>3.370660512242306E-3</v>
      </c>
      <c r="BT76" s="112">
        <v>5.9</v>
      </c>
      <c r="BU76" s="30">
        <f t="shared" si="11"/>
        <v>72174.7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536</v>
      </c>
      <c r="CI76" s="109">
        <v>5.374511180186504E-3</v>
      </c>
      <c r="CJ76" s="112">
        <v>5.9</v>
      </c>
      <c r="CK76" s="30">
        <f t="shared" si="12"/>
        <v>3162.4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5.9</v>
      </c>
      <c r="DA76" s="30">
        <f t="shared" si="13"/>
        <v>0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8343</v>
      </c>
      <c r="G77" s="109">
        <v>1.0968986285808948E-2</v>
      </c>
      <c r="H77" s="112">
        <v>5.9</v>
      </c>
      <c r="I77" s="30">
        <f t="shared" si="7"/>
        <v>49223.700000000004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12699</v>
      </c>
      <c r="W77" s="109">
        <v>1.7200418260426713E-2</v>
      </c>
      <c r="X77" s="112">
        <v>5.9</v>
      </c>
      <c r="Y77" s="30">
        <f t="shared" si="8"/>
        <v>74924.100000000006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352</v>
      </c>
      <c r="AM77" s="109">
        <v>2.7545191329525001E-3</v>
      </c>
      <c r="AN77" s="112">
        <v>5.9</v>
      </c>
      <c r="AO77" s="30">
        <f t="shared" si="9"/>
        <v>2076.8000000000002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5.9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12233</v>
      </c>
      <c r="BS77" s="109">
        <v>3.370660512242306E-3</v>
      </c>
      <c r="BT77" s="112">
        <v>5.9</v>
      </c>
      <c r="BU77" s="30">
        <f t="shared" si="11"/>
        <v>72174.7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536</v>
      </c>
      <c r="CI77" s="109">
        <v>5.374511180186504E-3</v>
      </c>
      <c r="CJ77" s="112">
        <v>5.9</v>
      </c>
      <c r="CK77" s="30">
        <f t="shared" si="12"/>
        <v>3162.4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5.9</v>
      </c>
      <c r="DA77" s="30">
        <f t="shared" si="13"/>
        <v>0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8343</v>
      </c>
      <c r="G78" s="109">
        <v>1.0968986285808948E-2</v>
      </c>
      <c r="H78" s="112">
        <v>5.9</v>
      </c>
      <c r="I78" s="30">
        <f t="shared" si="7"/>
        <v>49223.700000000004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12699</v>
      </c>
      <c r="W78" s="109">
        <v>1.7200418260426713E-2</v>
      </c>
      <c r="X78" s="112">
        <v>5.9</v>
      </c>
      <c r="Y78" s="30">
        <f t="shared" si="8"/>
        <v>74924.100000000006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352</v>
      </c>
      <c r="AM78" s="109">
        <v>2.7545191329525001E-3</v>
      </c>
      <c r="AN78" s="112">
        <v>5.9</v>
      </c>
      <c r="AO78" s="30">
        <f t="shared" si="9"/>
        <v>2076.8000000000002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5.9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12233</v>
      </c>
      <c r="BS78" s="109">
        <v>3.370660512242306E-3</v>
      </c>
      <c r="BT78" s="112">
        <v>5.9</v>
      </c>
      <c r="BU78" s="30">
        <f t="shared" si="11"/>
        <v>72174.7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536</v>
      </c>
      <c r="CI78" s="109">
        <v>5.374511180186504E-3</v>
      </c>
      <c r="CJ78" s="112">
        <v>5.9</v>
      </c>
      <c r="CK78" s="30">
        <f t="shared" si="12"/>
        <v>3162.4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5.9</v>
      </c>
      <c r="DA78" s="30">
        <f t="shared" si="13"/>
        <v>0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8343</v>
      </c>
      <c r="G79" s="109">
        <v>1.0968986285808948E-2</v>
      </c>
      <c r="H79" s="112">
        <v>5.9</v>
      </c>
      <c r="I79" s="30">
        <f t="shared" si="7"/>
        <v>49223.700000000004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12699</v>
      </c>
      <c r="W79" s="109">
        <v>1.7200418260426713E-2</v>
      </c>
      <c r="X79" s="112">
        <v>5.9</v>
      </c>
      <c r="Y79" s="30">
        <f t="shared" si="8"/>
        <v>74924.100000000006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352</v>
      </c>
      <c r="AM79" s="109">
        <v>2.7545191329525001E-3</v>
      </c>
      <c r="AN79" s="112">
        <v>5.9</v>
      </c>
      <c r="AO79" s="30">
        <f t="shared" si="9"/>
        <v>2076.8000000000002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5.9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12233</v>
      </c>
      <c r="BS79" s="109">
        <v>3.370660512242306E-3</v>
      </c>
      <c r="BT79" s="112">
        <v>5.9</v>
      </c>
      <c r="BU79" s="30">
        <f t="shared" si="11"/>
        <v>72174.7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536</v>
      </c>
      <c r="CI79" s="109">
        <v>5.374511180186504E-3</v>
      </c>
      <c r="CJ79" s="112">
        <v>5.9</v>
      </c>
      <c r="CK79" s="30">
        <f t="shared" si="12"/>
        <v>3162.4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5.9</v>
      </c>
      <c r="DA79" s="30">
        <f t="shared" si="13"/>
        <v>0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8343</v>
      </c>
      <c r="G80" s="109">
        <v>1.0968986285808948E-2</v>
      </c>
      <c r="H80" s="112">
        <v>5.9</v>
      </c>
      <c r="I80" s="30">
        <f t="shared" si="7"/>
        <v>49223.700000000004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12699</v>
      </c>
      <c r="W80" s="109">
        <v>1.7200418260426713E-2</v>
      </c>
      <c r="X80" s="112">
        <v>5.9</v>
      </c>
      <c r="Y80" s="30">
        <f t="shared" si="8"/>
        <v>74924.100000000006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352</v>
      </c>
      <c r="AM80" s="109">
        <v>2.7545191329525001E-3</v>
      </c>
      <c r="AN80" s="112">
        <v>5.9</v>
      </c>
      <c r="AO80" s="30">
        <f t="shared" si="9"/>
        <v>2076.8000000000002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5.9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12233</v>
      </c>
      <c r="BS80" s="109">
        <v>3.370660512242306E-3</v>
      </c>
      <c r="BT80" s="112">
        <v>5.9</v>
      </c>
      <c r="BU80" s="30">
        <f t="shared" si="11"/>
        <v>72174.7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536</v>
      </c>
      <c r="CI80" s="109">
        <v>5.374511180186504E-3</v>
      </c>
      <c r="CJ80" s="112">
        <v>5.9</v>
      </c>
      <c r="CK80" s="30">
        <f t="shared" si="12"/>
        <v>3162.4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5.9</v>
      </c>
      <c r="DA80" s="30">
        <f t="shared" si="13"/>
        <v>0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8343</v>
      </c>
      <c r="G81" s="109">
        <v>1.0968986285808948E-2</v>
      </c>
      <c r="H81" s="112">
        <v>5.9</v>
      </c>
      <c r="I81" s="30">
        <f t="shared" si="7"/>
        <v>49223.700000000004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12699</v>
      </c>
      <c r="W81" s="109">
        <v>1.7200418260426713E-2</v>
      </c>
      <c r="X81" s="112">
        <v>5.9</v>
      </c>
      <c r="Y81" s="30">
        <f t="shared" si="8"/>
        <v>74924.100000000006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352</v>
      </c>
      <c r="AM81" s="109">
        <v>2.7545191329525001E-3</v>
      </c>
      <c r="AN81" s="112">
        <v>5.9</v>
      </c>
      <c r="AO81" s="30">
        <f t="shared" si="9"/>
        <v>2076.8000000000002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5.9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12233</v>
      </c>
      <c r="BS81" s="109">
        <v>3.370660512242306E-3</v>
      </c>
      <c r="BT81" s="112">
        <v>5.9</v>
      </c>
      <c r="BU81" s="30">
        <f t="shared" si="11"/>
        <v>72174.7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536</v>
      </c>
      <c r="CI81" s="109">
        <v>5.374511180186504E-3</v>
      </c>
      <c r="CJ81" s="112">
        <v>5.9</v>
      </c>
      <c r="CK81" s="30">
        <f t="shared" si="12"/>
        <v>3162.4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5.9</v>
      </c>
      <c r="DA81" s="30">
        <f t="shared" si="13"/>
        <v>0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8343</v>
      </c>
      <c r="G82" s="109">
        <v>1.0968986285808948E-2</v>
      </c>
      <c r="H82" s="112">
        <v>5.9</v>
      </c>
      <c r="I82" s="30">
        <f t="shared" si="7"/>
        <v>49223.700000000004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12699</v>
      </c>
      <c r="W82" s="109">
        <v>1.7200418260426713E-2</v>
      </c>
      <c r="X82" s="112">
        <v>5.9</v>
      </c>
      <c r="Y82" s="30">
        <f t="shared" si="8"/>
        <v>74924.100000000006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352</v>
      </c>
      <c r="AM82" s="109">
        <v>2.7545191329525001E-3</v>
      </c>
      <c r="AN82" s="112">
        <v>5.9</v>
      </c>
      <c r="AO82" s="30">
        <f t="shared" si="9"/>
        <v>2076.8000000000002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5.9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12233</v>
      </c>
      <c r="BS82" s="109">
        <v>3.370660512242306E-3</v>
      </c>
      <c r="BT82" s="112">
        <v>5.9</v>
      </c>
      <c r="BU82" s="30">
        <f t="shared" si="11"/>
        <v>72174.7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536</v>
      </c>
      <c r="CI82" s="109">
        <v>5.374511180186504E-3</v>
      </c>
      <c r="CJ82" s="112">
        <v>5.9</v>
      </c>
      <c r="CK82" s="30">
        <f t="shared" si="12"/>
        <v>3162.4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5.9</v>
      </c>
      <c r="DA82" s="30">
        <f t="shared" si="13"/>
        <v>0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8343</v>
      </c>
      <c r="G83" s="109">
        <v>1.0968986285808948E-2</v>
      </c>
      <c r="H83" s="112">
        <v>5.9</v>
      </c>
      <c r="I83" s="30">
        <f t="shared" si="7"/>
        <v>49223.700000000004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12699</v>
      </c>
      <c r="W83" s="109">
        <v>1.7200418260426713E-2</v>
      </c>
      <c r="X83" s="112">
        <v>5.9</v>
      </c>
      <c r="Y83" s="30">
        <f t="shared" si="8"/>
        <v>74924.100000000006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352</v>
      </c>
      <c r="AM83" s="109">
        <v>2.7545191329525001E-3</v>
      </c>
      <c r="AN83" s="112">
        <v>5.9</v>
      </c>
      <c r="AO83" s="30">
        <f t="shared" si="9"/>
        <v>2076.8000000000002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5.9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12233</v>
      </c>
      <c r="BS83" s="109">
        <v>3.370660512242306E-3</v>
      </c>
      <c r="BT83" s="112">
        <v>5.9</v>
      </c>
      <c r="BU83" s="30">
        <f t="shared" si="11"/>
        <v>72174.7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536</v>
      </c>
      <c r="CI83" s="109">
        <v>5.374511180186504E-3</v>
      </c>
      <c r="CJ83" s="112">
        <v>5.9</v>
      </c>
      <c r="CK83" s="30">
        <f t="shared" si="12"/>
        <v>3162.4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5.9</v>
      </c>
      <c r="DA83" s="30">
        <f t="shared" si="13"/>
        <v>0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8343</v>
      </c>
      <c r="G84" s="111">
        <v>1.0968986285808948E-2</v>
      </c>
      <c r="H84" s="113">
        <v>5.9</v>
      </c>
      <c r="I84" s="30">
        <f t="shared" si="7"/>
        <v>49223.700000000004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12699</v>
      </c>
      <c r="W84" s="111">
        <v>1.7200418260426713E-2</v>
      </c>
      <c r="X84" s="113">
        <v>5.9</v>
      </c>
      <c r="Y84" s="30">
        <f t="shared" si="8"/>
        <v>74924.100000000006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352</v>
      </c>
      <c r="AM84" s="111">
        <v>2.7545191329525001E-3</v>
      </c>
      <c r="AN84" s="113">
        <v>5.9</v>
      </c>
      <c r="AO84" s="30">
        <f t="shared" si="9"/>
        <v>2076.8000000000002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5.9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12233</v>
      </c>
      <c r="BS84" s="111">
        <v>3.370660512242306E-3</v>
      </c>
      <c r="BT84" s="113">
        <v>5.9</v>
      </c>
      <c r="BU84" s="30">
        <f t="shared" si="11"/>
        <v>72174.7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536</v>
      </c>
      <c r="CI84" s="111">
        <v>5.374511180186504E-3</v>
      </c>
      <c r="CJ84" s="113">
        <v>5.9</v>
      </c>
      <c r="CK84" s="30">
        <f t="shared" si="12"/>
        <v>3162.4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5.9</v>
      </c>
      <c r="DA84" s="30">
        <f t="shared" si="13"/>
        <v>0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EO85"/>
  <sheetViews>
    <sheetView topLeftCell="A69" zoomScale="85" zoomScaleNormal="85" workbookViewId="0">
      <pane xSplit="1" topLeftCell="CP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73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3429</v>
      </c>
      <c r="G34" s="109">
        <v>4.5082888618049721E-3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1877</v>
      </c>
      <c r="W34" s="109">
        <v>2.5423407413828602E-3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2</v>
      </c>
      <c r="AM34" s="109">
        <v>1.5650676891775569E-5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3429</v>
      </c>
      <c r="G35" s="109">
        <v>4.5082888618049721E-3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1877</v>
      </c>
      <c r="W35" s="109">
        <v>2.5423407413828602E-3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2</v>
      </c>
      <c r="AM35" s="109">
        <v>1.5650676891775569E-5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3429</v>
      </c>
      <c r="G36" s="109">
        <v>4.5082888618049721E-3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1877</v>
      </c>
      <c r="W36" s="109">
        <v>2.5423407413828602E-3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2</v>
      </c>
      <c r="AM36" s="109">
        <v>1.5650676891775569E-5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3429</v>
      </c>
      <c r="G37" s="110">
        <v>4.5082888618049721E-3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1877</v>
      </c>
      <c r="W37" s="110">
        <v>2.5423407413828602E-3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2</v>
      </c>
      <c r="AM37" s="110">
        <v>1.5650676891775569E-5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3429</v>
      </c>
      <c r="G38" s="110">
        <v>4.5082888618049721E-3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1877</v>
      </c>
      <c r="W38" s="110">
        <v>2.5423407413828602E-3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2</v>
      </c>
      <c r="AM38" s="110">
        <v>1.5650676891775569E-5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3429</v>
      </c>
      <c r="G39" s="110">
        <v>4.5082888618049721E-3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1877</v>
      </c>
      <c r="W39" s="110">
        <v>2.5423407413828602E-3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2</v>
      </c>
      <c r="AM39" s="110">
        <v>1.5650676891775569E-5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3429</v>
      </c>
      <c r="G40" s="109">
        <v>4.5082888618049721E-3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1877</v>
      </c>
      <c r="W40" s="109">
        <v>2.5423407413828602E-3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2</v>
      </c>
      <c r="AM40" s="109">
        <v>1.5650676891775569E-5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3429</v>
      </c>
      <c r="G41" s="109">
        <v>4.5082888618049721E-3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1877</v>
      </c>
      <c r="W41" s="109">
        <v>2.5423407413828602E-3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2</v>
      </c>
      <c r="AM41" s="109">
        <v>1.5650676891775569E-5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3429</v>
      </c>
      <c r="G42" s="109">
        <v>4.5082888618049721E-3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1877</v>
      </c>
      <c r="W42" s="109">
        <v>2.5423407413828602E-3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2</v>
      </c>
      <c r="AM42" s="109">
        <v>1.5650676891775569E-5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3429</v>
      </c>
      <c r="G43" s="181">
        <v>4.5082888618049721E-3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1877</v>
      </c>
      <c r="W43" s="181">
        <v>2.5423407413828602E-3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2</v>
      </c>
      <c r="AM43" s="181">
        <v>1.5650676891775569E-5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0</v>
      </c>
      <c r="BS43" s="109">
        <v>0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3429</v>
      </c>
      <c r="G44" s="109">
        <v>4.5082888618049721E-3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1877</v>
      </c>
      <c r="W44" s="109">
        <v>2.5423407413828602E-3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2</v>
      </c>
      <c r="AM44" s="109">
        <v>1.5650676891775569E-5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0</v>
      </c>
      <c r="BS44" s="109">
        <v>0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3429</v>
      </c>
      <c r="G45" s="109">
        <v>4.5082888618049721E-3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1877</v>
      </c>
      <c r="W45" s="109">
        <v>2.5423407413828602E-3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2</v>
      </c>
      <c r="AM45" s="109">
        <v>1.5650676891775569E-5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0</v>
      </c>
      <c r="BS45" s="109">
        <v>0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3429</v>
      </c>
      <c r="G46" s="109">
        <v>4.5082888618049721E-3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3819</v>
      </c>
      <c r="W46" s="109">
        <v>5.1727220518599584E-3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2</v>
      </c>
      <c r="AM46" s="109">
        <v>1.5650676891775569E-5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7717</v>
      </c>
      <c r="BS46" s="109">
        <v>2.126329369163237E-3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413</v>
      </c>
      <c r="CI46" s="109">
        <v>4.141181189210869E-3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3429</v>
      </c>
      <c r="G47" s="109">
        <v>4.5082888618049721E-3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3819</v>
      </c>
      <c r="W47" s="109">
        <v>5.1727220518599584E-3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2</v>
      </c>
      <c r="AM47" s="109">
        <v>1.5650676891775569E-5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7717</v>
      </c>
      <c r="BS47" s="109">
        <v>2.126329369163237E-3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413</v>
      </c>
      <c r="CI47" s="109">
        <v>4.141181189210869E-3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3429</v>
      </c>
      <c r="G48" s="109">
        <v>4.5082888618049721E-3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3819</v>
      </c>
      <c r="W48" s="109">
        <v>5.1727220518599584E-3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2</v>
      </c>
      <c r="AM48" s="109">
        <v>1.5650676891775569E-5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7717</v>
      </c>
      <c r="BS48" s="109">
        <v>2.126329369163237E-3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413</v>
      </c>
      <c r="CI48" s="109">
        <v>4.141181189210869E-3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3429</v>
      </c>
      <c r="G49" s="109">
        <v>4.5082888618049721E-3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3819</v>
      </c>
      <c r="W49" s="109">
        <v>5.1727220518599584E-3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</v>
      </c>
      <c r="AM49" s="109">
        <v>1.5650676891775569E-5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7717</v>
      </c>
      <c r="BS49" s="109">
        <v>2.126329369163237E-3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413</v>
      </c>
      <c r="CI49" s="109">
        <v>4.141181189210869E-3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3429</v>
      </c>
      <c r="G50" s="109">
        <v>4.5082888618049721E-3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3819</v>
      </c>
      <c r="W50" s="109">
        <v>5.1727220518599584E-3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</v>
      </c>
      <c r="AM50" s="109">
        <v>1.5650676891775569E-5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7717</v>
      </c>
      <c r="BS50" s="109">
        <v>2.126329369163237E-3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413</v>
      </c>
      <c r="CI50" s="109">
        <v>4.141181189210869E-3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3429</v>
      </c>
      <c r="G51" s="109">
        <v>4.5082888618049721E-3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3819</v>
      </c>
      <c r="W51" s="109">
        <v>5.1727220518599584E-3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</v>
      </c>
      <c r="AM51" s="109">
        <v>1.5650676891775569E-5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7717</v>
      </c>
      <c r="BS51" s="109">
        <v>2.126329369163237E-3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413</v>
      </c>
      <c r="CI51" s="109">
        <v>4.141181189210869E-3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3429</v>
      </c>
      <c r="G52" s="109">
        <v>4.5082888618049721E-3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3819</v>
      </c>
      <c r="W52" s="109">
        <v>5.1727220518599584E-3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</v>
      </c>
      <c r="AM52" s="109">
        <v>1.5650676891775569E-5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7717</v>
      </c>
      <c r="BS52" s="109">
        <v>2.126329369163237E-3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413</v>
      </c>
      <c r="CI52" s="109">
        <v>4.141181189210869E-3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3429</v>
      </c>
      <c r="G53" s="109">
        <v>4.5082888618049721E-3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3819</v>
      </c>
      <c r="W53" s="109">
        <v>5.1727220518599584E-3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</v>
      </c>
      <c r="AM53" s="109">
        <v>1.5650676891775569E-5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7717</v>
      </c>
      <c r="BS53" s="109">
        <v>2.126329369163237E-3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413</v>
      </c>
      <c r="CI53" s="109">
        <v>4.141181189210869E-3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3429</v>
      </c>
      <c r="G54" s="109">
        <v>4.5082888618049721E-3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3819</v>
      </c>
      <c r="W54" s="109">
        <v>5.1727220518599584E-3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</v>
      </c>
      <c r="AM54" s="109">
        <v>1.5650676891775569E-5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7717</v>
      </c>
      <c r="BS54" s="109">
        <v>2.126329369163237E-3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413</v>
      </c>
      <c r="CI54" s="109">
        <v>4.141181189210869E-3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3429</v>
      </c>
      <c r="G55" s="109">
        <v>4.5082888618049721E-3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3819</v>
      </c>
      <c r="W55" s="109">
        <v>5.1727220518599584E-3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</v>
      </c>
      <c r="AM55" s="109">
        <v>1.5650676891775569E-5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7717</v>
      </c>
      <c r="BS55" s="109">
        <v>2.126329369163237E-3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413</v>
      </c>
      <c r="CI55" s="109">
        <v>4.141181189210869E-3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3429</v>
      </c>
      <c r="G56" s="109">
        <v>4.5082888618049721E-3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3819</v>
      </c>
      <c r="W56" s="109">
        <v>5.1727220518599584E-3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</v>
      </c>
      <c r="AM56" s="109">
        <v>1.5650676891775569E-5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7717</v>
      </c>
      <c r="BS56" s="109">
        <v>2.126329369163237E-3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413</v>
      </c>
      <c r="CI56" s="109">
        <v>4.141181189210869E-3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3429</v>
      </c>
      <c r="G57" s="109">
        <v>4.5082888618049721E-3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3819</v>
      </c>
      <c r="W57" s="109">
        <v>5.1727220518599584E-3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</v>
      </c>
      <c r="AM57" s="109">
        <v>1.5650676891775569E-5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7717</v>
      </c>
      <c r="BS57" s="109">
        <v>2.126329369163237E-3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413</v>
      </c>
      <c r="CI57" s="109">
        <v>4.141181189210869E-3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3429</v>
      </c>
      <c r="G58" s="109">
        <v>4.5082888618049721E-3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3819</v>
      </c>
      <c r="W58" s="109">
        <v>5.1727220518599584E-3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</v>
      </c>
      <c r="AM58" s="109">
        <v>1.5650676891775569E-5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7717</v>
      </c>
      <c r="BS58" s="109">
        <v>2.126329369163237E-3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413</v>
      </c>
      <c r="CI58" s="109">
        <v>4.141181189210869E-3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3429</v>
      </c>
      <c r="G59" s="109">
        <v>4.5082888618049721E-3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3819</v>
      </c>
      <c r="W59" s="109">
        <v>5.1727220518599584E-3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</v>
      </c>
      <c r="AM59" s="109">
        <v>1.5650676891775569E-5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7717</v>
      </c>
      <c r="BS59" s="109">
        <v>2.126329369163237E-3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413</v>
      </c>
      <c r="CI59" s="109">
        <v>4.141181189210869E-3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3429</v>
      </c>
      <c r="G60" s="109">
        <v>4.5082888618049721E-3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3819</v>
      </c>
      <c r="W60" s="109">
        <v>5.1727220518599584E-3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</v>
      </c>
      <c r="AM60" s="109">
        <v>1.5650676891775569E-5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7717</v>
      </c>
      <c r="BS60" s="109">
        <v>2.126329369163237E-3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413</v>
      </c>
      <c r="CI60" s="109">
        <v>4.141181189210869E-3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3429</v>
      </c>
      <c r="G61" s="109">
        <v>4.5082888618049721E-3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3819</v>
      </c>
      <c r="W61" s="109">
        <v>5.1727220518599584E-3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</v>
      </c>
      <c r="AM61" s="109">
        <v>1.5650676891775569E-5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7717</v>
      </c>
      <c r="BS61" s="109">
        <v>2.126329369163237E-3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413</v>
      </c>
      <c r="CI61" s="109">
        <v>4.141181189210869E-3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3429</v>
      </c>
      <c r="G62" s="109">
        <v>4.5082888618049721E-3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3819</v>
      </c>
      <c r="W62" s="109">
        <v>5.1727220518599584E-3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</v>
      </c>
      <c r="AM62" s="109">
        <v>1.5650676891775569E-5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7717</v>
      </c>
      <c r="BS62" s="109">
        <v>2.126329369163237E-3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413</v>
      </c>
      <c r="CI62" s="109">
        <v>4.141181189210869E-3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3429</v>
      </c>
      <c r="G63" s="109">
        <v>4.5082888618049721E-3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3819</v>
      </c>
      <c r="W63" s="109">
        <v>5.1727220518599584E-3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</v>
      </c>
      <c r="AM63" s="109">
        <v>1.5650676891775569E-5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7717</v>
      </c>
      <c r="BS63" s="109">
        <v>2.126329369163237E-3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413</v>
      </c>
      <c r="CI63" s="109">
        <v>4.141181189210869E-3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3429</v>
      </c>
      <c r="G64" s="109">
        <v>4.5082888618049721E-3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3819</v>
      </c>
      <c r="W64" s="109">
        <v>5.1727220518599584E-3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</v>
      </c>
      <c r="AM64" s="109">
        <v>1.5650676891775569E-5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7717</v>
      </c>
      <c r="BS64" s="109">
        <v>2.126329369163237E-3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413</v>
      </c>
      <c r="CI64" s="109">
        <v>4.141181189210869E-3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3429</v>
      </c>
      <c r="G65" s="109">
        <v>4.5082888618049721E-3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3819</v>
      </c>
      <c r="W65" s="109">
        <v>5.1727220518599584E-3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</v>
      </c>
      <c r="AM65" s="109">
        <v>1.5650676891775569E-5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7717</v>
      </c>
      <c r="BS65" s="109">
        <v>2.126329369163237E-3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413</v>
      </c>
      <c r="CI65" s="109">
        <v>4.141181189210869E-3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3429</v>
      </c>
      <c r="G66" s="109">
        <v>4.5082888618049721E-3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3819</v>
      </c>
      <c r="W66" s="109">
        <v>5.1727220518599584E-3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</v>
      </c>
      <c r="AM66" s="109">
        <v>1.5650676891775569E-5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7717</v>
      </c>
      <c r="BS66" s="109">
        <v>2.126329369163237E-3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413</v>
      </c>
      <c r="CI66" s="109">
        <v>4.141181189210869E-3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3429</v>
      </c>
      <c r="G67" s="109">
        <v>4.5082888618049721E-3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3819</v>
      </c>
      <c r="W67" s="109">
        <v>5.1727220518599584E-3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</v>
      </c>
      <c r="AM67" s="109">
        <v>1.5650676891775569E-5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7717</v>
      </c>
      <c r="BS67" s="109">
        <v>2.126329369163237E-3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413</v>
      </c>
      <c r="CI67" s="109">
        <v>4.141181189210869E-3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3429</v>
      </c>
      <c r="G68" s="109">
        <v>4.5082888618049721E-3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3819</v>
      </c>
      <c r="W68" s="109">
        <v>5.1727220518599584E-3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</v>
      </c>
      <c r="AM68" s="109">
        <v>1.5650676891775569E-5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7717</v>
      </c>
      <c r="BS68" s="109">
        <v>2.126329369163237E-3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413</v>
      </c>
      <c r="CI68" s="109">
        <v>4.141181189210869E-3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3429</v>
      </c>
      <c r="G69" s="109">
        <v>4.5082888618049721E-3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3819</v>
      </c>
      <c r="W69" s="109">
        <v>5.1727220518599584E-3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</v>
      </c>
      <c r="AM69" s="109">
        <v>1.5650676891775569E-5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7717</v>
      </c>
      <c r="BS69" s="109">
        <v>2.126329369163237E-3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413</v>
      </c>
      <c r="CI69" s="109">
        <v>4.141181189210869E-3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3429</v>
      </c>
      <c r="G70" s="109">
        <v>4.5082888618049721E-3</v>
      </c>
      <c r="H70" s="112">
        <v>2.33</v>
      </c>
      <c r="I70" s="30">
        <f>H70*F70</f>
        <v>7989.5700000000006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3819</v>
      </c>
      <c r="W70" s="109">
        <v>5.1727220518599584E-3</v>
      </c>
      <c r="X70" s="112">
        <v>2.33</v>
      </c>
      <c r="Y70" s="30">
        <f>X70*V70</f>
        <v>8898.27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</v>
      </c>
      <c r="AM70" s="109">
        <v>1.5650676891775569E-5</v>
      </c>
      <c r="AN70" s="112">
        <v>2.33</v>
      </c>
      <c r="AO70" s="30">
        <f>AN70*AL70</f>
        <v>4.66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2.33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7717</v>
      </c>
      <c r="BS70" s="109">
        <v>2.126329369163237E-3</v>
      </c>
      <c r="BT70" s="112">
        <v>2.33</v>
      </c>
      <c r="BU70" s="30">
        <f>BT70*BR70</f>
        <v>17980.61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413</v>
      </c>
      <c r="CI70" s="109">
        <v>4.141181189210869E-3</v>
      </c>
      <c r="CJ70" s="112">
        <v>2.33</v>
      </c>
      <c r="CK70" s="30">
        <f>CJ70*CH70</f>
        <v>962.29000000000008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2.33</v>
      </c>
      <c r="DA70" s="30">
        <f>CZ70*CX70</f>
        <v>0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3429</v>
      </c>
      <c r="G71" s="109">
        <v>4.5082888618049721E-3</v>
      </c>
      <c r="H71" s="112">
        <v>2.33</v>
      </c>
      <c r="I71" s="30">
        <f t="shared" ref="I71:I84" si="7">H71*F71</f>
        <v>7989.5700000000006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3819</v>
      </c>
      <c r="W71" s="109">
        <v>5.1727220518599584E-3</v>
      </c>
      <c r="X71" s="112">
        <v>2.33</v>
      </c>
      <c r="Y71" s="30">
        <f t="shared" ref="Y71:Y84" si="8">X71*V71</f>
        <v>8898.27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</v>
      </c>
      <c r="AM71" s="109">
        <v>1.5650676891775569E-5</v>
      </c>
      <c r="AN71" s="112">
        <v>2.33</v>
      </c>
      <c r="AO71" s="30">
        <f t="shared" ref="AO71:AO84" si="9">AN71*AL71</f>
        <v>4.66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2.33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7717</v>
      </c>
      <c r="BS71" s="109">
        <v>2.126329369163237E-3</v>
      </c>
      <c r="BT71" s="112">
        <v>2.33</v>
      </c>
      <c r="BU71" s="30">
        <f t="shared" ref="BU71:BU84" si="11">BT71*BR71</f>
        <v>17980.61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413</v>
      </c>
      <c r="CI71" s="109">
        <v>4.141181189210869E-3</v>
      </c>
      <c r="CJ71" s="112">
        <v>2.33</v>
      </c>
      <c r="CK71" s="30">
        <f t="shared" ref="CK71:CK84" si="12">CJ71*CH71</f>
        <v>962.29000000000008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2.33</v>
      </c>
      <c r="DA71" s="30">
        <f t="shared" ref="DA71:DA84" si="13">CZ71*CX71</f>
        <v>0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3429</v>
      </c>
      <c r="G72" s="109">
        <v>4.5082888618049721E-3</v>
      </c>
      <c r="H72" s="112">
        <v>2.33</v>
      </c>
      <c r="I72" s="30">
        <f t="shared" si="7"/>
        <v>7989.5700000000006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3819</v>
      </c>
      <c r="W72" s="109">
        <v>5.1727220518599584E-3</v>
      </c>
      <c r="X72" s="112">
        <v>2.33</v>
      </c>
      <c r="Y72" s="30">
        <f t="shared" si="8"/>
        <v>8898.27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2</v>
      </c>
      <c r="AM72" s="109">
        <v>1.5650676891775569E-5</v>
      </c>
      <c r="AN72" s="112">
        <v>2.33</v>
      </c>
      <c r="AO72" s="30">
        <f t="shared" si="9"/>
        <v>4.66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2.33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7717</v>
      </c>
      <c r="BS72" s="109">
        <v>2.126329369163237E-3</v>
      </c>
      <c r="BT72" s="112">
        <v>2.33</v>
      </c>
      <c r="BU72" s="30">
        <f t="shared" si="11"/>
        <v>17980.61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413</v>
      </c>
      <c r="CI72" s="109">
        <v>4.141181189210869E-3</v>
      </c>
      <c r="CJ72" s="112">
        <v>2.33</v>
      </c>
      <c r="CK72" s="30">
        <f t="shared" si="12"/>
        <v>962.29000000000008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2.33</v>
      </c>
      <c r="DA72" s="30">
        <f t="shared" si="13"/>
        <v>0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3429</v>
      </c>
      <c r="G73" s="109">
        <v>4.5082888618049721E-3</v>
      </c>
      <c r="H73" s="112">
        <v>2.33</v>
      </c>
      <c r="I73" s="30">
        <f t="shared" si="7"/>
        <v>7989.5700000000006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3819</v>
      </c>
      <c r="W73" s="109">
        <v>5.1727220518599584E-3</v>
      </c>
      <c r="X73" s="112">
        <v>2.33</v>
      </c>
      <c r="Y73" s="30">
        <f t="shared" si="8"/>
        <v>8898.27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2</v>
      </c>
      <c r="AM73" s="109">
        <v>1.5650676891775569E-5</v>
      </c>
      <c r="AN73" s="112">
        <v>2.33</v>
      </c>
      <c r="AO73" s="30">
        <f t="shared" si="9"/>
        <v>4.66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2.33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7717</v>
      </c>
      <c r="BS73" s="109">
        <v>2.126329369163237E-3</v>
      </c>
      <c r="BT73" s="112">
        <v>2.33</v>
      </c>
      <c r="BU73" s="30">
        <f t="shared" si="11"/>
        <v>17980.61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413</v>
      </c>
      <c r="CI73" s="109">
        <v>4.141181189210869E-3</v>
      </c>
      <c r="CJ73" s="112">
        <v>2.33</v>
      </c>
      <c r="CK73" s="30">
        <f t="shared" si="12"/>
        <v>962.29000000000008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2.33</v>
      </c>
      <c r="DA73" s="30">
        <f t="shared" si="13"/>
        <v>0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3429</v>
      </c>
      <c r="G74" s="109">
        <v>4.5082888618049721E-3</v>
      </c>
      <c r="H74" s="112">
        <v>2.33</v>
      </c>
      <c r="I74" s="30">
        <f t="shared" si="7"/>
        <v>7989.5700000000006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3819</v>
      </c>
      <c r="W74" s="109">
        <v>5.1727220518599584E-3</v>
      </c>
      <c r="X74" s="112">
        <v>2.33</v>
      </c>
      <c r="Y74" s="30">
        <f t="shared" si="8"/>
        <v>8898.27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2</v>
      </c>
      <c r="AM74" s="109">
        <v>1.5650676891775569E-5</v>
      </c>
      <c r="AN74" s="112">
        <v>2.33</v>
      </c>
      <c r="AO74" s="30">
        <f t="shared" si="9"/>
        <v>4.66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2.33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7717</v>
      </c>
      <c r="BS74" s="109">
        <v>2.126329369163237E-3</v>
      </c>
      <c r="BT74" s="112">
        <v>2.33</v>
      </c>
      <c r="BU74" s="30">
        <f t="shared" si="11"/>
        <v>17980.61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413</v>
      </c>
      <c r="CI74" s="109">
        <v>4.141181189210869E-3</v>
      </c>
      <c r="CJ74" s="112">
        <v>2.33</v>
      </c>
      <c r="CK74" s="30">
        <f t="shared" si="12"/>
        <v>962.29000000000008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2.33</v>
      </c>
      <c r="DA74" s="30">
        <f t="shared" si="13"/>
        <v>0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3429</v>
      </c>
      <c r="G75" s="109">
        <v>4.5082888618049721E-3</v>
      </c>
      <c r="H75" s="112">
        <v>2.33</v>
      </c>
      <c r="I75" s="30">
        <f t="shared" si="7"/>
        <v>7989.5700000000006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3819</v>
      </c>
      <c r="W75" s="109">
        <v>5.1727220518599584E-3</v>
      </c>
      <c r="X75" s="112">
        <v>2.33</v>
      </c>
      <c r="Y75" s="30">
        <f t="shared" si="8"/>
        <v>8898.27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2</v>
      </c>
      <c r="AM75" s="109">
        <v>1.5650676891775569E-5</v>
      </c>
      <c r="AN75" s="112">
        <v>2.33</v>
      </c>
      <c r="AO75" s="30">
        <f t="shared" si="9"/>
        <v>4.66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2.33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7717</v>
      </c>
      <c r="BS75" s="109">
        <v>2.126329369163237E-3</v>
      </c>
      <c r="BT75" s="112">
        <v>2.33</v>
      </c>
      <c r="BU75" s="30">
        <f t="shared" si="11"/>
        <v>17980.61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413</v>
      </c>
      <c r="CI75" s="109">
        <v>4.141181189210869E-3</v>
      </c>
      <c r="CJ75" s="112">
        <v>2.33</v>
      </c>
      <c r="CK75" s="30">
        <f t="shared" si="12"/>
        <v>962.29000000000008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2.33</v>
      </c>
      <c r="DA75" s="30">
        <f t="shared" si="13"/>
        <v>0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3429</v>
      </c>
      <c r="G76" s="109">
        <v>4.5082888618049721E-3</v>
      </c>
      <c r="H76" s="112">
        <v>2.33</v>
      </c>
      <c r="I76" s="30">
        <f t="shared" si="7"/>
        <v>7989.5700000000006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3819</v>
      </c>
      <c r="W76" s="109">
        <v>5.1727220518599584E-3</v>
      </c>
      <c r="X76" s="112">
        <v>2.33</v>
      </c>
      <c r="Y76" s="30">
        <f t="shared" si="8"/>
        <v>8898.27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2</v>
      </c>
      <c r="AM76" s="109">
        <v>1.5650676891775569E-5</v>
      </c>
      <c r="AN76" s="112">
        <v>2.33</v>
      </c>
      <c r="AO76" s="30">
        <f t="shared" si="9"/>
        <v>4.66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7717</v>
      </c>
      <c r="BS76" s="109">
        <v>2.126329369163237E-3</v>
      </c>
      <c r="BT76" s="112">
        <v>2.33</v>
      </c>
      <c r="BU76" s="30">
        <f t="shared" si="11"/>
        <v>17980.61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413</v>
      </c>
      <c r="CI76" s="109">
        <v>4.141181189210869E-3</v>
      </c>
      <c r="CJ76" s="112">
        <v>2.33</v>
      </c>
      <c r="CK76" s="30">
        <f t="shared" si="12"/>
        <v>962.29000000000008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30">
        <f t="shared" si="13"/>
        <v>0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3429</v>
      </c>
      <c r="G77" s="109">
        <v>4.5082888618049721E-3</v>
      </c>
      <c r="H77" s="112">
        <v>2.33</v>
      </c>
      <c r="I77" s="30">
        <f t="shared" si="7"/>
        <v>7989.5700000000006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3819</v>
      </c>
      <c r="W77" s="109">
        <v>5.1727220518599584E-3</v>
      </c>
      <c r="X77" s="112">
        <v>2.33</v>
      </c>
      <c r="Y77" s="30">
        <f t="shared" si="8"/>
        <v>8898.27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2</v>
      </c>
      <c r="AM77" s="109">
        <v>1.5650676891775569E-5</v>
      </c>
      <c r="AN77" s="112">
        <v>2.33</v>
      </c>
      <c r="AO77" s="30">
        <f t="shared" si="9"/>
        <v>4.66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7717</v>
      </c>
      <c r="BS77" s="109">
        <v>2.126329369163237E-3</v>
      </c>
      <c r="BT77" s="112">
        <v>2.33</v>
      </c>
      <c r="BU77" s="30">
        <f t="shared" si="11"/>
        <v>17980.61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413</v>
      </c>
      <c r="CI77" s="109">
        <v>4.141181189210869E-3</v>
      </c>
      <c r="CJ77" s="112">
        <v>2.33</v>
      </c>
      <c r="CK77" s="30">
        <f t="shared" si="12"/>
        <v>962.29000000000008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30">
        <f t="shared" si="13"/>
        <v>0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3429</v>
      </c>
      <c r="G78" s="109">
        <v>4.5082888618049721E-3</v>
      </c>
      <c r="H78" s="112">
        <v>2.33</v>
      </c>
      <c r="I78" s="30">
        <f t="shared" si="7"/>
        <v>7989.5700000000006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3819</v>
      </c>
      <c r="W78" s="109">
        <v>5.1727220518599584E-3</v>
      </c>
      <c r="X78" s="112">
        <v>2.33</v>
      </c>
      <c r="Y78" s="30">
        <f t="shared" si="8"/>
        <v>8898.27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2</v>
      </c>
      <c r="AM78" s="109">
        <v>1.5650676891775569E-5</v>
      </c>
      <c r="AN78" s="112">
        <v>2.33</v>
      </c>
      <c r="AO78" s="30">
        <f t="shared" si="9"/>
        <v>4.66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7717</v>
      </c>
      <c r="BS78" s="109">
        <v>2.126329369163237E-3</v>
      </c>
      <c r="BT78" s="112">
        <v>2.33</v>
      </c>
      <c r="BU78" s="30">
        <f t="shared" si="11"/>
        <v>17980.61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413</v>
      </c>
      <c r="CI78" s="109">
        <v>4.141181189210869E-3</v>
      </c>
      <c r="CJ78" s="112">
        <v>2.33</v>
      </c>
      <c r="CK78" s="30">
        <f t="shared" si="12"/>
        <v>962.29000000000008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30">
        <f t="shared" si="13"/>
        <v>0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3429</v>
      </c>
      <c r="G79" s="109">
        <v>4.5082888618049721E-3</v>
      </c>
      <c r="H79" s="112">
        <v>2.33</v>
      </c>
      <c r="I79" s="30">
        <f t="shared" si="7"/>
        <v>7989.5700000000006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3819</v>
      </c>
      <c r="W79" s="109">
        <v>5.1727220518599584E-3</v>
      </c>
      <c r="X79" s="112">
        <v>2.33</v>
      </c>
      <c r="Y79" s="30">
        <f t="shared" si="8"/>
        <v>8898.27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2</v>
      </c>
      <c r="AM79" s="109">
        <v>1.5650676891775569E-5</v>
      </c>
      <c r="AN79" s="112">
        <v>2.33</v>
      </c>
      <c r="AO79" s="30">
        <f t="shared" si="9"/>
        <v>4.66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7717</v>
      </c>
      <c r="BS79" s="109">
        <v>2.126329369163237E-3</v>
      </c>
      <c r="BT79" s="112">
        <v>2.33</v>
      </c>
      <c r="BU79" s="30">
        <f t="shared" si="11"/>
        <v>17980.61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413</v>
      </c>
      <c r="CI79" s="109">
        <v>4.141181189210869E-3</v>
      </c>
      <c r="CJ79" s="112">
        <v>2.33</v>
      </c>
      <c r="CK79" s="30">
        <f t="shared" si="12"/>
        <v>962.29000000000008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30">
        <f t="shared" si="13"/>
        <v>0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3429</v>
      </c>
      <c r="G80" s="109">
        <v>4.5082888618049721E-3</v>
      </c>
      <c r="H80" s="112">
        <v>2.33</v>
      </c>
      <c r="I80" s="30">
        <f t="shared" si="7"/>
        <v>7989.5700000000006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3819</v>
      </c>
      <c r="W80" s="109">
        <v>5.1727220518599584E-3</v>
      </c>
      <c r="X80" s="112">
        <v>2.33</v>
      </c>
      <c r="Y80" s="30">
        <f t="shared" si="8"/>
        <v>8898.27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2</v>
      </c>
      <c r="AM80" s="109">
        <v>1.5650676891775569E-5</v>
      </c>
      <c r="AN80" s="112">
        <v>2.33</v>
      </c>
      <c r="AO80" s="30">
        <f t="shared" si="9"/>
        <v>4.66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7717</v>
      </c>
      <c r="BS80" s="109">
        <v>2.126329369163237E-3</v>
      </c>
      <c r="BT80" s="112">
        <v>2.33</v>
      </c>
      <c r="BU80" s="30">
        <f t="shared" si="11"/>
        <v>17980.61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413</v>
      </c>
      <c r="CI80" s="109">
        <v>4.141181189210869E-3</v>
      </c>
      <c r="CJ80" s="112">
        <v>2.33</v>
      </c>
      <c r="CK80" s="30">
        <f t="shared" si="12"/>
        <v>962.29000000000008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30">
        <f t="shared" si="13"/>
        <v>0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3429</v>
      </c>
      <c r="G81" s="109">
        <v>4.5082888618049721E-3</v>
      </c>
      <c r="H81" s="112">
        <v>2.33</v>
      </c>
      <c r="I81" s="30">
        <f t="shared" si="7"/>
        <v>7989.5700000000006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3819</v>
      </c>
      <c r="W81" s="109">
        <v>5.1727220518599584E-3</v>
      </c>
      <c r="X81" s="112">
        <v>2.33</v>
      </c>
      <c r="Y81" s="30">
        <f t="shared" si="8"/>
        <v>8898.27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2</v>
      </c>
      <c r="AM81" s="109">
        <v>1.5650676891775569E-5</v>
      </c>
      <c r="AN81" s="112">
        <v>2.33</v>
      </c>
      <c r="AO81" s="30">
        <f t="shared" si="9"/>
        <v>4.66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7717</v>
      </c>
      <c r="BS81" s="109">
        <v>2.126329369163237E-3</v>
      </c>
      <c r="BT81" s="112">
        <v>2.33</v>
      </c>
      <c r="BU81" s="30">
        <f t="shared" si="11"/>
        <v>17980.61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413</v>
      </c>
      <c r="CI81" s="109">
        <v>4.141181189210869E-3</v>
      </c>
      <c r="CJ81" s="112">
        <v>2.33</v>
      </c>
      <c r="CK81" s="30">
        <f t="shared" si="12"/>
        <v>962.29000000000008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30">
        <f t="shared" si="13"/>
        <v>0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3429</v>
      </c>
      <c r="G82" s="109">
        <v>4.5082888618049721E-3</v>
      </c>
      <c r="H82" s="112">
        <v>2.33</v>
      </c>
      <c r="I82" s="30">
        <f t="shared" si="7"/>
        <v>7989.5700000000006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3819</v>
      </c>
      <c r="W82" s="109">
        <v>5.1727220518599584E-3</v>
      </c>
      <c r="X82" s="112">
        <v>2.33</v>
      </c>
      <c r="Y82" s="30">
        <f t="shared" si="8"/>
        <v>8898.27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2</v>
      </c>
      <c r="AM82" s="109">
        <v>1.5650676891775569E-5</v>
      </c>
      <c r="AN82" s="112">
        <v>2.33</v>
      </c>
      <c r="AO82" s="30">
        <f t="shared" si="9"/>
        <v>4.66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7717</v>
      </c>
      <c r="BS82" s="109">
        <v>2.126329369163237E-3</v>
      </c>
      <c r="BT82" s="112">
        <v>2.33</v>
      </c>
      <c r="BU82" s="30">
        <f t="shared" si="11"/>
        <v>17980.61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413</v>
      </c>
      <c r="CI82" s="109">
        <v>4.141181189210869E-3</v>
      </c>
      <c r="CJ82" s="112">
        <v>2.33</v>
      </c>
      <c r="CK82" s="30">
        <f t="shared" si="12"/>
        <v>962.29000000000008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30">
        <f t="shared" si="13"/>
        <v>0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3429</v>
      </c>
      <c r="G83" s="109">
        <v>4.5082888618049721E-3</v>
      </c>
      <c r="H83" s="112">
        <v>2.33</v>
      </c>
      <c r="I83" s="30">
        <f t="shared" si="7"/>
        <v>7989.5700000000006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3819</v>
      </c>
      <c r="W83" s="109">
        <v>5.1727220518599584E-3</v>
      </c>
      <c r="X83" s="112">
        <v>2.33</v>
      </c>
      <c r="Y83" s="30">
        <f t="shared" si="8"/>
        <v>8898.27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2</v>
      </c>
      <c r="AM83" s="109">
        <v>1.5650676891775569E-5</v>
      </c>
      <c r="AN83" s="112">
        <v>2.33</v>
      </c>
      <c r="AO83" s="30">
        <f t="shared" si="9"/>
        <v>4.66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7717</v>
      </c>
      <c r="BS83" s="109">
        <v>2.126329369163237E-3</v>
      </c>
      <c r="BT83" s="112">
        <v>2.33</v>
      </c>
      <c r="BU83" s="30">
        <f t="shared" si="11"/>
        <v>17980.61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413</v>
      </c>
      <c r="CI83" s="109">
        <v>4.141181189210869E-3</v>
      </c>
      <c r="CJ83" s="112">
        <v>2.33</v>
      </c>
      <c r="CK83" s="30">
        <f t="shared" si="12"/>
        <v>962.29000000000008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30">
        <f t="shared" si="13"/>
        <v>0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3429</v>
      </c>
      <c r="G84" s="111">
        <v>4.5082888618049721E-3</v>
      </c>
      <c r="H84" s="113">
        <v>2.33</v>
      </c>
      <c r="I84" s="30">
        <f t="shared" si="7"/>
        <v>7989.5700000000006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3819</v>
      </c>
      <c r="W84" s="111">
        <v>5.1727220518599584E-3</v>
      </c>
      <c r="X84" s="113">
        <v>2.33</v>
      </c>
      <c r="Y84" s="30">
        <f t="shared" si="8"/>
        <v>8898.27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2</v>
      </c>
      <c r="AM84" s="111">
        <v>1.5650676891775569E-5</v>
      </c>
      <c r="AN84" s="113">
        <v>2.33</v>
      </c>
      <c r="AO84" s="30">
        <f t="shared" si="9"/>
        <v>4.66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7717</v>
      </c>
      <c r="BS84" s="111">
        <v>2.126329369163237E-3</v>
      </c>
      <c r="BT84" s="113">
        <v>2.33</v>
      </c>
      <c r="BU84" s="30">
        <f t="shared" si="11"/>
        <v>17980.61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413</v>
      </c>
      <c r="CI84" s="111">
        <v>4.141181189210869E-3</v>
      </c>
      <c r="CJ84" s="113">
        <v>2.33</v>
      </c>
      <c r="CK84" s="30">
        <f t="shared" si="12"/>
        <v>962.29000000000008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30">
        <f t="shared" si="13"/>
        <v>0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F0"/>
  </sheetPr>
  <dimension ref="A1:EO85"/>
  <sheetViews>
    <sheetView topLeftCell="A69" zoomScale="85" zoomScaleNormal="85" workbookViewId="0">
      <pane xSplit="1" topLeftCell="CH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71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3700</v>
      </c>
      <c r="G37" s="110">
        <v>4.8645869899907835E-3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2884</v>
      </c>
      <c r="W37" s="110">
        <v>3.9062923271966799E-3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52</v>
      </c>
      <c r="AM37" s="110">
        <v>4.0691759918616479E-4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146</v>
      </c>
      <c r="BS37" s="110">
        <v>4.0228597628331292E-5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3700</v>
      </c>
      <c r="G38" s="110">
        <v>4.8645869899907835E-3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2884</v>
      </c>
      <c r="W38" s="110">
        <v>3.9062923271966799E-3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52</v>
      </c>
      <c r="AM38" s="110">
        <v>4.0691759918616479E-4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146</v>
      </c>
      <c r="BS38" s="110">
        <v>4.0228597628331292E-5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3700</v>
      </c>
      <c r="G39" s="110">
        <v>4.8645869899907835E-3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2884</v>
      </c>
      <c r="W39" s="110">
        <v>3.9062923271966799E-3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52</v>
      </c>
      <c r="AM39" s="110">
        <v>4.0691759918616479E-4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146</v>
      </c>
      <c r="BS39" s="110">
        <v>4.0228597628331292E-5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3700</v>
      </c>
      <c r="G40" s="109">
        <v>4.8645869899907835E-3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2884</v>
      </c>
      <c r="W40" s="109">
        <v>3.9062923271966799E-3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52</v>
      </c>
      <c r="AM40" s="109">
        <v>4.0691759918616479E-4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146</v>
      </c>
      <c r="BS40" s="109">
        <v>4.0228597628331292E-5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3700</v>
      </c>
      <c r="G41" s="109">
        <v>4.8645869899907835E-3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2884</v>
      </c>
      <c r="W41" s="109">
        <v>3.9062923271966799E-3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52</v>
      </c>
      <c r="AM41" s="109">
        <v>4.0691759918616479E-4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146</v>
      </c>
      <c r="BS41" s="109">
        <v>4.0228597628331292E-5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3700</v>
      </c>
      <c r="G42" s="109">
        <v>4.8645869899907835E-3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2884</v>
      </c>
      <c r="W42" s="109">
        <v>3.9062923271966799E-3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52</v>
      </c>
      <c r="AM42" s="109">
        <v>4.0691759918616479E-4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146</v>
      </c>
      <c r="BS42" s="109">
        <v>4.0228597628331292E-5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3700</v>
      </c>
      <c r="G43" s="181">
        <v>4.8645869899907835E-3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2884</v>
      </c>
      <c r="W43" s="181">
        <v>3.9062923271966799E-3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52</v>
      </c>
      <c r="AM43" s="181">
        <v>4.0691759918616479E-4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146</v>
      </c>
      <c r="BS43" s="109">
        <v>4.0228597628331292E-5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3700</v>
      </c>
      <c r="G44" s="109">
        <v>4.8645869899907835E-3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2884</v>
      </c>
      <c r="W44" s="109">
        <v>3.9062923271966799E-3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52</v>
      </c>
      <c r="AM44" s="109">
        <v>4.0691759918616479E-4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146</v>
      </c>
      <c r="BS44" s="109">
        <v>4.0228597628331292E-5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3700</v>
      </c>
      <c r="G45" s="109">
        <v>4.8645869899907835E-3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2884</v>
      </c>
      <c r="W45" s="109">
        <v>3.9062923271966799E-3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52</v>
      </c>
      <c r="AM45" s="109">
        <v>4.0691759918616479E-4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146</v>
      </c>
      <c r="BS45" s="109">
        <v>4.0228597628331292E-5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3700</v>
      </c>
      <c r="G46" s="109">
        <v>4.8645869899907835E-3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2884</v>
      </c>
      <c r="W46" s="109">
        <v>3.9062923271966799E-3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52</v>
      </c>
      <c r="AM46" s="109">
        <v>4.0691759918616479E-4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182">
        <v>146</v>
      </c>
      <c r="BS46" s="109">
        <v>4.0228597628331292E-5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3700</v>
      </c>
      <c r="G47" s="109">
        <v>4.8645869899907835E-3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2884</v>
      </c>
      <c r="W47" s="109">
        <v>3.9062923271966799E-3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52</v>
      </c>
      <c r="AM47" s="109">
        <v>4.0691759918616479E-4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182">
        <v>146</v>
      </c>
      <c r="BS47" s="109">
        <v>4.0228597628331292E-5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3700</v>
      </c>
      <c r="G48" s="109">
        <v>4.8645869899907835E-3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2884</v>
      </c>
      <c r="W48" s="109">
        <v>3.9062923271966799E-3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52</v>
      </c>
      <c r="AM48" s="109">
        <v>4.0691759918616479E-4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182">
        <v>146</v>
      </c>
      <c r="BS48" s="109">
        <v>4.0228597628331292E-5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3700</v>
      </c>
      <c r="G49" s="109">
        <v>4.8645869899907835E-3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5528</v>
      </c>
      <c r="W49" s="109">
        <v>7.4875117838915555E-3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143</v>
      </c>
      <c r="AM49" s="109">
        <v>1.1190233977619532E-3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6021</v>
      </c>
      <c r="BS49" s="109">
        <v>1.6590163446587858E-3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41</v>
      </c>
      <c r="CI49" s="109">
        <v>4.1110999699187805E-4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3700</v>
      </c>
      <c r="G50" s="109">
        <v>4.8645869899907835E-3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5528</v>
      </c>
      <c r="W50" s="109">
        <v>7.4875117838915555E-3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143</v>
      </c>
      <c r="AM50" s="109">
        <v>1.1190233977619532E-3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6021</v>
      </c>
      <c r="BS50" s="109">
        <v>1.6590163446587858E-3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41</v>
      </c>
      <c r="CI50" s="109">
        <v>4.1110999699187805E-4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3700</v>
      </c>
      <c r="G51" s="109">
        <v>4.8645869899907835E-3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5528</v>
      </c>
      <c r="W51" s="109">
        <v>7.4875117838915555E-3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143</v>
      </c>
      <c r="AM51" s="109">
        <v>1.1190233977619532E-3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6021</v>
      </c>
      <c r="BS51" s="109">
        <v>1.6590163446587858E-3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41</v>
      </c>
      <c r="CI51" s="109">
        <v>4.1110999699187805E-4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3700</v>
      </c>
      <c r="G52" s="109">
        <v>4.8645869899907835E-3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5528</v>
      </c>
      <c r="W52" s="109">
        <v>7.4875117838915555E-3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143</v>
      </c>
      <c r="AM52" s="109">
        <v>1.1190233977619532E-3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6021</v>
      </c>
      <c r="BS52" s="109">
        <v>1.6590163446587858E-3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41</v>
      </c>
      <c r="CI52" s="109">
        <v>4.1110999699187805E-4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3700</v>
      </c>
      <c r="G53" s="109">
        <v>4.8645869899907835E-3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5528</v>
      </c>
      <c r="W53" s="109">
        <v>7.4875117838915555E-3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143</v>
      </c>
      <c r="AM53" s="109">
        <v>1.1190233977619532E-3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6021</v>
      </c>
      <c r="BS53" s="109">
        <v>1.6590163446587858E-3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41</v>
      </c>
      <c r="CI53" s="109">
        <v>4.1110999699187805E-4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3700</v>
      </c>
      <c r="G54" s="109">
        <v>4.8645869899907835E-3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5528</v>
      </c>
      <c r="W54" s="109">
        <v>7.4875117838915555E-3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143</v>
      </c>
      <c r="AM54" s="109">
        <v>1.1190233977619532E-3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6021</v>
      </c>
      <c r="BS54" s="109">
        <v>1.6590163446587858E-3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41</v>
      </c>
      <c r="CI54" s="109">
        <v>4.1110999699187805E-4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3700</v>
      </c>
      <c r="G55" s="109">
        <v>4.8645869899907835E-3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5528</v>
      </c>
      <c r="W55" s="109">
        <v>7.4875117838915555E-3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143</v>
      </c>
      <c r="AM55" s="109">
        <v>1.1190233977619532E-3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6021</v>
      </c>
      <c r="BS55" s="109">
        <v>1.6590163446587858E-3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41</v>
      </c>
      <c r="CI55" s="109">
        <v>4.1110999699187805E-4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3700</v>
      </c>
      <c r="G56" s="109">
        <v>4.8645869899907835E-3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5528</v>
      </c>
      <c r="W56" s="109">
        <v>7.4875117838915555E-3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143</v>
      </c>
      <c r="AM56" s="109">
        <v>1.1190233977619532E-3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6021</v>
      </c>
      <c r="BS56" s="109">
        <v>1.6590163446587858E-3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41</v>
      </c>
      <c r="CI56" s="109">
        <v>4.1110999699187805E-4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3700</v>
      </c>
      <c r="G57" s="109">
        <v>4.8645869899907835E-3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5528</v>
      </c>
      <c r="W57" s="109">
        <v>7.4875117838915555E-3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143</v>
      </c>
      <c r="AM57" s="109">
        <v>1.1190233977619532E-3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6021</v>
      </c>
      <c r="BS57" s="109">
        <v>1.6590163446587858E-3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41</v>
      </c>
      <c r="CI57" s="109">
        <v>4.1110999699187805E-4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3700</v>
      </c>
      <c r="G58" s="109">
        <v>4.8645869899907835E-3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5528</v>
      </c>
      <c r="W58" s="109">
        <v>7.4875117838915555E-3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143</v>
      </c>
      <c r="AM58" s="109">
        <v>1.1190233977619532E-3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6021</v>
      </c>
      <c r="BS58" s="109">
        <v>1.6590163446587858E-3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41</v>
      </c>
      <c r="CI58" s="109">
        <v>4.1110999699187805E-4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3700</v>
      </c>
      <c r="G59" s="109">
        <v>4.8645869899907835E-3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5528</v>
      </c>
      <c r="W59" s="109">
        <v>7.4875117838915555E-3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143</v>
      </c>
      <c r="AM59" s="109">
        <v>1.1190233977619532E-3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6021</v>
      </c>
      <c r="BS59" s="109">
        <v>1.6590163446587858E-3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41</v>
      </c>
      <c r="CI59" s="109">
        <v>4.1110999699187805E-4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3700</v>
      </c>
      <c r="G60" s="109">
        <v>4.8645869899907835E-3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5528</v>
      </c>
      <c r="W60" s="109">
        <v>7.4875117838915555E-3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143</v>
      </c>
      <c r="AM60" s="109">
        <v>1.1190233977619532E-3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6021</v>
      </c>
      <c r="BS60" s="109">
        <v>1.6590163446587858E-3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41</v>
      </c>
      <c r="CI60" s="109">
        <v>4.1110999699187805E-4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3700</v>
      </c>
      <c r="G61" s="109">
        <v>4.8645869899907835E-3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5528</v>
      </c>
      <c r="W61" s="109">
        <v>7.4875117838915555E-3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143</v>
      </c>
      <c r="AM61" s="109">
        <v>1.1190233977619532E-3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6021</v>
      </c>
      <c r="BS61" s="109">
        <v>1.6590163446587858E-3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41</v>
      </c>
      <c r="CI61" s="109">
        <v>4.1110999699187805E-4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3700</v>
      </c>
      <c r="G62" s="109">
        <v>4.8645869899907835E-3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5528</v>
      </c>
      <c r="W62" s="109">
        <v>7.4875117838915555E-3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143</v>
      </c>
      <c r="AM62" s="109">
        <v>1.1190233977619532E-3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6021</v>
      </c>
      <c r="BS62" s="109">
        <v>1.6590163446587858E-3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41</v>
      </c>
      <c r="CI62" s="109">
        <v>4.1110999699187805E-4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3700</v>
      </c>
      <c r="G63" s="109">
        <v>4.8645869899907835E-3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5528</v>
      </c>
      <c r="W63" s="109">
        <v>7.4875117838915555E-3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143</v>
      </c>
      <c r="AM63" s="109">
        <v>1.1190233977619532E-3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6021</v>
      </c>
      <c r="BS63" s="109">
        <v>1.6590163446587858E-3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41</v>
      </c>
      <c r="CI63" s="109">
        <v>4.1110999699187805E-4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3700</v>
      </c>
      <c r="G64" s="109">
        <v>4.8645869899907835E-3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5528</v>
      </c>
      <c r="W64" s="109">
        <v>7.4875117838915555E-3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143</v>
      </c>
      <c r="AM64" s="109">
        <v>1.1190233977619532E-3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6021</v>
      </c>
      <c r="BS64" s="109">
        <v>1.6590163446587858E-3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41</v>
      </c>
      <c r="CI64" s="109">
        <v>4.1110999699187805E-4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3700</v>
      </c>
      <c r="G65" s="109">
        <v>4.8645869899907835E-3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5528</v>
      </c>
      <c r="W65" s="109">
        <v>7.4875117838915555E-3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143</v>
      </c>
      <c r="AM65" s="109">
        <v>1.1190233977619532E-3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6021</v>
      </c>
      <c r="BS65" s="109">
        <v>1.6590163446587858E-3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41</v>
      </c>
      <c r="CI65" s="109">
        <v>4.1110999699187805E-4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3700</v>
      </c>
      <c r="G66" s="109">
        <v>4.8645869899907835E-3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5528</v>
      </c>
      <c r="W66" s="109">
        <v>7.4875117838915555E-3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143</v>
      </c>
      <c r="AM66" s="109">
        <v>1.1190233977619532E-3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6021</v>
      </c>
      <c r="BS66" s="109">
        <v>1.6590163446587858E-3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41</v>
      </c>
      <c r="CI66" s="109">
        <v>4.1110999699187805E-4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3700</v>
      </c>
      <c r="G67" s="109">
        <v>4.8645869899907835E-3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5528</v>
      </c>
      <c r="W67" s="109">
        <v>7.4875117838915555E-3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143</v>
      </c>
      <c r="AM67" s="109">
        <v>1.1190233977619532E-3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6021</v>
      </c>
      <c r="BS67" s="109">
        <v>1.6590163446587858E-3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41</v>
      </c>
      <c r="CI67" s="109">
        <v>4.1110999699187805E-4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3700</v>
      </c>
      <c r="G68" s="109">
        <v>4.8645869899907835E-3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5528</v>
      </c>
      <c r="W68" s="109">
        <v>7.4875117838915555E-3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143</v>
      </c>
      <c r="AM68" s="109">
        <v>1.1190233977619532E-3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6021</v>
      </c>
      <c r="BS68" s="109">
        <v>1.6590163446587858E-3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41</v>
      </c>
      <c r="CI68" s="109">
        <v>4.1110999699187805E-4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3700</v>
      </c>
      <c r="G69" s="109">
        <v>4.8645869899907835E-3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5528</v>
      </c>
      <c r="W69" s="109">
        <v>7.4875117838915555E-3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143</v>
      </c>
      <c r="AM69" s="109">
        <v>1.1190233977619532E-3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6021</v>
      </c>
      <c r="BS69" s="109">
        <v>1.6590163446587858E-3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41</v>
      </c>
      <c r="CI69" s="109">
        <v>4.1110999699187805E-4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3700</v>
      </c>
      <c r="G70" s="109">
        <v>4.8645869899907835E-3</v>
      </c>
      <c r="H70" s="112">
        <v>2.7941228620860854</v>
      </c>
      <c r="I70" s="30">
        <f>H70*F70</f>
        <v>10338.254589718515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5528</v>
      </c>
      <c r="W70" s="109">
        <v>7.4875117838915555E-3</v>
      </c>
      <c r="X70" s="112">
        <v>2.7941228620860854</v>
      </c>
      <c r="Y70" s="30">
        <f>X70*V70</f>
        <v>15445.91118161188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143</v>
      </c>
      <c r="AM70" s="109">
        <v>1.1190233977619532E-3</v>
      </c>
      <c r="AN70" s="112">
        <v>2.7941228620860854</v>
      </c>
      <c r="AO70" s="30">
        <f>AN70*AL70</f>
        <v>399.55956927831022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6021</v>
      </c>
      <c r="BS70" s="109">
        <v>1.6590163446587858E-3</v>
      </c>
      <c r="BT70" s="112">
        <v>2.7941228620860854</v>
      </c>
      <c r="BU70" s="30">
        <f>BT70*BR70</f>
        <v>16823.413752620319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41</v>
      </c>
      <c r="CI70" s="109">
        <v>4.1110999699187805E-4</v>
      </c>
      <c r="CJ70" s="112">
        <v>2.7941228620860854</v>
      </c>
      <c r="CK70" s="30">
        <f>CJ70*CH70</f>
        <v>114.5590373455295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2.7941228620860854</v>
      </c>
      <c r="DA70" s="30">
        <f>CZ70*CX70</f>
        <v>0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3700</v>
      </c>
      <c r="G71" s="109">
        <v>4.8645869899907835E-3</v>
      </c>
      <c r="H71" s="112">
        <v>2.7941228620860854</v>
      </c>
      <c r="I71" s="30">
        <f t="shared" ref="I71:I84" si="7">H71*F71</f>
        <v>10338.254589718515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5528</v>
      </c>
      <c r="W71" s="109">
        <v>7.4875117838915555E-3</v>
      </c>
      <c r="X71" s="112">
        <v>2.7941228620860854</v>
      </c>
      <c r="Y71" s="30">
        <f t="shared" ref="Y71:Y84" si="8">X71*V71</f>
        <v>15445.91118161188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143</v>
      </c>
      <c r="AM71" s="109">
        <v>1.1190233977619532E-3</v>
      </c>
      <c r="AN71" s="112">
        <v>2.7941228620860854</v>
      </c>
      <c r="AO71" s="30">
        <f t="shared" ref="AO71:AO84" si="9">AN71*AL71</f>
        <v>399.55956927831022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6021</v>
      </c>
      <c r="BS71" s="109">
        <v>1.6590163446587858E-3</v>
      </c>
      <c r="BT71" s="112">
        <v>2.7941228620860854</v>
      </c>
      <c r="BU71" s="30">
        <f t="shared" ref="BU71:BU84" si="11">BT71*BR71</f>
        <v>16823.413752620319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41</v>
      </c>
      <c r="CI71" s="109">
        <v>4.1110999699187805E-4</v>
      </c>
      <c r="CJ71" s="112">
        <v>2.7941228620860854</v>
      </c>
      <c r="CK71" s="30">
        <f t="shared" ref="CK71:CK84" si="12">CJ71*CH71</f>
        <v>114.5590373455295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2.7941228620860854</v>
      </c>
      <c r="DA71" s="30">
        <f t="shared" ref="DA71:DA84" si="13">CZ71*CX71</f>
        <v>0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3700</v>
      </c>
      <c r="G72" s="109">
        <v>4.8645869899907835E-3</v>
      </c>
      <c r="H72" s="112">
        <v>2.7941228620860854</v>
      </c>
      <c r="I72" s="30">
        <f t="shared" si="7"/>
        <v>10338.254589718515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5528</v>
      </c>
      <c r="W72" s="109">
        <v>7.4875117838915555E-3</v>
      </c>
      <c r="X72" s="112">
        <v>2.7941228620860854</v>
      </c>
      <c r="Y72" s="30">
        <f t="shared" si="8"/>
        <v>15445.91118161188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143</v>
      </c>
      <c r="AM72" s="109">
        <v>1.1190233977619532E-3</v>
      </c>
      <c r="AN72" s="112">
        <v>2.7941228620860854</v>
      </c>
      <c r="AO72" s="30">
        <f t="shared" si="9"/>
        <v>399.55956927831022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6021</v>
      </c>
      <c r="BS72" s="109">
        <v>1.6590163446587858E-3</v>
      </c>
      <c r="BT72" s="112">
        <v>2.7941228620860854</v>
      </c>
      <c r="BU72" s="30">
        <f t="shared" si="11"/>
        <v>16823.413752620319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41</v>
      </c>
      <c r="CI72" s="109">
        <v>4.1110999699187805E-4</v>
      </c>
      <c r="CJ72" s="112">
        <v>2.7941228620860854</v>
      </c>
      <c r="CK72" s="30">
        <f t="shared" si="12"/>
        <v>114.5590373455295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2.7941228620860854</v>
      </c>
      <c r="DA72" s="30">
        <f t="shared" si="13"/>
        <v>0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3700</v>
      </c>
      <c r="G73" s="109">
        <v>4.8645869899907835E-3</v>
      </c>
      <c r="H73" s="112">
        <v>2.33</v>
      </c>
      <c r="I73" s="30">
        <f t="shared" si="7"/>
        <v>8621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5528</v>
      </c>
      <c r="W73" s="109">
        <v>7.4875117838915555E-3</v>
      </c>
      <c r="X73" s="112">
        <v>2.33</v>
      </c>
      <c r="Y73" s="30">
        <f t="shared" si="8"/>
        <v>12880.24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143</v>
      </c>
      <c r="AM73" s="109">
        <v>1.1190233977619532E-3</v>
      </c>
      <c r="AN73" s="112">
        <v>2.33</v>
      </c>
      <c r="AO73" s="30">
        <f t="shared" si="9"/>
        <v>333.19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2.33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6021</v>
      </c>
      <c r="BS73" s="109">
        <v>1.6590163446587858E-3</v>
      </c>
      <c r="BT73" s="112">
        <v>2.33</v>
      </c>
      <c r="BU73" s="30">
        <f t="shared" si="11"/>
        <v>14028.93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41</v>
      </c>
      <c r="CI73" s="109">
        <v>4.1110999699187805E-4</v>
      </c>
      <c r="CJ73" s="112">
        <v>2.33</v>
      </c>
      <c r="CK73" s="30">
        <f t="shared" si="12"/>
        <v>95.53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2.33</v>
      </c>
      <c r="DA73" s="30">
        <f t="shared" si="13"/>
        <v>0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3700</v>
      </c>
      <c r="G74" s="109">
        <v>4.8645869899907835E-3</v>
      </c>
      <c r="H74" s="112">
        <v>2.33</v>
      </c>
      <c r="I74" s="30">
        <f t="shared" si="7"/>
        <v>8621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5528</v>
      </c>
      <c r="W74" s="109">
        <v>7.4875117838915555E-3</v>
      </c>
      <c r="X74" s="112">
        <v>2.33</v>
      </c>
      <c r="Y74" s="30">
        <f t="shared" si="8"/>
        <v>12880.24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143</v>
      </c>
      <c r="AM74" s="109">
        <v>1.1190233977619532E-3</v>
      </c>
      <c r="AN74" s="112">
        <v>2.33</v>
      </c>
      <c r="AO74" s="30">
        <f t="shared" si="9"/>
        <v>333.19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2.33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6021</v>
      </c>
      <c r="BS74" s="109">
        <v>1.6590163446587858E-3</v>
      </c>
      <c r="BT74" s="112">
        <v>2.33</v>
      </c>
      <c r="BU74" s="30">
        <f t="shared" si="11"/>
        <v>14028.93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41</v>
      </c>
      <c r="CI74" s="109">
        <v>4.1110999699187805E-4</v>
      </c>
      <c r="CJ74" s="112">
        <v>2.33</v>
      </c>
      <c r="CK74" s="30">
        <f t="shared" si="12"/>
        <v>95.53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2.33</v>
      </c>
      <c r="DA74" s="30">
        <f t="shared" si="13"/>
        <v>0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3700</v>
      </c>
      <c r="G75" s="109">
        <v>4.8645869899907835E-3</v>
      </c>
      <c r="H75" s="112">
        <v>2.33</v>
      </c>
      <c r="I75" s="30">
        <f t="shared" si="7"/>
        <v>8621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5528</v>
      </c>
      <c r="W75" s="109">
        <v>7.4875117838915555E-3</v>
      </c>
      <c r="X75" s="112">
        <v>2.33</v>
      </c>
      <c r="Y75" s="30">
        <f t="shared" si="8"/>
        <v>12880.24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143</v>
      </c>
      <c r="AM75" s="109">
        <v>1.1190233977619532E-3</v>
      </c>
      <c r="AN75" s="112">
        <v>2.33</v>
      </c>
      <c r="AO75" s="30">
        <f t="shared" si="9"/>
        <v>333.19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2.33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6021</v>
      </c>
      <c r="BS75" s="109">
        <v>1.6590163446587858E-3</v>
      </c>
      <c r="BT75" s="112">
        <v>2.33</v>
      </c>
      <c r="BU75" s="30">
        <f t="shared" si="11"/>
        <v>14028.93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41</v>
      </c>
      <c r="CI75" s="109">
        <v>4.1110999699187805E-4</v>
      </c>
      <c r="CJ75" s="112">
        <v>2.33</v>
      </c>
      <c r="CK75" s="30">
        <f t="shared" si="12"/>
        <v>95.53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2.33</v>
      </c>
      <c r="DA75" s="30">
        <f t="shared" si="13"/>
        <v>0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3700</v>
      </c>
      <c r="G76" s="109">
        <v>4.8645869899907835E-3</v>
      </c>
      <c r="H76" s="112">
        <v>2.33</v>
      </c>
      <c r="I76" s="30">
        <f t="shared" si="7"/>
        <v>8621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5528</v>
      </c>
      <c r="W76" s="109">
        <v>7.4875117838915555E-3</v>
      </c>
      <c r="X76" s="112">
        <v>2.33</v>
      </c>
      <c r="Y76" s="30">
        <f t="shared" si="8"/>
        <v>12880.24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143</v>
      </c>
      <c r="AM76" s="109">
        <v>1.1190233977619532E-3</v>
      </c>
      <c r="AN76" s="112">
        <v>2.33</v>
      </c>
      <c r="AO76" s="30">
        <f t="shared" si="9"/>
        <v>333.19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6021</v>
      </c>
      <c r="BS76" s="109">
        <v>1.6590163446587858E-3</v>
      </c>
      <c r="BT76" s="112">
        <v>2.33</v>
      </c>
      <c r="BU76" s="30">
        <f t="shared" si="11"/>
        <v>14028.93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41</v>
      </c>
      <c r="CI76" s="109">
        <v>4.1110999699187805E-4</v>
      </c>
      <c r="CJ76" s="112">
        <v>2.33</v>
      </c>
      <c r="CK76" s="30">
        <f t="shared" si="12"/>
        <v>95.53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30">
        <f t="shared" si="13"/>
        <v>0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3700</v>
      </c>
      <c r="G77" s="109">
        <v>4.8645869899907835E-3</v>
      </c>
      <c r="H77" s="112">
        <v>2.33</v>
      </c>
      <c r="I77" s="30">
        <f t="shared" si="7"/>
        <v>8621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5528</v>
      </c>
      <c r="W77" s="109">
        <v>7.4875117838915555E-3</v>
      </c>
      <c r="X77" s="112">
        <v>2.33</v>
      </c>
      <c r="Y77" s="30">
        <f t="shared" si="8"/>
        <v>12880.24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143</v>
      </c>
      <c r="AM77" s="109">
        <v>1.1190233977619532E-3</v>
      </c>
      <c r="AN77" s="112">
        <v>2.33</v>
      </c>
      <c r="AO77" s="30">
        <f t="shared" si="9"/>
        <v>333.19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6021</v>
      </c>
      <c r="BS77" s="109">
        <v>1.6590163446587858E-3</v>
      </c>
      <c r="BT77" s="112">
        <v>2.33</v>
      </c>
      <c r="BU77" s="30">
        <f t="shared" si="11"/>
        <v>14028.93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41</v>
      </c>
      <c r="CI77" s="109">
        <v>4.1110999699187805E-4</v>
      </c>
      <c r="CJ77" s="112">
        <v>2.33</v>
      </c>
      <c r="CK77" s="30">
        <f t="shared" si="12"/>
        <v>95.53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30">
        <f t="shared" si="13"/>
        <v>0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3700</v>
      </c>
      <c r="G78" s="109">
        <v>4.8645869899907835E-3</v>
      </c>
      <c r="H78" s="112">
        <v>2.33</v>
      </c>
      <c r="I78" s="30">
        <f t="shared" si="7"/>
        <v>8621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5528</v>
      </c>
      <c r="W78" s="109">
        <v>7.4875117838915555E-3</v>
      </c>
      <c r="X78" s="112">
        <v>2.33</v>
      </c>
      <c r="Y78" s="30">
        <f t="shared" si="8"/>
        <v>12880.24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143</v>
      </c>
      <c r="AM78" s="109">
        <v>1.1190233977619532E-3</v>
      </c>
      <c r="AN78" s="112">
        <v>2.33</v>
      </c>
      <c r="AO78" s="30">
        <f t="shared" si="9"/>
        <v>333.19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6021</v>
      </c>
      <c r="BS78" s="109">
        <v>1.6590163446587858E-3</v>
      </c>
      <c r="BT78" s="112">
        <v>2.33</v>
      </c>
      <c r="BU78" s="30">
        <f t="shared" si="11"/>
        <v>14028.93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41</v>
      </c>
      <c r="CI78" s="109">
        <v>4.1110999699187805E-4</v>
      </c>
      <c r="CJ78" s="112">
        <v>2.33</v>
      </c>
      <c r="CK78" s="30">
        <f t="shared" si="12"/>
        <v>95.53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30">
        <f t="shared" si="13"/>
        <v>0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3700</v>
      </c>
      <c r="G79" s="109">
        <v>4.8645869899907835E-3</v>
      </c>
      <c r="H79" s="112">
        <v>2.33</v>
      </c>
      <c r="I79" s="30">
        <f t="shared" si="7"/>
        <v>8621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5528</v>
      </c>
      <c r="W79" s="109">
        <v>7.4875117838915555E-3</v>
      </c>
      <c r="X79" s="112">
        <v>2.33</v>
      </c>
      <c r="Y79" s="30">
        <f t="shared" si="8"/>
        <v>12880.24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143</v>
      </c>
      <c r="AM79" s="109">
        <v>1.1190233977619532E-3</v>
      </c>
      <c r="AN79" s="112">
        <v>2.33</v>
      </c>
      <c r="AO79" s="30">
        <f t="shared" si="9"/>
        <v>333.19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6021</v>
      </c>
      <c r="BS79" s="109">
        <v>1.6590163446587858E-3</v>
      </c>
      <c r="BT79" s="112">
        <v>2.33</v>
      </c>
      <c r="BU79" s="30">
        <f t="shared" si="11"/>
        <v>14028.93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41</v>
      </c>
      <c r="CI79" s="109">
        <v>4.1110999699187805E-4</v>
      </c>
      <c r="CJ79" s="112">
        <v>2.33</v>
      </c>
      <c r="CK79" s="30">
        <f t="shared" si="12"/>
        <v>95.53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30">
        <f t="shared" si="13"/>
        <v>0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3700</v>
      </c>
      <c r="G80" s="109">
        <v>4.8645869899907835E-3</v>
      </c>
      <c r="H80" s="112">
        <v>2.33</v>
      </c>
      <c r="I80" s="30">
        <f t="shared" si="7"/>
        <v>8621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5528</v>
      </c>
      <c r="W80" s="109">
        <v>7.4875117838915555E-3</v>
      </c>
      <c r="X80" s="112">
        <v>2.33</v>
      </c>
      <c r="Y80" s="30">
        <f t="shared" si="8"/>
        <v>12880.24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143</v>
      </c>
      <c r="AM80" s="109">
        <v>1.1190233977619532E-3</v>
      </c>
      <c r="AN80" s="112">
        <v>2.33</v>
      </c>
      <c r="AO80" s="30">
        <f t="shared" si="9"/>
        <v>333.19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6021</v>
      </c>
      <c r="BS80" s="109">
        <v>1.6590163446587858E-3</v>
      </c>
      <c r="BT80" s="112">
        <v>2.33</v>
      </c>
      <c r="BU80" s="30">
        <f t="shared" si="11"/>
        <v>14028.93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41</v>
      </c>
      <c r="CI80" s="109">
        <v>4.1110999699187805E-4</v>
      </c>
      <c r="CJ80" s="112">
        <v>2.33</v>
      </c>
      <c r="CK80" s="30">
        <f t="shared" si="12"/>
        <v>95.53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30">
        <f t="shared" si="13"/>
        <v>0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3700</v>
      </c>
      <c r="G81" s="109">
        <v>4.8645869899907835E-3</v>
      </c>
      <c r="H81" s="112">
        <v>2.33</v>
      </c>
      <c r="I81" s="30">
        <f t="shared" si="7"/>
        <v>8621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5528</v>
      </c>
      <c r="W81" s="109">
        <v>7.4875117838915555E-3</v>
      </c>
      <c r="X81" s="112">
        <v>2.33</v>
      </c>
      <c r="Y81" s="30">
        <f t="shared" si="8"/>
        <v>12880.24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143</v>
      </c>
      <c r="AM81" s="109">
        <v>1.1190233977619532E-3</v>
      </c>
      <c r="AN81" s="112">
        <v>2.33</v>
      </c>
      <c r="AO81" s="30">
        <f t="shared" si="9"/>
        <v>333.19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6021</v>
      </c>
      <c r="BS81" s="109">
        <v>1.6590163446587858E-3</v>
      </c>
      <c r="BT81" s="112">
        <v>2.33</v>
      </c>
      <c r="BU81" s="30">
        <f t="shared" si="11"/>
        <v>14028.93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41</v>
      </c>
      <c r="CI81" s="109">
        <v>4.1110999699187805E-4</v>
      </c>
      <c r="CJ81" s="112">
        <v>2.33</v>
      </c>
      <c r="CK81" s="30">
        <f t="shared" si="12"/>
        <v>95.53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30">
        <f t="shared" si="13"/>
        <v>0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3700</v>
      </c>
      <c r="G82" s="109">
        <v>4.8645869899907835E-3</v>
      </c>
      <c r="H82" s="112">
        <v>2.33</v>
      </c>
      <c r="I82" s="30">
        <f t="shared" si="7"/>
        <v>8621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5528</v>
      </c>
      <c r="W82" s="109">
        <v>7.4875117838915555E-3</v>
      </c>
      <c r="X82" s="112">
        <v>2.33</v>
      </c>
      <c r="Y82" s="30">
        <f t="shared" si="8"/>
        <v>12880.24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143</v>
      </c>
      <c r="AM82" s="109">
        <v>1.1190233977619532E-3</v>
      </c>
      <c r="AN82" s="112">
        <v>2.33</v>
      </c>
      <c r="AO82" s="30">
        <f t="shared" si="9"/>
        <v>333.19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6021</v>
      </c>
      <c r="BS82" s="109">
        <v>1.6590163446587858E-3</v>
      </c>
      <c r="BT82" s="112">
        <v>2.33</v>
      </c>
      <c r="BU82" s="30">
        <f t="shared" si="11"/>
        <v>14028.93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41</v>
      </c>
      <c r="CI82" s="109">
        <v>4.1110999699187805E-4</v>
      </c>
      <c r="CJ82" s="112">
        <v>2.33</v>
      </c>
      <c r="CK82" s="30">
        <f t="shared" si="12"/>
        <v>95.53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30">
        <f t="shared" si="13"/>
        <v>0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3700</v>
      </c>
      <c r="G83" s="109">
        <v>4.8645869899907835E-3</v>
      </c>
      <c r="H83" s="112">
        <v>2.33</v>
      </c>
      <c r="I83" s="30">
        <f t="shared" si="7"/>
        <v>8621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5528</v>
      </c>
      <c r="W83" s="109">
        <v>7.4875117838915555E-3</v>
      </c>
      <c r="X83" s="112">
        <v>2.33</v>
      </c>
      <c r="Y83" s="30">
        <f t="shared" si="8"/>
        <v>12880.24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143</v>
      </c>
      <c r="AM83" s="109">
        <v>1.1190233977619532E-3</v>
      </c>
      <c r="AN83" s="112">
        <v>2.33</v>
      </c>
      <c r="AO83" s="30">
        <f t="shared" si="9"/>
        <v>333.19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6021</v>
      </c>
      <c r="BS83" s="109">
        <v>1.6590163446587858E-3</v>
      </c>
      <c r="BT83" s="112">
        <v>2.33</v>
      </c>
      <c r="BU83" s="30">
        <f t="shared" si="11"/>
        <v>14028.93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41</v>
      </c>
      <c r="CI83" s="109">
        <v>4.1110999699187805E-4</v>
      </c>
      <c r="CJ83" s="112">
        <v>2.33</v>
      </c>
      <c r="CK83" s="30">
        <f t="shared" si="12"/>
        <v>95.53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30">
        <f t="shared" si="13"/>
        <v>0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3700</v>
      </c>
      <c r="G84" s="111">
        <v>4.8645869899907835E-3</v>
      </c>
      <c r="H84" s="113">
        <v>2.33</v>
      </c>
      <c r="I84" s="30">
        <f t="shared" si="7"/>
        <v>8621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5528</v>
      </c>
      <c r="W84" s="111">
        <v>7.4875117838915555E-3</v>
      </c>
      <c r="X84" s="113">
        <v>2.33</v>
      </c>
      <c r="Y84" s="30">
        <f t="shared" si="8"/>
        <v>12880.24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143</v>
      </c>
      <c r="AM84" s="111">
        <v>1.1190233977619532E-3</v>
      </c>
      <c r="AN84" s="113">
        <v>2.33</v>
      </c>
      <c r="AO84" s="30">
        <f t="shared" si="9"/>
        <v>333.19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6021</v>
      </c>
      <c r="BS84" s="111">
        <v>1.6590163446587858E-3</v>
      </c>
      <c r="BT84" s="113">
        <v>2.33</v>
      </c>
      <c r="BU84" s="30">
        <f t="shared" si="11"/>
        <v>14028.93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41</v>
      </c>
      <c r="CI84" s="111">
        <v>4.1110999699187805E-4</v>
      </c>
      <c r="CJ84" s="113">
        <v>2.33</v>
      </c>
      <c r="CK84" s="30">
        <f t="shared" si="12"/>
        <v>95.53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30">
        <f t="shared" si="13"/>
        <v>0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F0"/>
  </sheetPr>
  <dimension ref="A1:EO85"/>
  <sheetViews>
    <sheetView topLeftCell="A76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72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5725</v>
      </c>
      <c r="G40" s="109">
        <v>7.5269623020803337E-3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4387</v>
      </c>
      <c r="W40" s="109">
        <v>5.9420611787142285E-3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323</v>
      </c>
      <c r="AM40" s="109">
        <v>2.5275843180217546E-3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1256</v>
      </c>
      <c r="BS40" s="109">
        <v>3.4607615493961714E-4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5725</v>
      </c>
      <c r="G41" s="109">
        <v>7.5269623020803337E-3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4387</v>
      </c>
      <c r="W41" s="109">
        <v>5.9420611787142285E-3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323</v>
      </c>
      <c r="AM41" s="109">
        <v>2.5275843180217546E-3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1256</v>
      </c>
      <c r="BS41" s="109">
        <v>3.4607615493961714E-4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5725</v>
      </c>
      <c r="G42" s="109">
        <v>7.5269623020803337E-3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4387</v>
      </c>
      <c r="W42" s="109">
        <v>5.9420611787142285E-3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323</v>
      </c>
      <c r="AM42" s="109">
        <v>2.5275843180217546E-3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1256</v>
      </c>
      <c r="BS42" s="109">
        <v>3.4607615493961714E-4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5725</v>
      </c>
      <c r="G43" s="181">
        <v>7.5269623020803337E-3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4387</v>
      </c>
      <c r="W43" s="181">
        <v>5.9420611787142285E-3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323</v>
      </c>
      <c r="AM43" s="181">
        <v>2.5275843180217546E-3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1256</v>
      </c>
      <c r="BS43" s="109">
        <v>3.4607615493961714E-4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5725</v>
      </c>
      <c r="G44" s="109">
        <v>7.5269623020803337E-3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4387</v>
      </c>
      <c r="W44" s="109">
        <v>5.9420611787142285E-3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323</v>
      </c>
      <c r="AM44" s="109">
        <v>2.5275843180217546E-3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1256</v>
      </c>
      <c r="BS44" s="109">
        <v>3.4607615493961714E-4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5725</v>
      </c>
      <c r="G45" s="109">
        <v>7.5269623020803337E-3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4387</v>
      </c>
      <c r="W45" s="109">
        <v>5.9420611787142285E-3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323</v>
      </c>
      <c r="AM45" s="109">
        <v>2.5275843180217546E-3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1256</v>
      </c>
      <c r="BS45" s="109">
        <v>3.4607615493961714E-4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5725</v>
      </c>
      <c r="G46" s="109">
        <v>7.5269623020803337E-3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4387</v>
      </c>
      <c r="W46" s="109">
        <v>5.9420611787142285E-3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323</v>
      </c>
      <c r="AM46" s="109">
        <v>2.5275843180217546E-3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182">
        <v>1256</v>
      </c>
      <c r="BS46" s="109">
        <v>3.4607615493961714E-4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5725</v>
      </c>
      <c r="G47" s="109">
        <v>7.5269623020803337E-3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4387</v>
      </c>
      <c r="W47" s="109">
        <v>5.9420611787142285E-3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323</v>
      </c>
      <c r="AM47" s="109">
        <v>2.5275843180217546E-3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182">
        <v>1256</v>
      </c>
      <c r="BS47" s="109">
        <v>3.4607615493961714E-4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5725</v>
      </c>
      <c r="G48" s="109">
        <v>7.5269623020803337E-3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4387</v>
      </c>
      <c r="W48" s="109">
        <v>5.9420611787142285E-3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323</v>
      </c>
      <c r="AM48" s="109">
        <v>2.5275843180217546E-3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182">
        <v>1256</v>
      </c>
      <c r="BS48" s="109">
        <v>3.4607615493961714E-4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5725</v>
      </c>
      <c r="G49" s="109">
        <v>7.5269623020803337E-3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4387</v>
      </c>
      <c r="W49" s="109">
        <v>5.9420611787142285E-3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323</v>
      </c>
      <c r="AM49" s="109">
        <v>2.5275843180217546E-3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182">
        <v>1256</v>
      </c>
      <c r="BS49" s="109">
        <v>3.4607615493961714E-4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5725</v>
      </c>
      <c r="G50" s="109">
        <v>7.5269623020803337E-3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4387</v>
      </c>
      <c r="W50" s="109">
        <v>5.9420611787142285E-3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323</v>
      </c>
      <c r="AM50" s="109">
        <v>2.5275843180217546E-3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182">
        <v>1256</v>
      </c>
      <c r="BS50" s="109">
        <v>3.4607615493961714E-4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5725</v>
      </c>
      <c r="G51" s="109">
        <v>7.5269623020803337E-3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4387</v>
      </c>
      <c r="W51" s="109">
        <v>5.9420611787142285E-3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323</v>
      </c>
      <c r="AM51" s="109">
        <v>2.5275843180217546E-3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182">
        <v>1256</v>
      </c>
      <c r="BS51" s="109">
        <v>3.4607615493961714E-4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5725</v>
      </c>
      <c r="G52" s="109">
        <v>7.5269623020803337E-3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8263</v>
      </c>
      <c r="W52" s="109">
        <v>1.1191988037318365E-2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856</v>
      </c>
      <c r="AM52" s="109">
        <v>6.6984897096799435E-3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182">
        <v>17707</v>
      </c>
      <c r="BS52" s="109">
        <v>4.8789573849648098E-3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1366</v>
      </c>
      <c r="CI52" s="109">
        <v>1.3696981850997695E-2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5725</v>
      </c>
      <c r="G53" s="109">
        <v>7.5269623020803337E-3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8263</v>
      </c>
      <c r="W53" s="109">
        <v>1.1191988037318365E-2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856</v>
      </c>
      <c r="AM53" s="109">
        <v>6.6984897096799435E-3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182">
        <v>17707</v>
      </c>
      <c r="BS53" s="109">
        <v>4.8789573849648098E-3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1366</v>
      </c>
      <c r="CI53" s="109">
        <v>1.3696981850997695E-2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5725</v>
      </c>
      <c r="G54" s="109">
        <v>7.5269623020803337E-3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8263</v>
      </c>
      <c r="W54" s="109">
        <v>1.1191988037318365E-2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856</v>
      </c>
      <c r="AM54" s="109">
        <v>6.6984897096799435E-3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182">
        <v>17707</v>
      </c>
      <c r="BS54" s="109">
        <v>4.8789573849648098E-3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1366</v>
      </c>
      <c r="CI54" s="109">
        <v>1.3696981850997695E-2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5725</v>
      </c>
      <c r="G55" s="109">
        <v>7.5269623020803337E-3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8263</v>
      </c>
      <c r="W55" s="109">
        <v>1.1191988037318365E-2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856</v>
      </c>
      <c r="AM55" s="109">
        <v>6.6984897096799435E-3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182">
        <v>17707</v>
      </c>
      <c r="BS55" s="109">
        <v>4.8789573849648098E-3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1366</v>
      </c>
      <c r="CI55" s="109">
        <v>1.3696981850997695E-2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5725</v>
      </c>
      <c r="G56" s="109">
        <v>7.5269623020803337E-3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8263</v>
      </c>
      <c r="W56" s="109">
        <v>1.1191988037318365E-2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856</v>
      </c>
      <c r="AM56" s="109">
        <v>6.6984897096799435E-3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182">
        <v>17707</v>
      </c>
      <c r="BS56" s="109">
        <v>4.8789573849648098E-3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1366</v>
      </c>
      <c r="CI56" s="109">
        <v>1.3696981850997695E-2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5725</v>
      </c>
      <c r="G57" s="109">
        <v>7.5269623020803337E-3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8263</v>
      </c>
      <c r="W57" s="109">
        <v>1.1191988037318365E-2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856</v>
      </c>
      <c r="AM57" s="109">
        <v>6.6984897096799435E-3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182">
        <v>17707</v>
      </c>
      <c r="BS57" s="109">
        <v>4.8789573849648098E-3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1366</v>
      </c>
      <c r="CI57" s="109">
        <v>1.3696981850997695E-2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5725</v>
      </c>
      <c r="G58" s="109">
        <v>7.5269623020803337E-3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8263</v>
      </c>
      <c r="W58" s="109">
        <v>1.1191988037318365E-2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856</v>
      </c>
      <c r="AM58" s="109">
        <v>6.6984897096799435E-3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182">
        <v>17707</v>
      </c>
      <c r="BS58" s="109">
        <v>4.8789573849648098E-3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1366</v>
      </c>
      <c r="CI58" s="109">
        <v>1.3696981850997695E-2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5725</v>
      </c>
      <c r="G59" s="109">
        <v>7.5269623020803337E-3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8263</v>
      </c>
      <c r="W59" s="109">
        <v>1.1191988037318365E-2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856</v>
      </c>
      <c r="AM59" s="109">
        <v>6.6984897096799435E-3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182">
        <v>17707</v>
      </c>
      <c r="BS59" s="109">
        <v>4.8789573849648098E-3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1366</v>
      </c>
      <c r="CI59" s="109">
        <v>1.3696981850997695E-2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5725</v>
      </c>
      <c r="G60" s="109">
        <v>7.5269623020803337E-3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8263</v>
      </c>
      <c r="W60" s="109">
        <v>1.1191988037318365E-2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856</v>
      </c>
      <c r="AM60" s="109">
        <v>6.6984897096799435E-3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182">
        <v>17707</v>
      </c>
      <c r="BS60" s="109">
        <v>4.8789573849648098E-3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1366</v>
      </c>
      <c r="CI60" s="109">
        <v>1.3696981850997695E-2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5725</v>
      </c>
      <c r="G61" s="109">
        <v>7.5269623020803337E-3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8263</v>
      </c>
      <c r="W61" s="109">
        <v>1.1191988037318365E-2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856</v>
      </c>
      <c r="AM61" s="109">
        <v>6.6984897096799435E-3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182">
        <v>17707</v>
      </c>
      <c r="BS61" s="109">
        <v>4.8789573849648098E-3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1366</v>
      </c>
      <c r="CI61" s="109">
        <v>1.3696981850997695E-2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5725</v>
      </c>
      <c r="G62" s="109">
        <v>7.5269623020803337E-3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8263</v>
      </c>
      <c r="W62" s="109">
        <v>1.1191988037318365E-2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856</v>
      </c>
      <c r="AM62" s="109">
        <v>6.6984897096799435E-3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182">
        <v>17707</v>
      </c>
      <c r="BS62" s="109">
        <v>4.8789573849648098E-3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1366</v>
      </c>
      <c r="CI62" s="109">
        <v>1.3696981850997695E-2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5725</v>
      </c>
      <c r="G63" s="109">
        <v>7.5269623020803337E-3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8263</v>
      </c>
      <c r="W63" s="109">
        <v>1.1191988037318365E-2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856</v>
      </c>
      <c r="AM63" s="109">
        <v>6.6984897096799435E-3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182">
        <v>17707</v>
      </c>
      <c r="BS63" s="109">
        <v>4.8789573849648098E-3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1366</v>
      </c>
      <c r="CI63" s="109">
        <v>1.3696981850997695E-2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5725</v>
      </c>
      <c r="G64" s="109">
        <v>7.5269623020803337E-3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8263</v>
      </c>
      <c r="W64" s="109">
        <v>1.1191988037318365E-2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856</v>
      </c>
      <c r="AM64" s="109">
        <v>6.6984897096799435E-3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182">
        <v>17707</v>
      </c>
      <c r="BS64" s="109">
        <v>4.8789573849648098E-3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1366</v>
      </c>
      <c r="CI64" s="109">
        <v>1.3696981850997695E-2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5725</v>
      </c>
      <c r="G65" s="109">
        <v>7.5269623020803337E-3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8263</v>
      </c>
      <c r="W65" s="109">
        <v>1.1191988037318365E-2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856</v>
      </c>
      <c r="AM65" s="109">
        <v>6.6984897096799435E-3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17707</v>
      </c>
      <c r="BS65" s="109">
        <v>4.8789573849648098E-3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1366</v>
      </c>
      <c r="CI65" s="109">
        <v>1.3696981850997695E-2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5725</v>
      </c>
      <c r="G66" s="109">
        <v>7.5269623020803337E-3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8263</v>
      </c>
      <c r="W66" s="109">
        <v>1.1191988037318365E-2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856</v>
      </c>
      <c r="AM66" s="109">
        <v>6.6984897096799435E-3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17707</v>
      </c>
      <c r="BS66" s="109">
        <v>4.8789573849648098E-3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1366</v>
      </c>
      <c r="CI66" s="109">
        <v>1.3696981850997695E-2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5725</v>
      </c>
      <c r="G67" s="109">
        <v>7.5269623020803337E-3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8263</v>
      </c>
      <c r="W67" s="109">
        <v>1.1191988037318365E-2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856</v>
      </c>
      <c r="AM67" s="109">
        <v>6.6984897096799435E-3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17707</v>
      </c>
      <c r="BS67" s="109">
        <v>4.8789573849648098E-3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1366</v>
      </c>
      <c r="CI67" s="109">
        <v>1.3696981850997695E-2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5725</v>
      </c>
      <c r="G68" s="109">
        <v>7.5269623020803337E-3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8263</v>
      </c>
      <c r="W68" s="109">
        <v>1.1191988037318365E-2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856</v>
      </c>
      <c r="AM68" s="109">
        <v>6.6984897096799435E-3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17707</v>
      </c>
      <c r="BS68" s="109">
        <v>4.8789573849648098E-3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1366</v>
      </c>
      <c r="CI68" s="109">
        <v>1.3696981850997695E-2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5725</v>
      </c>
      <c r="G69" s="109">
        <v>7.5269623020803337E-3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8263</v>
      </c>
      <c r="W69" s="109">
        <v>1.1191988037318365E-2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856</v>
      </c>
      <c r="AM69" s="109">
        <v>6.6984897096799435E-3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17707</v>
      </c>
      <c r="BS69" s="109">
        <v>4.8789573849648098E-3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1366</v>
      </c>
      <c r="CI69" s="109">
        <v>1.3696981850997695E-2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5725</v>
      </c>
      <c r="G70" s="109">
        <v>7.5269623020803337E-3</v>
      </c>
      <c r="H70" s="112">
        <v>2.7941228620860854</v>
      </c>
      <c r="I70" s="30">
        <f>H70*F70</f>
        <v>15996.353385442839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8263</v>
      </c>
      <c r="W70" s="109">
        <v>1.1191988037318365E-2</v>
      </c>
      <c r="X70" s="114">
        <v>2.7941228620860854</v>
      </c>
      <c r="Y70" s="30">
        <f>X70*V70</f>
        <v>23087.837209417325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856</v>
      </c>
      <c r="AM70" s="109">
        <v>6.6984897096799435E-3</v>
      </c>
      <c r="AN70" s="114">
        <v>2.7941228620860854</v>
      </c>
      <c r="AO70" s="30">
        <f>AN70*AL70</f>
        <v>2391.7691699456891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17707</v>
      </c>
      <c r="BS70" s="109">
        <v>4.8789573849648098E-3</v>
      </c>
      <c r="BT70" s="114">
        <v>2.7941228620860854</v>
      </c>
      <c r="BU70" s="30">
        <f>BT70*BR70</f>
        <v>49475.533518958313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1366</v>
      </c>
      <c r="CI70" s="109">
        <v>1.3696981850997695E-2</v>
      </c>
      <c r="CJ70" s="114">
        <v>2.7941228620860854</v>
      </c>
      <c r="CK70" s="30">
        <f>CJ70*CH70</f>
        <v>3816.7718296095927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5725</v>
      </c>
      <c r="G71" s="109">
        <v>7.5269623020803337E-3</v>
      </c>
      <c r="H71" s="112">
        <v>2.7941228620860854</v>
      </c>
      <c r="I71" s="30">
        <f t="shared" ref="I71:I84" si="7">H71*F71</f>
        <v>15996.353385442839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8263</v>
      </c>
      <c r="W71" s="109">
        <v>1.1191988037318365E-2</v>
      </c>
      <c r="X71" s="114">
        <v>2.7941228620860854</v>
      </c>
      <c r="Y71" s="30">
        <f t="shared" ref="Y71:Y84" si="8">X71*V71</f>
        <v>23087.837209417325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856</v>
      </c>
      <c r="AM71" s="109">
        <v>6.6984897096799435E-3</v>
      </c>
      <c r="AN71" s="114">
        <v>2.7941228620860854</v>
      </c>
      <c r="AO71" s="30">
        <f t="shared" ref="AO71:AO84" si="9">AN71*AL71</f>
        <v>2391.7691699456891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17707</v>
      </c>
      <c r="BS71" s="109">
        <v>4.8789573849648098E-3</v>
      </c>
      <c r="BT71" s="114">
        <v>2.7941228620860854</v>
      </c>
      <c r="BU71" s="30">
        <f t="shared" ref="BU71:BU84" si="11">BT71*BR71</f>
        <v>49475.533518958313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1366</v>
      </c>
      <c r="CI71" s="109">
        <v>1.3696981850997695E-2</v>
      </c>
      <c r="CJ71" s="114">
        <v>2.7941228620860854</v>
      </c>
      <c r="CK71" s="30">
        <f t="shared" ref="CK71:CK84" si="12">CJ71*CH71</f>
        <v>3816.7718296095927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3">CZ71*CX71</f>
        <v>0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5725</v>
      </c>
      <c r="G72" s="109">
        <v>7.5269623020803337E-3</v>
      </c>
      <c r="H72" s="112">
        <v>2.7941228620860854</v>
      </c>
      <c r="I72" s="30">
        <f t="shared" si="7"/>
        <v>15996.353385442839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8263</v>
      </c>
      <c r="W72" s="109">
        <v>1.1191988037318365E-2</v>
      </c>
      <c r="X72" s="114">
        <v>2.7941228620860854</v>
      </c>
      <c r="Y72" s="30">
        <f t="shared" si="8"/>
        <v>23087.837209417325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856</v>
      </c>
      <c r="AM72" s="109">
        <v>6.6984897096799435E-3</v>
      </c>
      <c r="AN72" s="114">
        <v>2.7941228620860854</v>
      </c>
      <c r="AO72" s="30">
        <f t="shared" si="9"/>
        <v>2391.7691699456891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182">
        <v>17707</v>
      </c>
      <c r="BS72" s="109">
        <v>4.8789573849648098E-3</v>
      </c>
      <c r="BT72" s="114">
        <v>2.7941228620860854</v>
      </c>
      <c r="BU72" s="30">
        <f t="shared" si="11"/>
        <v>49475.533518958313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1366</v>
      </c>
      <c r="CI72" s="109">
        <v>1.3696981850997695E-2</v>
      </c>
      <c r="CJ72" s="114">
        <v>2.7941228620860854</v>
      </c>
      <c r="CK72" s="30">
        <f t="shared" si="12"/>
        <v>3816.7718296095927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3"/>
        <v>0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5725</v>
      </c>
      <c r="G73" s="109">
        <v>7.5269623020803337E-3</v>
      </c>
      <c r="H73" s="112">
        <v>2.7941228620860854</v>
      </c>
      <c r="I73" s="30">
        <f t="shared" si="7"/>
        <v>15996.353385442839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8263</v>
      </c>
      <c r="W73" s="109">
        <v>1.1191988037318365E-2</v>
      </c>
      <c r="X73" s="114">
        <v>2.7941228620860898</v>
      </c>
      <c r="Y73" s="30">
        <f t="shared" si="8"/>
        <v>23087.837209417361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856</v>
      </c>
      <c r="AM73" s="109">
        <v>6.6984897096799435E-3</v>
      </c>
      <c r="AN73" s="114">
        <v>2.7941228620860898</v>
      </c>
      <c r="AO73" s="30">
        <f t="shared" si="9"/>
        <v>2391.7691699456927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182">
        <v>17707</v>
      </c>
      <c r="BS73" s="109">
        <v>4.8789573849648098E-3</v>
      </c>
      <c r="BT73" s="114">
        <v>2.7941228620860898</v>
      </c>
      <c r="BU73" s="30">
        <f t="shared" si="11"/>
        <v>49475.533518958393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1366</v>
      </c>
      <c r="CI73" s="109">
        <v>1.3696981850997695E-2</v>
      </c>
      <c r="CJ73" s="114">
        <v>2.7941228620860898</v>
      </c>
      <c r="CK73" s="30">
        <f t="shared" si="12"/>
        <v>3816.7718296095986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3"/>
        <v>0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5725</v>
      </c>
      <c r="G74" s="109">
        <v>7.5269623020803337E-3</v>
      </c>
      <c r="H74" s="112">
        <v>2.7941228620860854</v>
      </c>
      <c r="I74" s="30">
        <f t="shared" si="7"/>
        <v>15996.353385442839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8263</v>
      </c>
      <c r="W74" s="109">
        <v>1.1191988037318365E-2</v>
      </c>
      <c r="X74" s="114">
        <v>2.7941228620860898</v>
      </c>
      <c r="Y74" s="30">
        <f t="shared" si="8"/>
        <v>23087.837209417361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856</v>
      </c>
      <c r="AM74" s="109">
        <v>6.6984897096799435E-3</v>
      </c>
      <c r="AN74" s="114">
        <v>2.7941228620860898</v>
      </c>
      <c r="AO74" s="30">
        <f t="shared" si="9"/>
        <v>2391.7691699456927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182">
        <v>17707</v>
      </c>
      <c r="BS74" s="109">
        <v>4.8789573849648098E-3</v>
      </c>
      <c r="BT74" s="114">
        <v>2.7941228620860898</v>
      </c>
      <c r="BU74" s="30">
        <f t="shared" si="11"/>
        <v>49475.533518958393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1366</v>
      </c>
      <c r="CI74" s="109">
        <v>1.3696981850997695E-2</v>
      </c>
      <c r="CJ74" s="114">
        <v>2.7941228620860898</v>
      </c>
      <c r="CK74" s="30">
        <f t="shared" si="12"/>
        <v>3816.7718296095986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3"/>
        <v>0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5725</v>
      </c>
      <c r="G75" s="109">
        <v>7.5269623020803337E-3</v>
      </c>
      <c r="H75" s="112">
        <v>2.7941228620860854</v>
      </c>
      <c r="I75" s="30">
        <f t="shared" si="7"/>
        <v>15996.353385442839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8263</v>
      </c>
      <c r="W75" s="109">
        <v>1.1191988037318365E-2</v>
      </c>
      <c r="X75" s="114">
        <v>2.7941228620860898</v>
      </c>
      <c r="Y75" s="30">
        <f t="shared" si="8"/>
        <v>23087.837209417361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856</v>
      </c>
      <c r="AM75" s="109">
        <v>6.6984897096799435E-3</v>
      </c>
      <c r="AN75" s="114">
        <v>2.7941228620860898</v>
      </c>
      <c r="AO75" s="30">
        <f t="shared" si="9"/>
        <v>2391.7691699456927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182">
        <v>17707</v>
      </c>
      <c r="BS75" s="109">
        <v>4.8789573849648098E-3</v>
      </c>
      <c r="BT75" s="114">
        <v>2.7941228620860898</v>
      </c>
      <c r="BU75" s="30">
        <f t="shared" si="11"/>
        <v>49475.533518958393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1366</v>
      </c>
      <c r="CI75" s="109">
        <v>1.3696981850997695E-2</v>
      </c>
      <c r="CJ75" s="114">
        <v>2.7941228620860898</v>
      </c>
      <c r="CK75" s="30">
        <f t="shared" si="12"/>
        <v>3816.7718296095986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3"/>
        <v>0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5725</v>
      </c>
      <c r="G76" s="109">
        <v>7.5269623020803337E-3</v>
      </c>
      <c r="H76" s="112">
        <v>2.33</v>
      </c>
      <c r="I76" s="30">
        <f t="shared" si="7"/>
        <v>13339.25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8263</v>
      </c>
      <c r="W76" s="109">
        <v>1.1191988037318365E-2</v>
      </c>
      <c r="X76" s="112">
        <v>2.33</v>
      </c>
      <c r="Y76" s="30">
        <f t="shared" si="8"/>
        <v>19252.79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856</v>
      </c>
      <c r="AM76" s="109">
        <v>6.6984897096799435E-3</v>
      </c>
      <c r="AN76" s="112">
        <v>2.33</v>
      </c>
      <c r="AO76" s="30">
        <f t="shared" si="9"/>
        <v>1994.48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182">
        <v>17707</v>
      </c>
      <c r="BS76" s="109">
        <v>4.8789573849648098E-3</v>
      </c>
      <c r="BT76" s="112">
        <v>2.33</v>
      </c>
      <c r="BU76" s="30">
        <f t="shared" si="11"/>
        <v>41257.31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1366</v>
      </c>
      <c r="CI76" s="109">
        <v>1.3696981850997695E-2</v>
      </c>
      <c r="CJ76" s="112">
        <v>2.33</v>
      </c>
      <c r="CK76" s="30">
        <f t="shared" si="12"/>
        <v>3182.78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30">
        <f t="shared" si="13"/>
        <v>0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5725</v>
      </c>
      <c r="G77" s="109">
        <v>7.5269623020803337E-3</v>
      </c>
      <c r="H77" s="112">
        <v>2.33</v>
      </c>
      <c r="I77" s="30">
        <f t="shared" si="7"/>
        <v>13339.25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8263</v>
      </c>
      <c r="W77" s="109">
        <v>1.1191988037318365E-2</v>
      </c>
      <c r="X77" s="112">
        <v>2.33</v>
      </c>
      <c r="Y77" s="30">
        <f t="shared" si="8"/>
        <v>19252.79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856</v>
      </c>
      <c r="AM77" s="109">
        <v>6.6984897096799435E-3</v>
      </c>
      <c r="AN77" s="112">
        <v>2.33</v>
      </c>
      <c r="AO77" s="30">
        <f t="shared" si="9"/>
        <v>1994.48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17707</v>
      </c>
      <c r="BS77" s="109">
        <v>4.8789573849648098E-3</v>
      </c>
      <c r="BT77" s="112">
        <v>2.33</v>
      </c>
      <c r="BU77" s="30">
        <f t="shared" si="11"/>
        <v>41257.31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1366</v>
      </c>
      <c r="CI77" s="109">
        <v>1.3696981850997695E-2</v>
      </c>
      <c r="CJ77" s="112">
        <v>2.33</v>
      </c>
      <c r="CK77" s="30">
        <f t="shared" si="12"/>
        <v>3182.78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30">
        <f t="shared" si="13"/>
        <v>0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5725</v>
      </c>
      <c r="G78" s="109">
        <v>7.5269623020803337E-3</v>
      </c>
      <c r="H78" s="112">
        <v>2.33</v>
      </c>
      <c r="I78" s="30">
        <f t="shared" si="7"/>
        <v>13339.25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8263</v>
      </c>
      <c r="W78" s="109">
        <v>1.1191988037318365E-2</v>
      </c>
      <c r="X78" s="112">
        <v>2.33</v>
      </c>
      <c r="Y78" s="30">
        <f t="shared" si="8"/>
        <v>19252.79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856</v>
      </c>
      <c r="AM78" s="109">
        <v>6.6984897096799435E-3</v>
      </c>
      <c r="AN78" s="112">
        <v>2.33</v>
      </c>
      <c r="AO78" s="30">
        <f t="shared" si="9"/>
        <v>1994.48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17707</v>
      </c>
      <c r="BS78" s="109">
        <v>4.8789573849648098E-3</v>
      </c>
      <c r="BT78" s="112">
        <v>2.33</v>
      </c>
      <c r="BU78" s="30">
        <f t="shared" si="11"/>
        <v>41257.31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1366</v>
      </c>
      <c r="CI78" s="109">
        <v>1.3696981850997695E-2</v>
      </c>
      <c r="CJ78" s="112">
        <v>2.33</v>
      </c>
      <c r="CK78" s="30">
        <f t="shared" si="12"/>
        <v>3182.78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30">
        <f t="shared" si="13"/>
        <v>0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5725</v>
      </c>
      <c r="G79" s="109">
        <v>7.5269623020803337E-3</v>
      </c>
      <c r="H79" s="112">
        <v>2.33</v>
      </c>
      <c r="I79" s="30">
        <f t="shared" si="7"/>
        <v>13339.25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8263</v>
      </c>
      <c r="W79" s="109">
        <v>1.1191988037318365E-2</v>
      </c>
      <c r="X79" s="112">
        <v>2.33</v>
      </c>
      <c r="Y79" s="30">
        <f t="shared" si="8"/>
        <v>19252.79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856</v>
      </c>
      <c r="AM79" s="109">
        <v>6.6984897096799435E-3</v>
      </c>
      <c r="AN79" s="112">
        <v>2.33</v>
      </c>
      <c r="AO79" s="30">
        <f t="shared" si="9"/>
        <v>1994.48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17707</v>
      </c>
      <c r="BS79" s="109">
        <v>4.8789573849648098E-3</v>
      </c>
      <c r="BT79" s="112">
        <v>2.33</v>
      </c>
      <c r="BU79" s="30">
        <f t="shared" si="11"/>
        <v>41257.31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1366</v>
      </c>
      <c r="CI79" s="109">
        <v>1.3696981850997695E-2</v>
      </c>
      <c r="CJ79" s="112">
        <v>2.33</v>
      </c>
      <c r="CK79" s="30">
        <f t="shared" si="12"/>
        <v>3182.78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30">
        <f t="shared" si="13"/>
        <v>0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5725</v>
      </c>
      <c r="G80" s="109">
        <v>7.5269623020803337E-3</v>
      </c>
      <c r="H80" s="112">
        <v>2.33</v>
      </c>
      <c r="I80" s="30">
        <f t="shared" si="7"/>
        <v>13339.25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8263</v>
      </c>
      <c r="W80" s="109">
        <v>1.1191988037318365E-2</v>
      </c>
      <c r="X80" s="112">
        <v>2.33</v>
      </c>
      <c r="Y80" s="30">
        <f t="shared" si="8"/>
        <v>19252.79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856</v>
      </c>
      <c r="AM80" s="109">
        <v>6.6984897096799435E-3</v>
      </c>
      <c r="AN80" s="112">
        <v>2.33</v>
      </c>
      <c r="AO80" s="30">
        <f t="shared" si="9"/>
        <v>1994.48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17707</v>
      </c>
      <c r="BS80" s="109">
        <v>4.8789573849648098E-3</v>
      </c>
      <c r="BT80" s="112">
        <v>2.33</v>
      </c>
      <c r="BU80" s="30">
        <f t="shared" si="11"/>
        <v>41257.31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1366</v>
      </c>
      <c r="CI80" s="109">
        <v>1.3696981850997695E-2</v>
      </c>
      <c r="CJ80" s="112">
        <v>2.33</v>
      </c>
      <c r="CK80" s="30">
        <f t="shared" si="12"/>
        <v>3182.78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30">
        <f t="shared" si="13"/>
        <v>0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5725</v>
      </c>
      <c r="G81" s="109">
        <v>7.5269623020803337E-3</v>
      </c>
      <c r="H81" s="112">
        <v>2.33</v>
      </c>
      <c r="I81" s="30">
        <f t="shared" si="7"/>
        <v>13339.25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8263</v>
      </c>
      <c r="W81" s="109">
        <v>1.1191988037318365E-2</v>
      </c>
      <c r="X81" s="112">
        <v>2.33</v>
      </c>
      <c r="Y81" s="30">
        <f t="shared" si="8"/>
        <v>19252.79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856</v>
      </c>
      <c r="AM81" s="109">
        <v>6.6984897096799435E-3</v>
      </c>
      <c r="AN81" s="112">
        <v>2.33</v>
      </c>
      <c r="AO81" s="30">
        <f t="shared" si="9"/>
        <v>1994.48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17707</v>
      </c>
      <c r="BS81" s="109">
        <v>4.8789573849648098E-3</v>
      </c>
      <c r="BT81" s="112">
        <v>2.33</v>
      </c>
      <c r="BU81" s="30">
        <f t="shared" si="11"/>
        <v>41257.31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1366</v>
      </c>
      <c r="CI81" s="109">
        <v>1.3696981850997695E-2</v>
      </c>
      <c r="CJ81" s="112">
        <v>2.33</v>
      </c>
      <c r="CK81" s="30">
        <f t="shared" si="12"/>
        <v>3182.78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30">
        <f t="shared" si="13"/>
        <v>0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5725</v>
      </c>
      <c r="G82" s="109">
        <v>7.5269623020803337E-3</v>
      </c>
      <c r="H82" s="112">
        <v>2.33</v>
      </c>
      <c r="I82" s="30">
        <f t="shared" si="7"/>
        <v>13339.25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8263</v>
      </c>
      <c r="W82" s="109">
        <v>1.1191988037318365E-2</v>
      </c>
      <c r="X82" s="112">
        <v>2.33</v>
      </c>
      <c r="Y82" s="30">
        <f t="shared" si="8"/>
        <v>19252.79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856</v>
      </c>
      <c r="AM82" s="109">
        <v>6.6984897096799435E-3</v>
      </c>
      <c r="AN82" s="112">
        <v>2.33</v>
      </c>
      <c r="AO82" s="30">
        <f t="shared" si="9"/>
        <v>1994.48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17707</v>
      </c>
      <c r="BS82" s="109">
        <v>4.8789573849648098E-3</v>
      </c>
      <c r="BT82" s="112">
        <v>2.33</v>
      </c>
      <c r="BU82" s="30">
        <f t="shared" si="11"/>
        <v>41257.31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1366</v>
      </c>
      <c r="CI82" s="109">
        <v>1.3696981850997695E-2</v>
      </c>
      <c r="CJ82" s="112">
        <v>2.33</v>
      </c>
      <c r="CK82" s="30">
        <f t="shared" si="12"/>
        <v>3182.78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30">
        <f t="shared" si="13"/>
        <v>0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5725</v>
      </c>
      <c r="G83" s="109">
        <v>7.5269623020803337E-3</v>
      </c>
      <c r="H83" s="112">
        <v>2.33</v>
      </c>
      <c r="I83" s="30">
        <f t="shared" si="7"/>
        <v>13339.25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8263</v>
      </c>
      <c r="W83" s="109">
        <v>1.1191988037318365E-2</v>
      </c>
      <c r="X83" s="112">
        <v>2.33</v>
      </c>
      <c r="Y83" s="30">
        <f t="shared" si="8"/>
        <v>19252.79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856</v>
      </c>
      <c r="AM83" s="109">
        <v>6.6984897096799435E-3</v>
      </c>
      <c r="AN83" s="112">
        <v>2.33</v>
      </c>
      <c r="AO83" s="30">
        <f t="shared" si="9"/>
        <v>1994.48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17707</v>
      </c>
      <c r="BS83" s="109">
        <v>4.8789573849648098E-3</v>
      </c>
      <c r="BT83" s="112">
        <v>2.33</v>
      </c>
      <c r="BU83" s="30">
        <f t="shared" si="11"/>
        <v>41257.31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1366</v>
      </c>
      <c r="CI83" s="109">
        <v>1.3696981850997695E-2</v>
      </c>
      <c r="CJ83" s="112">
        <v>2.33</v>
      </c>
      <c r="CK83" s="30">
        <f t="shared" si="12"/>
        <v>3182.78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30">
        <f t="shared" si="13"/>
        <v>0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5725</v>
      </c>
      <c r="G84" s="111">
        <v>7.5269623020803337E-3</v>
      </c>
      <c r="H84" s="113">
        <v>2.33</v>
      </c>
      <c r="I84" s="30">
        <f t="shared" si="7"/>
        <v>13339.25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8263</v>
      </c>
      <c r="W84" s="111">
        <v>1.1191988037318365E-2</v>
      </c>
      <c r="X84" s="113">
        <v>2.33</v>
      </c>
      <c r="Y84" s="30">
        <f t="shared" si="8"/>
        <v>19252.79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856</v>
      </c>
      <c r="AM84" s="111">
        <v>6.6984897096799435E-3</v>
      </c>
      <c r="AN84" s="113">
        <v>2.33</v>
      </c>
      <c r="AO84" s="30">
        <f t="shared" si="9"/>
        <v>1994.48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182">
        <v>17707</v>
      </c>
      <c r="BS84" s="111">
        <v>4.8789573849648098E-3</v>
      </c>
      <c r="BT84" s="113">
        <v>2.33</v>
      </c>
      <c r="BU84" s="30">
        <f t="shared" si="11"/>
        <v>41257.31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1366</v>
      </c>
      <c r="CI84" s="111">
        <v>1.3696981850997695E-2</v>
      </c>
      <c r="CJ84" s="113">
        <v>2.33</v>
      </c>
      <c r="CK84" s="30">
        <f t="shared" si="12"/>
        <v>3182.78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30">
        <f t="shared" si="13"/>
        <v>0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F0"/>
  </sheetPr>
  <dimension ref="A1:EO85"/>
  <sheetViews>
    <sheetView topLeftCell="A76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69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25723</v>
      </c>
      <c r="K13" s="109">
        <v>3.3819397606360248E-2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11359.021688817737</v>
      </c>
      <c r="AA13" s="109">
        <v>1.538545744365097E-2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2378.0755898345692</v>
      </c>
      <c r="AQ13" s="109">
        <v>1.8609246340359726E-2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3431.3127462418956</v>
      </c>
      <c r="BW13" s="109">
        <v>9.4545821784609353E-4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4421.7129006469577</v>
      </c>
      <c r="CM13" s="109">
        <v>4.4336838470339493E-2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2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25723</v>
      </c>
      <c r="K14" s="109">
        <v>3.3819397606360248E-2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11359.021688817737</v>
      </c>
      <c r="AA14" s="109">
        <v>1.538545744365097E-2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2378.0755898345692</v>
      </c>
      <c r="AQ14" s="109">
        <v>1.8609246340359726E-2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3431.3127462418956</v>
      </c>
      <c r="BW14" s="109">
        <v>9.4545821784609353E-4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4421.7129006469577</v>
      </c>
      <c r="CM14" s="109">
        <v>4.4336838470339493E-2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25723</v>
      </c>
      <c r="K15" s="109">
        <v>3.3819397606360248E-2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11359.021688817737</v>
      </c>
      <c r="AA15" s="109">
        <v>1.538545744365097E-2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2378.0755898345692</v>
      </c>
      <c r="AQ15" s="109">
        <v>1.8609246340359726E-2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3431.3127462418956</v>
      </c>
      <c r="BW15" s="109">
        <v>9.4545821784609353E-4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4421.7129006469577</v>
      </c>
      <c r="CM15" s="109">
        <v>4.4336838470339493E-2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25723</v>
      </c>
      <c r="K16" s="109">
        <v>3.3819397606360248E-2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11359.021688817737</v>
      </c>
      <c r="AA16" s="109">
        <v>1.538545744365097E-2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2378.0755898345692</v>
      </c>
      <c r="AQ16" s="109">
        <v>1.8609246340359726E-2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3431.3127462418956</v>
      </c>
      <c r="BW16" s="109">
        <v>9.4545821784609353E-4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4421.7129006469577</v>
      </c>
      <c r="CM16" s="109">
        <v>4.4336838470339493E-2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25723</v>
      </c>
      <c r="K17" s="109">
        <v>3.3819397606360248E-2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11359.021688817737</v>
      </c>
      <c r="AA17" s="109">
        <v>1.538545744365097E-2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2378.0755898345692</v>
      </c>
      <c r="AQ17" s="109">
        <v>1.8609246340359726E-2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3431.3127462418956</v>
      </c>
      <c r="BW17" s="109">
        <v>9.4545821784609353E-4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4421.7129006469577</v>
      </c>
      <c r="CM17" s="109">
        <v>4.4336838470339493E-2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25723</v>
      </c>
      <c r="K18" s="109">
        <v>3.3819397606360248E-2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11359.021688817737</v>
      </c>
      <c r="AA18" s="109">
        <v>1.538545744365097E-2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2378.0755898345692</v>
      </c>
      <c r="AQ18" s="109">
        <v>1.8609246340359726E-2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3431.3127462418956</v>
      </c>
      <c r="BW18" s="109">
        <v>9.4545821784609353E-4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4421.7129006469577</v>
      </c>
      <c r="CM18" s="109">
        <v>4.4336838470339493E-2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25723</v>
      </c>
      <c r="K19" s="109">
        <v>3.3819397606360248E-2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11359.021688817737</v>
      </c>
      <c r="AA19" s="109">
        <v>1.538545744365097E-2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2378.0755898345692</v>
      </c>
      <c r="AQ19" s="109">
        <v>1.8609246340359726E-2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3431.3127462418956</v>
      </c>
      <c r="BW19" s="109">
        <v>9.4545821784609353E-4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4421.7129006469577</v>
      </c>
      <c r="CM19" s="109">
        <v>4.4336838470339493E-2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25723</v>
      </c>
      <c r="K20" s="109">
        <v>3.3819397606360248E-2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11359.021688817737</v>
      </c>
      <c r="AA20" s="109">
        <v>1.538545744365097E-2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2378.0755898345692</v>
      </c>
      <c r="AQ20" s="109">
        <v>1.8609246340359726E-2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3431.3127462418956</v>
      </c>
      <c r="BW20" s="109">
        <v>9.4545821784609353E-4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4421.7129006469577</v>
      </c>
      <c r="CM20" s="109">
        <v>4.4336838470339493E-2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25723</v>
      </c>
      <c r="K21" s="109">
        <v>3.3819397606360248E-2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11359.021688817737</v>
      </c>
      <c r="AA21" s="109">
        <v>1.538545744365097E-2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2378.0755898345692</v>
      </c>
      <c r="AQ21" s="109">
        <v>1.8609246340359726E-2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3431.3127462418956</v>
      </c>
      <c r="BW21" s="109">
        <v>9.4545821784609353E-4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4421.7129006469577</v>
      </c>
      <c r="CM21" s="109">
        <v>4.4336838470339493E-2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25723</v>
      </c>
      <c r="K22" s="109">
        <v>3.3819397606360248E-2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11359.021688817737</v>
      </c>
      <c r="AA22" s="109">
        <v>1.538545744365097E-2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2378.0755898345692</v>
      </c>
      <c r="AQ22" s="109">
        <v>1.8609246340359726E-2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3431.3127462418956</v>
      </c>
      <c r="BW22" s="109">
        <v>9.4545821784609353E-4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4421.7129006469577</v>
      </c>
      <c r="CM22" s="109">
        <v>4.4336838470339493E-2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25723</v>
      </c>
      <c r="K23" s="109">
        <v>3.3819397606360248E-2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11359.021688817737</v>
      </c>
      <c r="AA23" s="109">
        <v>1.538545744365097E-2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2378.0755898345692</v>
      </c>
      <c r="AQ23" s="109">
        <v>1.8609246340359726E-2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3431.3127462418956</v>
      </c>
      <c r="BW23" s="109">
        <v>9.4545821784609353E-4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4421.7129006469577</v>
      </c>
      <c r="CM23" s="109">
        <v>4.4336838470339493E-2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25723</v>
      </c>
      <c r="K24" s="109">
        <v>3.3819397606360248E-2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11359.021688817737</v>
      </c>
      <c r="AA24" s="109">
        <v>1.538545744365097E-2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2378.0755898345692</v>
      </c>
      <c r="AQ24" s="109">
        <v>1.8609246340359726E-2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3431.3127462418956</v>
      </c>
      <c r="BW24" s="109">
        <v>9.4545821784609353E-4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4421.7129006469577</v>
      </c>
      <c r="CM24" s="109">
        <v>4.4336838470339493E-2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25723</v>
      </c>
      <c r="K25" s="109">
        <v>3.3819397606360248E-2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11359.021688817737</v>
      </c>
      <c r="AA25" s="109">
        <v>1.538545744365097E-2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2378.0755898345692</v>
      </c>
      <c r="AQ25" s="109">
        <v>1.8609246340359726E-2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3431.3127462418956</v>
      </c>
      <c r="BW25" s="109">
        <v>9.4545821784609353E-4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4421.7129006469577</v>
      </c>
      <c r="CM25" s="109">
        <v>4.4336838470339493E-2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25723</v>
      </c>
      <c r="K26" s="109">
        <v>3.3819397606360248E-2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11359.021688817737</v>
      </c>
      <c r="AA26" s="109">
        <v>1.538545744365097E-2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2378.0755898345692</v>
      </c>
      <c r="AQ26" s="109">
        <v>1.8609246340359726E-2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3431.3127462418956</v>
      </c>
      <c r="BW26" s="109">
        <v>9.4545821784609353E-4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4421.7129006469577</v>
      </c>
      <c r="CM26" s="109">
        <v>4.4336838470339493E-2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25723</v>
      </c>
      <c r="K27" s="109">
        <v>3.3819397606360248E-2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11359.021688817737</v>
      </c>
      <c r="AA27" s="109">
        <v>1.538545744365097E-2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2378.0755898345692</v>
      </c>
      <c r="AQ27" s="109">
        <v>1.8609246340359726E-2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3431.3127462418956</v>
      </c>
      <c r="BW27" s="109">
        <v>9.4545821784609353E-4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4421.7129006469577</v>
      </c>
      <c r="CM27" s="109">
        <v>4.4336838470339493E-2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25723</v>
      </c>
      <c r="K28" s="109">
        <v>3.3819397606360248E-2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11359.021688817737</v>
      </c>
      <c r="AA28" s="109">
        <v>1.538545744365097E-2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2378.0755898345692</v>
      </c>
      <c r="AQ28" s="109">
        <v>1.8609246340359726E-2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3431.3127462418956</v>
      </c>
      <c r="BW28" s="109">
        <v>9.4545821784609353E-4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4421.7129006469577</v>
      </c>
      <c r="CM28" s="109">
        <v>4.4336838470339493E-2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25723</v>
      </c>
      <c r="K29" s="109">
        <v>3.3819397606360248E-2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11359.021688817737</v>
      </c>
      <c r="AA29" s="109">
        <v>1.538545744365097E-2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2378.0755898345692</v>
      </c>
      <c r="AQ29" s="109">
        <v>1.8609246340359726E-2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3431.3127462418956</v>
      </c>
      <c r="BW29" s="109">
        <v>9.4545821784609353E-4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4421.7129006469577</v>
      </c>
      <c r="CM29" s="109">
        <v>4.4336838470339493E-2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25723</v>
      </c>
      <c r="K30" s="109">
        <v>3.3819397606360248E-2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11359.021688817737</v>
      </c>
      <c r="AA30" s="109">
        <v>1.538545744365097E-2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2378.0755898345692</v>
      </c>
      <c r="AQ30" s="109">
        <v>1.8609246340359726E-2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3431.3127462418956</v>
      </c>
      <c r="BW30" s="109">
        <v>9.4545821784609353E-4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4421.7129006469577</v>
      </c>
      <c r="CM30" s="109">
        <v>4.4336838470339493E-2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25723</v>
      </c>
      <c r="K31" s="110">
        <v>3.3819397606360248E-2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11359.021688817737</v>
      </c>
      <c r="AA31" s="110">
        <v>1.538545744365097E-2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2378.0755898345692</v>
      </c>
      <c r="AQ31" s="110">
        <v>1.8609246340359726E-2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3431.3127462418956</v>
      </c>
      <c r="BW31" s="110">
        <v>9.4545821784609353E-4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4421.7129006469577</v>
      </c>
      <c r="CM31" s="110">
        <v>4.4336838470339493E-2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25723</v>
      </c>
      <c r="K32" s="109">
        <v>3.3819397606360248E-2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11359.021688817737</v>
      </c>
      <c r="AA32" s="109">
        <v>1.538545744365097E-2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2378.0755898345692</v>
      </c>
      <c r="AQ32" s="109">
        <v>1.8609246340359726E-2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3431.3127462418956</v>
      </c>
      <c r="BW32" s="109">
        <v>9.4545821784609353E-4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4421.7129006469577</v>
      </c>
      <c r="CM32" s="109">
        <v>4.4336838470339493E-2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2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25723</v>
      </c>
      <c r="K33" s="109">
        <v>3.3819397606360248E-2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11359.021688817737</v>
      </c>
      <c r="AA33" s="109">
        <v>1.538545744365097E-2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2378.0755898345692</v>
      </c>
      <c r="AQ33" s="109">
        <v>1.8609246340359726E-2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3431.3127462418956</v>
      </c>
      <c r="BW33" s="109">
        <v>9.4545821784609353E-4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4421.7129006469577</v>
      </c>
      <c r="CM33" s="109">
        <v>4.4336838470339493E-2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25723</v>
      </c>
      <c r="K34" s="109">
        <v>3.3819397606360248E-2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11359.021688817737</v>
      </c>
      <c r="AA34" s="109">
        <v>1.538545744365097E-2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2378.0755898345692</v>
      </c>
      <c r="AQ34" s="109">
        <v>1.8609246340359726E-2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3431.3127462418956</v>
      </c>
      <c r="BW34" s="109">
        <v>9.4545821784609353E-4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4421.7129006469577</v>
      </c>
      <c r="CM34" s="109">
        <v>4.4336838470339493E-2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25723</v>
      </c>
      <c r="K35" s="109">
        <v>3.3819397606360248E-2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11359.021688817737</v>
      </c>
      <c r="AA35" s="109">
        <v>1.538545744365097E-2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2378.0755898345692</v>
      </c>
      <c r="AQ35" s="109">
        <v>1.8609246340359726E-2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3431.3127462418956</v>
      </c>
      <c r="BW35" s="109">
        <v>9.4545821784609353E-4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4421.7129006469577</v>
      </c>
      <c r="CM35" s="109">
        <v>4.4336838470339493E-2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25723</v>
      </c>
      <c r="K36" s="109">
        <v>3.3819397606360248E-2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11359.021688817737</v>
      </c>
      <c r="AA36" s="109">
        <v>1.538545744365097E-2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2378.0755898345692</v>
      </c>
      <c r="AQ36" s="109">
        <v>1.8609246340359726E-2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3431.3127462418956</v>
      </c>
      <c r="BW36" s="109">
        <v>9.4545821784609353E-4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4421.7129006469577</v>
      </c>
      <c r="CM36" s="109">
        <v>4.4336838470339493E-2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25723</v>
      </c>
      <c r="K37" s="110">
        <v>3.3819397606360248E-2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11359.021688817737</v>
      </c>
      <c r="AA37" s="110">
        <v>1.538545744365097E-2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2378.0755898345692</v>
      </c>
      <c r="AQ37" s="110">
        <v>1.8609246340359726E-2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3431.3127462418956</v>
      </c>
      <c r="BW37" s="110">
        <v>9.4545821784609353E-4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4421.7129006469577</v>
      </c>
      <c r="CM37" s="110">
        <v>4.4336838470339493E-2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25723</v>
      </c>
      <c r="K38" s="110">
        <v>3.3819397606360248E-2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11359.021688817737</v>
      </c>
      <c r="AA38" s="110">
        <v>1.538545744365097E-2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2378.0755898345692</v>
      </c>
      <c r="AQ38" s="110">
        <v>1.8609246340359726E-2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3431.3127462418956</v>
      </c>
      <c r="BW38" s="110">
        <v>9.4545821784609353E-4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4421.7129006469577</v>
      </c>
      <c r="CM38" s="110">
        <v>4.4336838470339493E-2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25723</v>
      </c>
      <c r="K39" s="110">
        <v>3.3819397606360248E-2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11359.021688817737</v>
      </c>
      <c r="AA39" s="110">
        <v>1.538545744365097E-2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2378.0755898345692</v>
      </c>
      <c r="AQ39" s="110">
        <v>1.8609246340359726E-2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3431.3127462418956</v>
      </c>
      <c r="BW39" s="110">
        <v>9.4545821784609353E-4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4421.7129006469577</v>
      </c>
      <c r="CM39" s="110">
        <v>4.4336838470339493E-2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9240</v>
      </c>
      <c r="G40" s="109">
        <v>1.2148319942571579E-2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4060</v>
      </c>
      <c r="W40" s="109">
        <v>5.4991493926555201E-3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249</v>
      </c>
      <c r="AM40" s="109">
        <v>1.9485092730260583E-3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1218</v>
      </c>
      <c r="BS40" s="109">
        <v>3.3560569802265421E-4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9240</v>
      </c>
      <c r="G41" s="109">
        <v>1.2148319942571579E-2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4060</v>
      </c>
      <c r="W41" s="109">
        <v>5.4991493926555201E-3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249</v>
      </c>
      <c r="AM41" s="109">
        <v>1.9485092730260583E-3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1218</v>
      </c>
      <c r="BS41" s="109">
        <v>3.3560569802265421E-4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9240</v>
      </c>
      <c r="G42" s="109">
        <v>1.2148319942571579E-2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4060</v>
      </c>
      <c r="W42" s="109">
        <v>5.4991493926555201E-3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249</v>
      </c>
      <c r="AM42" s="109">
        <v>1.9485092730260583E-3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1218</v>
      </c>
      <c r="BS42" s="109">
        <v>3.3560569802265421E-4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9240</v>
      </c>
      <c r="G43" s="181">
        <v>1.2148319942571579E-2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4060</v>
      </c>
      <c r="W43" s="181">
        <v>5.4991493926555201E-3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249</v>
      </c>
      <c r="AM43" s="181">
        <v>1.9485092730260583E-3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182">
        <v>1218</v>
      </c>
      <c r="BS43" s="109">
        <v>3.3560569802265421E-4</v>
      </c>
      <c r="BT43" s="114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ref="DO43:DO49" si="5">DN43/$DJ$3</f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ref="EE43:EE49" si="6">ED43/$DZ$3</f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9240</v>
      </c>
      <c r="G44" s="109">
        <v>1.2148319942571579E-2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4060</v>
      </c>
      <c r="W44" s="109">
        <v>5.4991493926555201E-3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249</v>
      </c>
      <c r="AM44" s="109">
        <v>1.9485092730260583E-3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182">
        <v>1218</v>
      </c>
      <c r="BS44" s="109">
        <v>3.3560569802265421E-4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5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6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9240</v>
      </c>
      <c r="G45" s="109">
        <v>1.2148319942571579E-2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4060</v>
      </c>
      <c r="W45" s="109">
        <v>5.4991493926555201E-3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249</v>
      </c>
      <c r="AM45" s="109">
        <v>1.9485092730260583E-3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182">
        <v>1218</v>
      </c>
      <c r="BS45" s="109">
        <v>3.3560569802265421E-4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5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6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9240</v>
      </c>
      <c r="G46" s="109">
        <v>1.2148319942571579E-2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4060</v>
      </c>
      <c r="W46" s="109">
        <v>5.4991493926555201E-3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249</v>
      </c>
      <c r="AM46" s="109">
        <v>1.9485092730260583E-3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182">
        <v>1218</v>
      </c>
      <c r="BS46" s="109">
        <v>3.3560569802265421E-4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5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6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9240</v>
      </c>
      <c r="G47" s="109">
        <v>1.2148319942571579E-2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4060</v>
      </c>
      <c r="W47" s="109">
        <v>5.4991493926555201E-3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249</v>
      </c>
      <c r="AM47" s="109">
        <v>1.9485092730260583E-3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182">
        <v>1218</v>
      </c>
      <c r="BS47" s="109">
        <v>3.3560569802265421E-4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5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6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9240</v>
      </c>
      <c r="G48" s="109">
        <v>1.2148319942571579E-2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4060</v>
      </c>
      <c r="W48" s="109">
        <v>5.4991493926555201E-3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249</v>
      </c>
      <c r="AM48" s="109">
        <v>1.9485092730260583E-3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182">
        <v>1218</v>
      </c>
      <c r="BS48" s="109">
        <v>3.3560569802265421E-4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5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6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9240</v>
      </c>
      <c r="G49" s="109">
        <v>1.2148319942571579E-2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4060</v>
      </c>
      <c r="W49" s="109">
        <v>5.4991493926555201E-3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249</v>
      </c>
      <c r="AM49" s="109">
        <v>1.9485092730260583E-3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182">
        <v>1218</v>
      </c>
      <c r="BS49" s="109">
        <v>3.3560569802265421E-4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5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6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9240</v>
      </c>
      <c r="G50" s="109">
        <v>1.2148319942571579E-2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4060</v>
      </c>
      <c r="W50" s="109">
        <v>5.4991493926555201E-3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249</v>
      </c>
      <c r="AM50" s="109">
        <v>1.9485092730260583E-3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182">
        <v>1218</v>
      </c>
      <c r="BS50" s="109">
        <v>3.3560569802265421E-4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9240</v>
      </c>
      <c r="G51" s="109">
        <v>1.2148319942571579E-2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4060</v>
      </c>
      <c r="W51" s="109">
        <v>5.4991493926555201E-3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249</v>
      </c>
      <c r="AM51" s="109">
        <v>1.9485092730260583E-3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182">
        <v>1218</v>
      </c>
      <c r="BS51" s="109">
        <v>3.3560569802265421E-4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9240</v>
      </c>
      <c r="G52" s="109">
        <v>1.2148319942571579E-2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6782</v>
      </c>
      <c r="W52" s="109">
        <v>9.1860175322634827E-3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282</v>
      </c>
      <c r="AM52" s="109">
        <v>2.2067454417403552E-3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182">
        <v>18835</v>
      </c>
      <c r="BS52" s="109">
        <v>5.189764632394657E-3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149</v>
      </c>
      <c r="CI52" s="109">
        <v>1.494033891507069E-3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9240</v>
      </c>
      <c r="G53" s="109">
        <v>1.2148319942571579E-2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6782</v>
      </c>
      <c r="W53" s="109">
        <v>9.1860175322634827E-3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282</v>
      </c>
      <c r="AM53" s="109">
        <v>2.2067454417403552E-3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182">
        <v>18835</v>
      </c>
      <c r="BS53" s="109">
        <v>5.189764632394657E-3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149</v>
      </c>
      <c r="CI53" s="109">
        <v>1.494033891507069E-3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9240</v>
      </c>
      <c r="G54" s="109">
        <v>1.2148319942571579E-2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6782</v>
      </c>
      <c r="W54" s="109">
        <v>9.1860175322634827E-3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282</v>
      </c>
      <c r="AM54" s="109">
        <v>2.2067454417403552E-3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182">
        <v>18835</v>
      </c>
      <c r="BS54" s="109">
        <v>5.189764632394657E-3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149</v>
      </c>
      <c r="CI54" s="109">
        <v>1.494033891507069E-3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9240</v>
      </c>
      <c r="G55" s="109">
        <v>1.2148319942571579E-2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6782</v>
      </c>
      <c r="W55" s="109">
        <v>9.1860175322634827E-3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282</v>
      </c>
      <c r="AM55" s="109">
        <v>2.2067454417403552E-3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182">
        <v>18835</v>
      </c>
      <c r="BS55" s="109">
        <v>5.189764632394657E-3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149</v>
      </c>
      <c r="CI55" s="109">
        <v>1.494033891507069E-3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9240</v>
      </c>
      <c r="G56" s="109">
        <v>1.2148319942571579E-2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6782</v>
      </c>
      <c r="W56" s="109">
        <v>9.1860175322634827E-3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282</v>
      </c>
      <c r="AM56" s="109">
        <v>2.2067454417403552E-3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182">
        <v>18835</v>
      </c>
      <c r="BS56" s="109">
        <v>5.189764632394657E-3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149</v>
      </c>
      <c r="CI56" s="109">
        <v>1.494033891507069E-3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9240</v>
      </c>
      <c r="G57" s="109">
        <v>1.2148319942571579E-2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6782</v>
      </c>
      <c r="W57" s="109">
        <v>9.1860175322634827E-3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282</v>
      </c>
      <c r="AM57" s="109">
        <v>2.2067454417403552E-3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182">
        <v>18835</v>
      </c>
      <c r="BS57" s="109">
        <v>5.189764632394657E-3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149</v>
      </c>
      <c r="CI57" s="109">
        <v>1.494033891507069E-3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9240</v>
      </c>
      <c r="G58" s="109">
        <v>1.2148319942571579E-2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6782</v>
      </c>
      <c r="W58" s="109">
        <v>9.1860175322634827E-3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282</v>
      </c>
      <c r="AM58" s="109">
        <v>2.2067454417403552E-3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182">
        <v>18835</v>
      </c>
      <c r="BS58" s="109">
        <v>5.189764632394657E-3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149</v>
      </c>
      <c r="CI58" s="109">
        <v>1.494033891507069E-3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9240</v>
      </c>
      <c r="G59" s="109">
        <v>1.2148319942571579E-2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6782</v>
      </c>
      <c r="W59" s="109">
        <v>9.1860175322634827E-3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282</v>
      </c>
      <c r="AM59" s="109">
        <v>2.2067454417403552E-3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182">
        <v>18835</v>
      </c>
      <c r="BS59" s="109">
        <v>5.189764632394657E-3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149</v>
      </c>
      <c r="CI59" s="109">
        <v>1.494033891507069E-3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9240</v>
      </c>
      <c r="G60" s="109">
        <v>1.2148319942571579E-2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6782</v>
      </c>
      <c r="W60" s="109">
        <v>9.1860175322634827E-3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282</v>
      </c>
      <c r="AM60" s="109">
        <v>2.2067454417403552E-3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182">
        <v>18835</v>
      </c>
      <c r="BS60" s="109">
        <v>5.189764632394657E-3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149</v>
      </c>
      <c r="CI60" s="109">
        <v>1.494033891507069E-3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9240</v>
      </c>
      <c r="G61" s="109">
        <v>1.2148319942571579E-2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6782</v>
      </c>
      <c r="W61" s="109">
        <v>9.1860175322634827E-3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282</v>
      </c>
      <c r="AM61" s="109">
        <v>2.2067454417403552E-3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182">
        <v>18835</v>
      </c>
      <c r="BS61" s="109">
        <v>5.189764632394657E-3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149</v>
      </c>
      <c r="CI61" s="109">
        <v>1.494033891507069E-3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9240</v>
      </c>
      <c r="G62" s="109">
        <v>1.2148319942571579E-2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6782</v>
      </c>
      <c r="W62" s="109">
        <v>9.1860175322634827E-3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282</v>
      </c>
      <c r="AM62" s="109">
        <v>2.2067454417403552E-3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182">
        <v>18835</v>
      </c>
      <c r="BS62" s="109">
        <v>5.189764632394657E-3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149</v>
      </c>
      <c r="CI62" s="109">
        <v>1.494033891507069E-3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9240</v>
      </c>
      <c r="G63" s="109">
        <v>1.2148319942571579E-2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6782</v>
      </c>
      <c r="W63" s="109">
        <v>9.1860175322634827E-3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282</v>
      </c>
      <c r="AM63" s="109">
        <v>2.2067454417403552E-3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182">
        <v>18835</v>
      </c>
      <c r="BS63" s="109">
        <v>5.189764632394657E-3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149</v>
      </c>
      <c r="CI63" s="109">
        <v>1.494033891507069E-3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9240</v>
      </c>
      <c r="G64" s="109">
        <v>1.2148319942571579E-2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6782</v>
      </c>
      <c r="W64" s="109">
        <v>9.1860175322634827E-3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282</v>
      </c>
      <c r="AM64" s="109">
        <v>2.2067454417403552E-3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182">
        <v>18835</v>
      </c>
      <c r="BS64" s="109">
        <v>5.189764632394657E-3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149</v>
      </c>
      <c r="CI64" s="109">
        <v>1.494033891507069E-3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9240</v>
      </c>
      <c r="G65" s="109">
        <v>1.2148319942571579E-2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6782</v>
      </c>
      <c r="W65" s="109">
        <v>9.1860175322634827E-3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282</v>
      </c>
      <c r="AM65" s="109">
        <v>2.2067454417403552E-3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18835</v>
      </c>
      <c r="BS65" s="109">
        <v>5.189764632394657E-3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149</v>
      </c>
      <c r="CI65" s="109">
        <v>1.494033891507069E-3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9240</v>
      </c>
      <c r="G66" s="109">
        <v>1.2148319942571579E-2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6782</v>
      </c>
      <c r="W66" s="109">
        <v>9.1860175322634827E-3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282</v>
      </c>
      <c r="AM66" s="109">
        <v>2.2067454417403552E-3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18835</v>
      </c>
      <c r="BS66" s="109">
        <v>5.189764632394657E-3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149</v>
      </c>
      <c r="CI66" s="109">
        <v>1.494033891507069E-3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9240</v>
      </c>
      <c r="G67" s="109">
        <v>1.2148319942571579E-2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6782</v>
      </c>
      <c r="W67" s="109">
        <v>9.1860175322634827E-3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282</v>
      </c>
      <c r="AM67" s="109">
        <v>2.2067454417403552E-3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18835</v>
      </c>
      <c r="BS67" s="109">
        <v>5.189764632394657E-3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149</v>
      </c>
      <c r="CI67" s="109">
        <v>1.494033891507069E-3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9240</v>
      </c>
      <c r="G68" s="109">
        <v>1.2148319942571579E-2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6782</v>
      </c>
      <c r="W68" s="109">
        <v>9.1860175322634827E-3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282</v>
      </c>
      <c r="AM68" s="109">
        <v>2.2067454417403552E-3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18835</v>
      </c>
      <c r="BS68" s="109">
        <v>5.189764632394657E-3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149</v>
      </c>
      <c r="CI68" s="109">
        <v>1.494033891507069E-3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9240</v>
      </c>
      <c r="G69" s="109">
        <v>1.2148319942571579E-2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6782</v>
      </c>
      <c r="W69" s="109">
        <v>9.1860175322634827E-3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282</v>
      </c>
      <c r="AM69" s="109">
        <v>2.2067454417403552E-3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18835</v>
      </c>
      <c r="BS69" s="109">
        <v>5.189764632394657E-3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149</v>
      </c>
      <c r="CI69" s="109">
        <v>1.494033891507069E-3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9240</v>
      </c>
      <c r="G70" s="109">
        <v>1.2148319942571579E-2</v>
      </c>
      <c r="H70" s="112">
        <v>2.7941228620860854</v>
      </c>
      <c r="I70" s="30">
        <f>H70*F70</f>
        <v>25817.69524567543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6782</v>
      </c>
      <c r="W70" s="109">
        <v>9.1860175322634827E-3</v>
      </c>
      <c r="X70" s="114">
        <v>2.7941228620860854</v>
      </c>
      <c r="Y70" s="30">
        <f>X70*V70</f>
        <v>18949.74125066783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282</v>
      </c>
      <c r="AM70" s="109">
        <v>2.2067454417403552E-3</v>
      </c>
      <c r="AN70" s="114">
        <v>2.7941228620860854</v>
      </c>
      <c r="AO70" s="30">
        <f>AN70*AL70</f>
        <v>787.94264710827611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18835</v>
      </c>
      <c r="BS70" s="109">
        <v>5.189764632394657E-3</v>
      </c>
      <c r="BT70" s="114">
        <v>2.7941228620860854</v>
      </c>
      <c r="BU70" s="30">
        <f>BT70*BR70</f>
        <v>52627.304107391421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149</v>
      </c>
      <c r="CI70" s="109">
        <v>1.494033891507069E-3</v>
      </c>
      <c r="CJ70" s="114">
        <v>2.7941228620860854</v>
      </c>
      <c r="CK70" s="30">
        <f>CJ70*CH70</f>
        <v>416.32430645082673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9240</v>
      </c>
      <c r="G71" s="109">
        <v>1.2148319942571579E-2</v>
      </c>
      <c r="H71" s="112">
        <v>2.7941228620860854</v>
      </c>
      <c r="I71" s="30">
        <f t="shared" ref="I71:I84" si="7">H71*F71</f>
        <v>25817.69524567543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6782</v>
      </c>
      <c r="W71" s="109">
        <v>9.1860175322634827E-3</v>
      </c>
      <c r="X71" s="114">
        <v>2.7941228620860854</v>
      </c>
      <c r="Y71" s="30">
        <f t="shared" ref="Y71:Y84" si="8">X71*V71</f>
        <v>18949.74125066783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282</v>
      </c>
      <c r="AM71" s="109">
        <v>2.2067454417403552E-3</v>
      </c>
      <c r="AN71" s="114">
        <v>2.7941228620860854</v>
      </c>
      <c r="AO71" s="30">
        <f t="shared" ref="AO71:AO84" si="9">AN71*AL71</f>
        <v>787.94264710827611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10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18835</v>
      </c>
      <c r="BS71" s="109">
        <v>5.189764632394657E-3</v>
      </c>
      <c r="BT71" s="114">
        <v>2.7941228620860854</v>
      </c>
      <c r="BU71" s="30">
        <f t="shared" ref="BU71:BU84" si="11">BT71*BR71</f>
        <v>52627.304107391421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149</v>
      </c>
      <c r="CI71" s="109">
        <v>1.494033891507069E-3</v>
      </c>
      <c r="CJ71" s="114">
        <v>2.7941228620860854</v>
      </c>
      <c r="CK71" s="30">
        <f t="shared" ref="CK71:CK84" si="12">CJ71*CH71</f>
        <v>416.32430645082673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3">CZ71*CX71</f>
        <v>0</v>
      </c>
      <c r="DB71" s="67"/>
      <c r="DC71" s="68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9240</v>
      </c>
      <c r="G72" s="109">
        <v>1.2148319942571579E-2</v>
      </c>
      <c r="H72" s="112">
        <v>2.7941228620860854</v>
      </c>
      <c r="I72" s="30">
        <f t="shared" si="7"/>
        <v>25817.69524567543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6782</v>
      </c>
      <c r="W72" s="109">
        <v>9.1860175322634827E-3</v>
      </c>
      <c r="X72" s="114">
        <v>2.7941228620860854</v>
      </c>
      <c r="Y72" s="30">
        <f t="shared" si="8"/>
        <v>18949.74125066783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282</v>
      </c>
      <c r="AM72" s="109">
        <v>2.2067454417403552E-3</v>
      </c>
      <c r="AN72" s="114">
        <v>2.7941228620860854</v>
      </c>
      <c r="AO72" s="30">
        <f t="shared" si="9"/>
        <v>787.94264710827611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10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18835</v>
      </c>
      <c r="BS72" s="109">
        <v>5.189764632394657E-3</v>
      </c>
      <c r="BT72" s="114">
        <v>2.7941228620860854</v>
      </c>
      <c r="BU72" s="30">
        <f t="shared" si="11"/>
        <v>52627.304107391421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149</v>
      </c>
      <c r="CI72" s="109">
        <v>1.494033891507069E-3</v>
      </c>
      <c r="CJ72" s="114">
        <v>2.7941228620860854</v>
      </c>
      <c r="CK72" s="30">
        <f t="shared" si="12"/>
        <v>416.32430645082673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3"/>
        <v>0</v>
      </c>
      <c r="DB72" s="67"/>
      <c r="DC72" s="68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9240</v>
      </c>
      <c r="G73" s="109">
        <v>1.2148319942571579E-2</v>
      </c>
      <c r="H73" s="112">
        <v>2.7941228620860898</v>
      </c>
      <c r="I73" s="30">
        <f t="shared" si="7"/>
        <v>25817.69524567547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6782</v>
      </c>
      <c r="W73" s="109">
        <v>9.1860175322634827E-3</v>
      </c>
      <c r="X73" s="114">
        <v>2.7941228620860898</v>
      </c>
      <c r="Y73" s="30">
        <f t="shared" si="8"/>
        <v>18949.741250667863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282</v>
      </c>
      <c r="AM73" s="109">
        <v>2.2067454417403552E-3</v>
      </c>
      <c r="AN73" s="114">
        <v>2.7941228620860898</v>
      </c>
      <c r="AO73" s="30">
        <f t="shared" si="9"/>
        <v>787.94264710827736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10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182">
        <v>18835</v>
      </c>
      <c r="BS73" s="109">
        <v>5.189764632394657E-3</v>
      </c>
      <c r="BT73" s="114">
        <v>2.7941228620860898</v>
      </c>
      <c r="BU73" s="30">
        <f t="shared" si="11"/>
        <v>52627.304107391501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149</v>
      </c>
      <c r="CI73" s="109">
        <v>1.494033891507069E-3</v>
      </c>
      <c r="CJ73" s="114">
        <v>2.7941228620860898</v>
      </c>
      <c r="CK73" s="30">
        <f t="shared" si="12"/>
        <v>416.32430645082741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3"/>
        <v>0</v>
      </c>
      <c r="DB73" s="67"/>
      <c r="DC73" s="68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9240</v>
      </c>
      <c r="G74" s="109">
        <v>1.2148319942571579E-2</v>
      </c>
      <c r="H74" s="112">
        <v>2.7941228620860898</v>
      </c>
      <c r="I74" s="30">
        <f t="shared" si="7"/>
        <v>25817.69524567547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6782</v>
      </c>
      <c r="W74" s="109">
        <v>9.1860175322634827E-3</v>
      </c>
      <c r="X74" s="114">
        <v>2.7941228620860898</v>
      </c>
      <c r="Y74" s="30">
        <f t="shared" si="8"/>
        <v>18949.741250667863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282</v>
      </c>
      <c r="AM74" s="109">
        <v>2.2067454417403552E-3</v>
      </c>
      <c r="AN74" s="114">
        <v>2.7941228620860898</v>
      </c>
      <c r="AO74" s="30">
        <f t="shared" si="9"/>
        <v>787.94264710827736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10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182">
        <v>18835</v>
      </c>
      <c r="BS74" s="109">
        <v>5.189764632394657E-3</v>
      </c>
      <c r="BT74" s="114">
        <v>2.7941228620860898</v>
      </c>
      <c r="BU74" s="30">
        <f t="shared" si="11"/>
        <v>52627.304107391501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149</v>
      </c>
      <c r="CI74" s="109">
        <v>1.494033891507069E-3</v>
      </c>
      <c r="CJ74" s="114">
        <v>2.7941228620860898</v>
      </c>
      <c r="CK74" s="30">
        <f t="shared" si="12"/>
        <v>416.32430645082741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3"/>
        <v>0</v>
      </c>
      <c r="DB74" s="67"/>
      <c r="DC74" s="68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9240</v>
      </c>
      <c r="G75" s="109">
        <v>1.2148319942571579E-2</v>
      </c>
      <c r="H75" s="112">
        <v>2.7941228620860898</v>
      </c>
      <c r="I75" s="30">
        <f t="shared" si="7"/>
        <v>25817.69524567547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6782</v>
      </c>
      <c r="W75" s="109">
        <v>9.1860175322634827E-3</v>
      </c>
      <c r="X75" s="114">
        <v>2.7941228620860898</v>
      </c>
      <c r="Y75" s="30">
        <f t="shared" si="8"/>
        <v>18949.741250667863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282</v>
      </c>
      <c r="AM75" s="109">
        <v>2.2067454417403552E-3</v>
      </c>
      <c r="AN75" s="114">
        <v>2.7941228620860898</v>
      </c>
      <c r="AO75" s="30">
        <f t="shared" si="9"/>
        <v>787.94264710827736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10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182">
        <v>18835</v>
      </c>
      <c r="BS75" s="109">
        <v>5.189764632394657E-3</v>
      </c>
      <c r="BT75" s="114">
        <v>2.7941228620860898</v>
      </c>
      <c r="BU75" s="30">
        <f t="shared" si="11"/>
        <v>52627.304107391501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149</v>
      </c>
      <c r="CI75" s="109">
        <v>1.494033891507069E-3</v>
      </c>
      <c r="CJ75" s="114">
        <v>2.7941228620860898</v>
      </c>
      <c r="CK75" s="30">
        <f t="shared" si="12"/>
        <v>416.32430645082741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3"/>
        <v>0</v>
      </c>
      <c r="DB75" s="67"/>
      <c r="DC75" s="68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9240</v>
      </c>
      <c r="G76" s="109">
        <v>1.2148319942571579E-2</v>
      </c>
      <c r="H76" s="114">
        <v>2.33</v>
      </c>
      <c r="I76" s="30">
        <f t="shared" si="7"/>
        <v>21529.200000000001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6782</v>
      </c>
      <c r="W76" s="109">
        <v>9.1860175322634827E-3</v>
      </c>
      <c r="X76" s="114">
        <v>2.33</v>
      </c>
      <c r="Y76" s="30">
        <f t="shared" si="8"/>
        <v>15802.060000000001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282</v>
      </c>
      <c r="AM76" s="109">
        <v>2.2067454417403552E-3</v>
      </c>
      <c r="AN76" s="114">
        <v>2.33</v>
      </c>
      <c r="AO76" s="30">
        <f t="shared" si="9"/>
        <v>657.06000000000006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2.33</v>
      </c>
      <c r="BE76" s="30">
        <f t="shared" si="10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182">
        <v>18835</v>
      </c>
      <c r="BS76" s="109">
        <v>5.189764632394657E-3</v>
      </c>
      <c r="BT76" s="114">
        <v>2.33</v>
      </c>
      <c r="BU76" s="30">
        <f t="shared" si="11"/>
        <v>43885.55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149</v>
      </c>
      <c r="CI76" s="109">
        <v>1.494033891507069E-3</v>
      </c>
      <c r="CJ76" s="114">
        <v>2.33</v>
      </c>
      <c r="CK76" s="30">
        <f t="shared" si="12"/>
        <v>347.17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2.33</v>
      </c>
      <c r="DA76" s="30">
        <f t="shared" si="13"/>
        <v>0</v>
      </c>
      <c r="DB76" s="67"/>
      <c r="DC76" s="68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9240</v>
      </c>
      <c r="G77" s="109">
        <v>1.2148319942571579E-2</v>
      </c>
      <c r="H77" s="114">
        <v>2.33</v>
      </c>
      <c r="I77" s="30">
        <f t="shared" si="7"/>
        <v>21529.200000000001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6782</v>
      </c>
      <c r="W77" s="109">
        <v>9.1860175322634827E-3</v>
      </c>
      <c r="X77" s="114">
        <v>2.33</v>
      </c>
      <c r="Y77" s="30">
        <f t="shared" si="8"/>
        <v>15802.060000000001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282</v>
      </c>
      <c r="AM77" s="109">
        <v>2.2067454417403552E-3</v>
      </c>
      <c r="AN77" s="114">
        <v>2.33</v>
      </c>
      <c r="AO77" s="30">
        <f t="shared" si="9"/>
        <v>657.06000000000006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2.33</v>
      </c>
      <c r="BE77" s="30">
        <f t="shared" si="10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18835</v>
      </c>
      <c r="BS77" s="109">
        <v>5.189764632394657E-3</v>
      </c>
      <c r="BT77" s="114">
        <v>2.33</v>
      </c>
      <c r="BU77" s="30">
        <f t="shared" si="11"/>
        <v>43885.55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149</v>
      </c>
      <c r="CI77" s="109">
        <v>1.494033891507069E-3</v>
      </c>
      <c r="CJ77" s="114">
        <v>2.33</v>
      </c>
      <c r="CK77" s="30">
        <f t="shared" si="12"/>
        <v>347.17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2.33</v>
      </c>
      <c r="DA77" s="30">
        <f t="shared" si="13"/>
        <v>0</v>
      </c>
      <c r="DB77" s="67"/>
      <c r="DC77" s="68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9240</v>
      </c>
      <c r="G78" s="109">
        <v>1.2148319942571579E-2</v>
      </c>
      <c r="H78" s="114">
        <v>2.33</v>
      </c>
      <c r="I78" s="30">
        <f t="shared" si="7"/>
        <v>21529.200000000001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6782</v>
      </c>
      <c r="W78" s="109">
        <v>9.1860175322634827E-3</v>
      </c>
      <c r="X78" s="114">
        <v>2.33</v>
      </c>
      <c r="Y78" s="30">
        <f t="shared" si="8"/>
        <v>15802.060000000001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282</v>
      </c>
      <c r="AM78" s="109">
        <v>2.2067454417403552E-3</v>
      </c>
      <c r="AN78" s="114">
        <v>2.33</v>
      </c>
      <c r="AO78" s="30">
        <f t="shared" si="9"/>
        <v>657.06000000000006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2.33</v>
      </c>
      <c r="BE78" s="30">
        <f t="shared" si="10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18835</v>
      </c>
      <c r="BS78" s="109">
        <v>5.189764632394657E-3</v>
      </c>
      <c r="BT78" s="114">
        <v>2.33</v>
      </c>
      <c r="BU78" s="30">
        <f t="shared" si="11"/>
        <v>43885.55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149</v>
      </c>
      <c r="CI78" s="109">
        <v>1.494033891507069E-3</v>
      </c>
      <c r="CJ78" s="114">
        <v>2.33</v>
      </c>
      <c r="CK78" s="30">
        <f t="shared" si="12"/>
        <v>347.17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2.33</v>
      </c>
      <c r="DA78" s="30">
        <f t="shared" si="13"/>
        <v>0</v>
      </c>
      <c r="DB78" s="67"/>
      <c r="DC78" s="68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9240</v>
      </c>
      <c r="G79" s="109">
        <v>1.2148319942571579E-2</v>
      </c>
      <c r="H79" s="114">
        <v>2.33</v>
      </c>
      <c r="I79" s="30">
        <f t="shared" si="7"/>
        <v>21529.200000000001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6782</v>
      </c>
      <c r="W79" s="109">
        <v>9.1860175322634827E-3</v>
      </c>
      <c r="X79" s="114">
        <v>2.33</v>
      </c>
      <c r="Y79" s="30">
        <f t="shared" si="8"/>
        <v>15802.060000000001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282</v>
      </c>
      <c r="AM79" s="109">
        <v>2.2067454417403552E-3</v>
      </c>
      <c r="AN79" s="114">
        <v>2.33</v>
      </c>
      <c r="AO79" s="30">
        <f t="shared" si="9"/>
        <v>657.06000000000006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2.33</v>
      </c>
      <c r="BE79" s="30">
        <f t="shared" si="10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18835</v>
      </c>
      <c r="BS79" s="109">
        <v>5.189764632394657E-3</v>
      </c>
      <c r="BT79" s="114">
        <v>2.33</v>
      </c>
      <c r="BU79" s="30">
        <f t="shared" si="11"/>
        <v>43885.55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149</v>
      </c>
      <c r="CI79" s="109">
        <v>1.494033891507069E-3</v>
      </c>
      <c r="CJ79" s="114">
        <v>2.33</v>
      </c>
      <c r="CK79" s="30">
        <f t="shared" si="12"/>
        <v>347.17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2.33</v>
      </c>
      <c r="DA79" s="30">
        <f t="shared" si="13"/>
        <v>0</v>
      </c>
      <c r="DB79" s="67"/>
      <c r="DC79" s="68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9240</v>
      </c>
      <c r="G80" s="109">
        <v>1.2148319942571579E-2</v>
      </c>
      <c r="H80" s="114">
        <v>2.33</v>
      </c>
      <c r="I80" s="30">
        <f t="shared" si="7"/>
        <v>21529.200000000001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6782</v>
      </c>
      <c r="W80" s="109">
        <v>9.1860175322634827E-3</v>
      </c>
      <c r="X80" s="114">
        <v>2.33</v>
      </c>
      <c r="Y80" s="30">
        <f t="shared" si="8"/>
        <v>15802.060000000001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282</v>
      </c>
      <c r="AM80" s="109">
        <v>2.2067454417403552E-3</v>
      </c>
      <c r="AN80" s="114">
        <v>2.33</v>
      </c>
      <c r="AO80" s="30">
        <f t="shared" si="9"/>
        <v>657.06000000000006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2.33</v>
      </c>
      <c r="BE80" s="30">
        <f t="shared" si="10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18835</v>
      </c>
      <c r="BS80" s="109">
        <v>5.189764632394657E-3</v>
      </c>
      <c r="BT80" s="114">
        <v>2.33</v>
      </c>
      <c r="BU80" s="30">
        <f t="shared" si="11"/>
        <v>43885.55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149</v>
      </c>
      <c r="CI80" s="109">
        <v>1.494033891507069E-3</v>
      </c>
      <c r="CJ80" s="114">
        <v>2.33</v>
      </c>
      <c r="CK80" s="30">
        <f t="shared" si="12"/>
        <v>347.17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2.33</v>
      </c>
      <c r="DA80" s="30">
        <f t="shared" si="13"/>
        <v>0</v>
      </c>
      <c r="DB80" s="67"/>
      <c r="DC80" s="68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9240</v>
      </c>
      <c r="G81" s="109">
        <v>1.2148319942571579E-2</v>
      </c>
      <c r="H81" s="114">
        <v>2.33</v>
      </c>
      <c r="I81" s="30">
        <f t="shared" si="7"/>
        <v>21529.200000000001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6782</v>
      </c>
      <c r="W81" s="109">
        <v>9.1860175322634827E-3</v>
      </c>
      <c r="X81" s="114">
        <v>2.33</v>
      </c>
      <c r="Y81" s="30">
        <f t="shared" si="8"/>
        <v>15802.060000000001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282</v>
      </c>
      <c r="AM81" s="109">
        <v>2.2067454417403552E-3</v>
      </c>
      <c r="AN81" s="114">
        <v>2.33</v>
      </c>
      <c r="AO81" s="30">
        <f t="shared" si="9"/>
        <v>657.06000000000006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2.33</v>
      </c>
      <c r="BE81" s="30">
        <f t="shared" si="10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18835</v>
      </c>
      <c r="BS81" s="109">
        <v>5.189764632394657E-3</v>
      </c>
      <c r="BT81" s="114">
        <v>2.33</v>
      </c>
      <c r="BU81" s="30">
        <f t="shared" si="11"/>
        <v>43885.55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149</v>
      </c>
      <c r="CI81" s="109">
        <v>1.494033891507069E-3</v>
      </c>
      <c r="CJ81" s="114">
        <v>2.33</v>
      </c>
      <c r="CK81" s="30">
        <f t="shared" si="12"/>
        <v>347.17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2.33</v>
      </c>
      <c r="DA81" s="30">
        <f t="shared" si="13"/>
        <v>0</v>
      </c>
      <c r="DB81" s="67"/>
      <c r="DC81" s="68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9240</v>
      </c>
      <c r="G82" s="109">
        <v>1.2148319942571579E-2</v>
      </c>
      <c r="H82" s="114">
        <v>2.33</v>
      </c>
      <c r="I82" s="30">
        <f t="shared" si="7"/>
        <v>21529.200000000001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6782</v>
      </c>
      <c r="W82" s="109">
        <v>9.1860175322634827E-3</v>
      </c>
      <c r="X82" s="114">
        <v>2.33</v>
      </c>
      <c r="Y82" s="30">
        <f t="shared" si="8"/>
        <v>15802.060000000001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282</v>
      </c>
      <c r="AM82" s="109">
        <v>2.2067454417403552E-3</v>
      </c>
      <c r="AN82" s="114">
        <v>2.33</v>
      </c>
      <c r="AO82" s="30">
        <f t="shared" si="9"/>
        <v>657.06000000000006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2.33</v>
      </c>
      <c r="BE82" s="30">
        <f t="shared" si="10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18835</v>
      </c>
      <c r="BS82" s="109">
        <v>5.189764632394657E-3</v>
      </c>
      <c r="BT82" s="114">
        <v>2.33</v>
      </c>
      <c r="BU82" s="30">
        <f t="shared" si="11"/>
        <v>43885.55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149</v>
      </c>
      <c r="CI82" s="109">
        <v>1.494033891507069E-3</v>
      </c>
      <c r="CJ82" s="114">
        <v>2.33</v>
      </c>
      <c r="CK82" s="30">
        <f t="shared" si="12"/>
        <v>347.17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2.33</v>
      </c>
      <c r="DA82" s="30">
        <f t="shared" si="13"/>
        <v>0</v>
      </c>
      <c r="DB82" s="67"/>
      <c r="DC82" s="68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9240</v>
      </c>
      <c r="G83" s="109">
        <v>1.2148319942571579E-2</v>
      </c>
      <c r="H83" s="114">
        <v>2.33</v>
      </c>
      <c r="I83" s="30">
        <f t="shared" si="7"/>
        <v>21529.200000000001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6782</v>
      </c>
      <c r="W83" s="109">
        <v>9.1860175322634827E-3</v>
      </c>
      <c r="X83" s="114">
        <v>2.33</v>
      </c>
      <c r="Y83" s="30">
        <f t="shared" si="8"/>
        <v>15802.060000000001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282</v>
      </c>
      <c r="AM83" s="109">
        <v>2.2067454417403552E-3</v>
      </c>
      <c r="AN83" s="114">
        <v>2.33</v>
      </c>
      <c r="AO83" s="30">
        <f t="shared" si="9"/>
        <v>657.06000000000006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2.33</v>
      </c>
      <c r="BE83" s="30">
        <f t="shared" si="10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18835</v>
      </c>
      <c r="BS83" s="109">
        <v>5.189764632394657E-3</v>
      </c>
      <c r="BT83" s="114">
        <v>2.33</v>
      </c>
      <c r="BU83" s="30">
        <f t="shared" si="11"/>
        <v>43885.55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149</v>
      </c>
      <c r="CI83" s="109">
        <v>1.494033891507069E-3</v>
      </c>
      <c r="CJ83" s="114">
        <v>2.33</v>
      </c>
      <c r="CK83" s="30">
        <f t="shared" si="12"/>
        <v>347.17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2.33</v>
      </c>
      <c r="DA83" s="30">
        <f t="shared" si="13"/>
        <v>0</v>
      </c>
      <c r="DB83" s="67"/>
      <c r="DC83" s="68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9240</v>
      </c>
      <c r="G84" s="111">
        <v>1.2148319942571579E-2</v>
      </c>
      <c r="H84" s="116">
        <v>2.33</v>
      </c>
      <c r="I84" s="30">
        <f t="shared" si="7"/>
        <v>21529.200000000001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6782</v>
      </c>
      <c r="W84" s="111">
        <v>9.1860175322634827E-3</v>
      </c>
      <c r="X84" s="116">
        <v>2.33</v>
      </c>
      <c r="Y84" s="30">
        <f t="shared" si="8"/>
        <v>15802.060000000001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282</v>
      </c>
      <c r="AM84" s="111">
        <v>2.2067454417403552E-3</v>
      </c>
      <c r="AN84" s="116">
        <v>2.33</v>
      </c>
      <c r="AO84" s="30">
        <f t="shared" si="9"/>
        <v>657.06000000000006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2.33</v>
      </c>
      <c r="BE84" s="30">
        <f t="shared" si="10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18835</v>
      </c>
      <c r="BS84" s="111">
        <v>5.189764632394657E-3</v>
      </c>
      <c r="BT84" s="116">
        <v>2.33</v>
      </c>
      <c r="BU84" s="30">
        <f t="shared" si="11"/>
        <v>43885.55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149</v>
      </c>
      <c r="CI84" s="111">
        <v>1.494033891507069E-3</v>
      </c>
      <c r="CJ84" s="116">
        <v>2.33</v>
      </c>
      <c r="CK84" s="30">
        <f t="shared" si="12"/>
        <v>347.17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2.33</v>
      </c>
      <c r="DA84" s="30">
        <f t="shared" si="13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CR9"/>
  <sheetViews>
    <sheetView showGridLines="0" workbookViewId="0"/>
  </sheetViews>
  <sheetFormatPr defaultRowHeight="15"/>
  <sheetData>
    <row r="1" spans="1:96">
      <c r="A1" s="154"/>
      <c r="B1" s="154"/>
      <c r="C1" s="154"/>
      <c r="D1" s="154"/>
      <c r="E1" s="154"/>
      <c r="F1" s="154"/>
      <c r="G1" s="154"/>
      <c r="H1" s="154"/>
    </row>
    <row r="9" spans="1:96">
      <c r="B9" s="154"/>
      <c r="C9" s="154"/>
      <c r="D9" s="154"/>
      <c r="F9" s="154"/>
      <c r="G9" s="154"/>
      <c r="H9" s="154"/>
      <c r="J9" s="154"/>
      <c r="K9" s="154"/>
      <c r="L9" s="154"/>
      <c r="N9" s="154"/>
      <c r="O9" s="154"/>
      <c r="P9" s="154"/>
      <c r="R9" s="154"/>
      <c r="S9" s="154"/>
      <c r="T9" s="154"/>
      <c r="V9" s="154"/>
      <c r="W9" s="154"/>
      <c r="X9" s="154"/>
      <c r="Z9" s="154"/>
      <c r="AA9" s="154"/>
      <c r="AB9" s="154"/>
      <c r="AD9" s="154"/>
      <c r="AE9" s="154"/>
      <c r="AF9" s="154"/>
      <c r="AH9" s="154"/>
      <c r="AI9" s="154"/>
      <c r="AJ9" s="154"/>
      <c r="AL9" s="154"/>
      <c r="AM9" s="154"/>
      <c r="AN9" s="154"/>
      <c r="AP9" s="154"/>
      <c r="AQ9" s="154"/>
      <c r="AR9" s="154"/>
      <c r="AT9" s="154"/>
      <c r="AU9" s="154"/>
      <c r="AV9" s="154"/>
      <c r="AX9" s="154"/>
      <c r="AY9" s="154"/>
      <c r="AZ9" s="154"/>
      <c r="BB9" s="154"/>
      <c r="BC9" s="154"/>
      <c r="BD9" s="154"/>
      <c r="BF9" s="154"/>
      <c r="BG9" s="154"/>
      <c r="BH9" s="154"/>
      <c r="BJ9" s="154"/>
      <c r="BK9" s="154"/>
      <c r="BL9" s="154"/>
      <c r="BN9" s="154"/>
      <c r="BO9" s="154"/>
      <c r="BP9" s="154"/>
      <c r="BR9" s="154"/>
      <c r="BS9" s="154"/>
      <c r="BT9" s="154"/>
      <c r="BV9" s="154"/>
      <c r="BW9" s="154"/>
      <c r="BX9" s="154"/>
      <c r="BZ9" s="154"/>
      <c r="CA9" s="154"/>
      <c r="CB9" s="154"/>
      <c r="CD9" s="154"/>
      <c r="CE9" s="154"/>
      <c r="CF9" s="154"/>
      <c r="CH9" s="154"/>
      <c r="CI9" s="154"/>
      <c r="CJ9" s="154"/>
      <c r="CL9" s="154"/>
      <c r="CM9" s="154"/>
      <c r="CN9" s="154"/>
      <c r="CP9" s="154"/>
      <c r="CQ9" s="154"/>
      <c r="CR9" s="154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</sheetPr>
  <dimension ref="A1:EO85"/>
  <sheetViews>
    <sheetView topLeftCell="A79" zoomScale="85" zoomScaleNormal="85" workbookViewId="0">
      <pane xSplit="1" topLeftCell="CU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62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6777</v>
      </c>
      <c r="G43" s="181">
        <v>8.9100827111263624E-3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4982</v>
      </c>
      <c r="W43" s="181">
        <v>6.7479710034999514E-3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112</v>
      </c>
      <c r="AM43" s="181">
        <v>8.7643790593943185E-4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11454</v>
      </c>
      <c r="BS43" s="181">
        <v>3.1560161454445659E-3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54</v>
      </c>
      <c r="CI43" s="181">
        <v>5.4146194725759552E-4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6777</v>
      </c>
      <c r="G44" s="109">
        <v>8.9100827111263624E-3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4982</v>
      </c>
      <c r="W44" s="109">
        <v>6.7479710034999514E-3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112</v>
      </c>
      <c r="AM44" s="109">
        <v>8.7643790593943185E-4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11454</v>
      </c>
      <c r="BS44" s="109">
        <v>3.1560161454445659E-3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54</v>
      </c>
      <c r="CI44" s="109">
        <v>5.4146194725759552E-4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6777</v>
      </c>
      <c r="G45" s="109">
        <v>8.9100827111263624E-3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4982</v>
      </c>
      <c r="W45" s="109">
        <v>6.7479710034999514E-3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112</v>
      </c>
      <c r="AM45" s="109">
        <v>8.7643790593943185E-4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11454</v>
      </c>
      <c r="BS45" s="109">
        <v>3.1560161454445659E-3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54</v>
      </c>
      <c r="CI45" s="109">
        <v>5.4146194725759552E-4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6777</v>
      </c>
      <c r="G46" s="109">
        <v>8.9100827111263624E-3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4982</v>
      </c>
      <c r="W46" s="109">
        <v>6.7479710034999514E-3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112</v>
      </c>
      <c r="AM46" s="109">
        <v>8.7643790593943185E-4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11454</v>
      </c>
      <c r="BS46" s="109">
        <v>3.1560161454445659E-3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54</v>
      </c>
      <c r="CI46" s="109">
        <v>5.4146194725759552E-4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6777</v>
      </c>
      <c r="G47" s="109">
        <v>8.9100827111263624E-3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4982</v>
      </c>
      <c r="W47" s="109">
        <v>6.7479710034999514E-3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112</v>
      </c>
      <c r="AM47" s="109">
        <v>8.7643790593943185E-4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11454</v>
      </c>
      <c r="BS47" s="109">
        <v>3.1560161454445659E-3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54</v>
      </c>
      <c r="CI47" s="109">
        <v>5.4146194725759552E-4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6777</v>
      </c>
      <c r="G48" s="109">
        <v>8.9100827111263624E-3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4982</v>
      </c>
      <c r="W48" s="109">
        <v>6.7479710034999514E-3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112</v>
      </c>
      <c r="AM48" s="109">
        <v>8.7643790593943185E-4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11454</v>
      </c>
      <c r="BS48" s="109">
        <v>3.1560161454445659E-3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54</v>
      </c>
      <c r="CI48" s="109">
        <v>5.4146194725759552E-4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6777</v>
      </c>
      <c r="G49" s="109">
        <v>8.9100827111263624E-3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4982</v>
      </c>
      <c r="W49" s="109">
        <v>6.7479710034999514E-3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112</v>
      </c>
      <c r="AM49" s="109">
        <v>8.7643790593943185E-4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11454</v>
      </c>
      <c r="BS49" s="109">
        <v>3.1560161454445659E-3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54</v>
      </c>
      <c r="CI49" s="109">
        <v>5.4146194725759552E-4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6777</v>
      </c>
      <c r="G50" s="109">
        <v>8.9100827111263624E-3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4982</v>
      </c>
      <c r="W50" s="109">
        <v>6.7479710034999514E-3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112</v>
      </c>
      <c r="AM50" s="109">
        <v>8.7643790593943185E-4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11454</v>
      </c>
      <c r="BS50" s="109">
        <v>3.1560161454445659E-3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54</v>
      </c>
      <c r="CI50" s="109">
        <v>5.4146194725759552E-4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6777</v>
      </c>
      <c r="G51" s="109">
        <v>8.9100827111263624E-3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4982</v>
      </c>
      <c r="W51" s="109">
        <v>6.7479710034999514E-3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112</v>
      </c>
      <c r="AM51" s="109">
        <v>8.7643790593943185E-4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11454</v>
      </c>
      <c r="BS51" s="109">
        <v>3.1560161454445659E-3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54</v>
      </c>
      <c r="CI51" s="109">
        <v>5.4146194725759552E-4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6777</v>
      </c>
      <c r="G52" s="109">
        <v>8.9100827111263624E-3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4982</v>
      </c>
      <c r="W52" s="109">
        <v>6.7479710034999514E-3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112</v>
      </c>
      <c r="AM52" s="109">
        <v>8.7643790593943185E-4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11454</v>
      </c>
      <c r="BS52" s="109">
        <v>3.1560161454445659E-3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54</v>
      </c>
      <c r="CI52" s="109">
        <v>5.4146194725759552E-4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6777</v>
      </c>
      <c r="G53" s="109">
        <v>8.9100827111263624E-3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4982</v>
      </c>
      <c r="W53" s="109">
        <v>6.7479710034999514E-3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112</v>
      </c>
      <c r="AM53" s="109">
        <v>8.7643790593943185E-4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11454</v>
      </c>
      <c r="BS53" s="109">
        <v>3.1560161454445659E-3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54</v>
      </c>
      <c r="CI53" s="109">
        <v>5.4146194725759552E-4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6777</v>
      </c>
      <c r="G54" s="109">
        <v>8.9100827111263624E-3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4982</v>
      </c>
      <c r="W54" s="109">
        <v>6.7479710034999514E-3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112</v>
      </c>
      <c r="AM54" s="109">
        <v>8.7643790593943185E-4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11454</v>
      </c>
      <c r="BS54" s="109">
        <v>3.1560161454445659E-3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54</v>
      </c>
      <c r="CI54" s="109">
        <v>5.4146194725759552E-4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6777</v>
      </c>
      <c r="G55" s="109">
        <v>8.9100827111263624E-3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4982</v>
      </c>
      <c r="W55" s="109">
        <v>6.7479710034999514E-3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112</v>
      </c>
      <c r="AM55" s="109">
        <v>8.7643790593943185E-4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11454</v>
      </c>
      <c r="BS55" s="109">
        <v>3.1560161454445659E-3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54</v>
      </c>
      <c r="CI55" s="109">
        <v>5.4146194725759552E-4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6777</v>
      </c>
      <c r="G56" s="109">
        <v>8.9100827111263624E-3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4982</v>
      </c>
      <c r="W56" s="109">
        <v>6.7479710034999514E-3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112</v>
      </c>
      <c r="AM56" s="109">
        <v>8.7643790593943185E-4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11454</v>
      </c>
      <c r="BS56" s="109">
        <v>3.1560161454445659E-3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54</v>
      </c>
      <c r="CI56" s="109">
        <v>5.4146194725759552E-4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6777</v>
      </c>
      <c r="G57" s="109">
        <v>8.9100827111263624E-3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4982</v>
      </c>
      <c r="W57" s="109">
        <v>6.7479710034999514E-3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112</v>
      </c>
      <c r="AM57" s="109">
        <v>8.7643790593943185E-4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11454</v>
      </c>
      <c r="BS57" s="109">
        <v>3.1560161454445659E-3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54</v>
      </c>
      <c r="CI57" s="109">
        <v>5.4146194725759552E-4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6777</v>
      </c>
      <c r="G58" s="109">
        <v>8.9100827111263624E-3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4982</v>
      </c>
      <c r="W58" s="109">
        <v>6.7479710034999514E-3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112</v>
      </c>
      <c r="AM58" s="109">
        <v>8.7643790593943185E-4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11454</v>
      </c>
      <c r="BS58" s="109">
        <v>3.1560161454445659E-3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54</v>
      </c>
      <c r="CI58" s="109">
        <v>5.4146194725759552E-4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6777</v>
      </c>
      <c r="G59" s="109">
        <v>8.9100827111263624E-3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4982</v>
      </c>
      <c r="W59" s="109">
        <v>6.7479710034999514E-3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112</v>
      </c>
      <c r="AM59" s="109">
        <v>8.7643790593943185E-4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11454</v>
      </c>
      <c r="BS59" s="109">
        <v>3.1560161454445659E-3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54</v>
      </c>
      <c r="CI59" s="109">
        <v>5.4146194725759552E-4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6777</v>
      </c>
      <c r="G60" s="109">
        <v>8.9100827111263624E-3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4982</v>
      </c>
      <c r="W60" s="109">
        <v>6.7479710034999514E-3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112</v>
      </c>
      <c r="AM60" s="109">
        <v>8.7643790593943185E-4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11454</v>
      </c>
      <c r="BS60" s="109">
        <v>3.1560161454445659E-3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54</v>
      </c>
      <c r="CI60" s="109">
        <v>5.4146194725759552E-4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6777</v>
      </c>
      <c r="G61" s="109">
        <v>8.9100827111263624E-3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4982</v>
      </c>
      <c r="W61" s="109">
        <v>6.7479710034999514E-3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112</v>
      </c>
      <c r="AM61" s="109">
        <v>8.7643790593943185E-4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11454</v>
      </c>
      <c r="BS61" s="109">
        <v>3.1560161454445659E-3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54</v>
      </c>
      <c r="CI61" s="109">
        <v>5.4146194725759552E-4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6777</v>
      </c>
      <c r="G62" s="109">
        <v>8.9100827111263624E-3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4982</v>
      </c>
      <c r="W62" s="109">
        <v>6.7479710034999514E-3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112</v>
      </c>
      <c r="AM62" s="109">
        <v>8.7643790593943185E-4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11454</v>
      </c>
      <c r="BS62" s="109">
        <v>3.1560161454445659E-3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54</v>
      </c>
      <c r="CI62" s="109">
        <v>5.4146194725759552E-4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6777</v>
      </c>
      <c r="G63" s="109">
        <v>8.9100827111263624E-3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4982</v>
      </c>
      <c r="W63" s="109">
        <v>6.7479710034999514E-3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112</v>
      </c>
      <c r="AM63" s="109">
        <v>8.7643790593943185E-4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11454</v>
      </c>
      <c r="BS63" s="109">
        <v>3.1560161454445659E-3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54</v>
      </c>
      <c r="CI63" s="109">
        <v>5.4146194725759552E-4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6777</v>
      </c>
      <c r="G64" s="109">
        <v>8.9100827111263624E-3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4982</v>
      </c>
      <c r="W64" s="109">
        <v>6.7479710034999514E-3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112</v>
      </c>
      <c r="AM64" s="109">
        <v>8.7643790593943185E-4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11454</v>
      </c>
      <c r="BS64" s="109">
        <v>3.1560161454445659E-3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54</v>
      </c>
      <c r="CI64" s="109">
        <v>5.4146194725759552E-4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6777</v>
      </c>
      <c r="G65" s="109">
        <v>8.9100827111263624E-3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4982</v>
      </c>
      <c r="W65" s="109">
        <v>6.7479710034999514E-3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112</v>
      </c>
      <c r="AM65" s="109">
        <v>8.7643790593943185E-4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11454</v>
      </c>
      <c r="BS65" s="109">
        <v>3.1560161454445659E-3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54</v>
      </c>
      <c r="CI65" s="109">
        <v>5.4146194725759552E-4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6777</v>
      </c>
      <c r="G66" s="109">
        <v>8.9100827111263624E-3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4982</v>
      </c>
      <c r="W66" s="109">
        <v>6.7479710034999514E-3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112</v>
      </c>
      <c r="AM66" s="109">
        <v>8.7643790593943185E-4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11454</v>
      </c>
      <c r="BS66" s="109">
        <v>3.1560161454445659E-3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54</v>
      </c>
      <c r="CI66" s="109">
        <v>5.4146194725759552E-4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6777</v>
      </c>
      <c r="G67" s="109">
        <v>8.9100827111263624E-3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4982</v>
      </c>
      <c r="W67" s="109">
        <v>6.7479710034999514E-3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112</v>
      </c>
      <c r="AM67" s="109">
        <v>8.7643790593943185E-4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11454</v>
      </c>
      <c r="BS67" s="109">
        <v>3.1560161454445659E-3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54</v>
      </c>
      <c r="CI67" s="109">
        <v>5.4146194725759552E-4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957</v>
      </c>
      <c r="CY67" s="109">
        <v>1.3839379324806038E-3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6777</v>
      </c>
      <c r="G68" s="109">
        <v>8.9100827111263624E-3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4982</v>
      </c>
      <c r="W68" s="109">
        <v>6.7479710034999514E-3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112</v>
      </c>
      <c r="AM68" s="109">
        <v>8.7643790593943185E-4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11454</v>
      </c>
      <c r="BS68" s="109">
        <v>3.1560161454445659E-3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54</v>
      </c>
      <c r="CI68" s="109">
        <v>5.4146194725759552E-4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957</v>
      </c>
      <c r="CY68" s="109">
        <v>1.3839379324806038E-3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6777</v>
      </c>
      <c r="G69" s="109">
        <v>8.9100827111263624E-3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4982</v>
      </c>
      <c r="W69" s="109">
        <v>6.7479710034999514E-3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112</v>
      </c>
      <c r="AM69" s="109">
        <v>8.7643790593943185E-4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11454</v>
      </c>
      <c r="BS69" s="109">
        <v>3.1560161454445659E-3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54</v>
      </c>
      <c r="CI69" s="109">
        <v>5.4146194725759552E-4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957</v>
      </c>
      <c r="CY69" s="109">
        <v>1.3839379324806038E-3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6777</v>
      </c>
      <c r="G70" s="109">
        <v>8.9100827111263624E-3</v>
      </c>
      <c r="H70" s="112">
        <v>2.7941228620860854</v>
      </c>
      <c r="I70" s="30">
        <f>H70*F70</f>
        <v>18935.7706363574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4982</v>
      </c>
      <c r="W70" s="109">
        <v>6.7479710034999514E-3</v>
      </c>
      <c r="X70" s="114">
        <v>2.7941228620860854</v>
      </c>
      <c r="Y70" s="30">
        <f>X70*V70</f>
        <v>13920.320098912878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112</v>
      </c>
      <c r="AM70" s="109">
        <v>8.7643790593943185E-4</v>
      </c>
      <c r="AN70" s="114">
        <v>2.7941228620860854</v>
      </c>
      <c r="AO70" s="30">
        <f>AN70*AL70</f>
        <v>312.94176055364159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11454</v>
      </c>
      <c r="BS70" s="109">
        <v>3.1560161454445659E-3</v>
      </c>
      <c r="BT70" s="114">
        <v>2.7941228620860854</v>
      </c>
      <c r="BU70" s="30">
        <f>BT70*BR70</f>
        <v>32003.88326233402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54</v>
      </c>
      <c r="CI70" s="109">
        <v>5.4146194725759552E-4</v>
      </c>
      <c r="CJ70" s="114">
        <v>2.7941228620860854</v>
      </c>
      <c r="CK70" s="30">
        <f>CJ70*CH70</f>
        <v>150.88263455264863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957</v>
      </c>
      <c r="CY70" s="109">
        <v>1.3839379324806038E-3</v>
      </c>
      <c r="CZ70" s="114">
        <v>2.7941228620860854</v>
      </c>
      <c r="DA70" s="30">
        <f>CZ70*CX70</f>
        <v>2673.9755790163836</v>
      </c>
      <c r="DB70" s="67"/>
      <c r="DC70" s="68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6777</v>
      </c>
      <c r="G71" s="109">
        <v>8.9100827111263624E-3</v>
      </c>
      <c r="H71" s="112">
        <v>2.7941228620860854</v>
      </c>
      <c r="I71" s="30">
        <f t="shared" ref="I71:I84" si="5">H71*F71</f>
        <v>18935.7706363574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4982</v>
      </c>
      <c r="W71" s="109">
        <v>6.7479710034999514E-3</v>
      </c>
      <c r="X71" s="114">
        <v>2.7941228620860854</v>
      </c>
      <c r="Y71" s="30">
        <f t="shared" ref="Y71:Y84" si="6">X71*V71</f>
        <v>13920.320098912878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112</v>
      </c>
      <c r="AM71" s="109">
        <v>8.7643790593943185E-4</v>
      </c>
      <c r="AN71" s="114">
        <v>2.7941228620860854</v>
      </c>
      <c r="AO71" s="30">
        <f t="shared" ref="AO71:AO84" si="7">AN71*AL71</f>
        <v>312.94176055364159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11454</v>
      </c>
      <c r="BS71" s="109">
        <v>3.1560161454445659E-3</v>
      </c>
      <c r="BT71" s="114">
        <v>2.7941228620860854</v>
      </c>
      <c r="BU71" s="30">
        <f t="shared" ref="BU71:BU84" si="9">BT71*BR71</f>
        <v>32003.88326233402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54</v>
      </c>
      <c r="CI71" s="109">
        <v>5.4146194725759552E-4</v>
      </c>
      <c r="CJ71" s="114">
        <v>2.7941228620860854</v>
      </c>
      <c r="CK71" s="30">
        <f t="shared" ref="CK71:CK84" si="10">CJ71*CH71</f>
        <v>150.88263455264863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957</v>
      </c>
      <c r="CY71" s="109">
        <v>1.3839379324806038E-3</v>
      </c>
      <c r="CZ71" s="114">
        <v>2.7941228620860854</v>
      </c>
      <c r="DA71" s="30">
        <f t="shared" ref="DA71:DA84" si="11">CZ71*CX71</f>
        <v>2673.9755790163836</v>
      </c>
      <c r="DB71" s="67"/>
      <c r="DC71" s="68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6777</v>
      </c>
      <c r="G72" s="109">
        <v>8.9100827111263624E-3</v>
      </c>
      <c r="H72" s="112">
        <v>2.7941228620860854</v>
      </c>
      <c r="I72" s="30">
        <f t="shared" si="5"/>
        <v>18935.7706363574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4982</v>
      </c>
      <c r="W72" s="109">
        <v>6.7479710034999514E-3</v>
      </c>
      <c r="X72" s="114">
        <v>2.7941228620860854</v>
      </c>
      <c r="Y72" s="30">
        <f t="shared" si="6"/>
        <v>13920.320098912878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112</v>
      </c>
      <c r="AM72" s="109">
        <v>8.7643790593943185E-4</v>
      </c>
      <c r="AN72" s="114">
        <v>2.7941228620860854</v>
      </c>
      <c r="AO72" s="30">
        <f t="shared" si="7"/>
        <v>312.94176055364159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11454</v>
      </c>
      <c r="BS72" s="109">
        <v>3.1560161454445659E-3</v>
      </c>
      <c r="BT72" s="114">
        <v>2.7941228620860854</v>
      </c>
      <c r="BU72" s="30">
        <f t="shared" si="9"/>
        <v>32003.88326233402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54</v>
      </c>
      <c r="CI72" s="109">
        <v>5.4146194725759552E-4</v>
      </c>
      <c r="CJ72" s="114">
        <v>2.7941228620860854</v>
      </c>
      <c r="CK72" s="30">
        <f t="shared" si="10"/>
        <v>150.88263455264863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957</v>
      </c>
      <c r="CY72" s="109">
        <v>1.3839379324806038E-3</v>
      </c>
      <c r="CZ72" s="114">
        <v>2.7941228620860854</v>
      </c>
      <c r="DA72" s="30">
        <f t="shared" si="11"/>
        <v>2673.9755790163836</v>
      </c>
      <c r="DB72" s="67"/>
      <c r="DC72" s="68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6777</v>
      </c>
      <c r="G73" s="109">
        <v>8.9100827111263624E-3</v>
      </c>
      <c r="H73" s="112">
        <v>2.7941228620860898</v>
      </c>
      <c r="I73" s="30">
        <f t="shared" si="5"/>
        <v>18935.770636357433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4982</v>
      </c>
      <c r="W73" s="109">
        <v>6.7479710034999514E-3</v>
      </c>
      <c r="X73" s="114">
        <v>2.7941228620860898</v>
      </c>
      <c r="Y73" s="30">
        <f t="shared" si="6"/>
        <v>13920.3200989129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112</v>
      </c>
      <c r="AM73" s="109">
        <v>8.7643790593943185E-4</v>
      </c>
      <c r="AN73" s="114">
        <v>2.7941228620860898</v>
      </c>
      <c r="AO73" s="30">
        <f t="shared" si="7"/>
        <v>312.94176055364204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11454</v>
      </c>
      <c r="BS73" s="109">
        <v>3.1560161454445659E-3</v>
      </c>
      <c r="BT73" s="114">
        <v>2.7941228620860898</v>
      </c>
      <c r="BU73" s="30">
        <f t="shared" si="9"/>
        <v>32003.883262334071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54</v>
      </c>
      <c r="CI73" s="109">
        <v>5.4146194725759552E-4</v>
      </c>
      <c r="CJ73" s="114">
        <v>2.7941228620860898</v>
      </c>
      <c r="CK73" s="30">
        <f t="shared" si="10"/>
        <v>150.88263455264885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957</v>
      </c>
      <c r="CY73" s="109">
        <v>1.3839379324806038E-3</v>
      </c>
      <c r="CZ73" s="114">
        <v>2.7941228620860898</v>
      </c>
      <c r="DA73" s="30">
        <f t="shared" si="11"/>
        <v>2673.9755790163881</v>
      </c>
      <c r="DB73" s="67"/>
      <c r="DC73" s="68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6777</v>
      </c>
      <c r="G74" s="109">
        <v>8.9100827111263624E-3</v>
      </c>
      <c r="H74" s="112">
        <v>2.7941228620860898</v>
      </c>
      <c r="I74" s="30">
        <f t="shared" si="5"/>
        <v>18935.770636357433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4982</v>
      </c>
      <c r="W74" s="109">
        <v>6.7479710034999514E-3</v>
      </c>
      <c r="X74" s="114">
        <v>2.7941228620860898</v>
      </c>
      <c r="Y74" s="30">
        <f t="shared" si="6"/>
        <v>13920.3200989129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112</v>
      </c>
      <c r="AM74" s="109">
        <v>8.7643790593943185E-4</v>
      </c>
      <c r="AN74" s="114">
        <v>2.7941228620860898</v>
      </c>
      <c r="AO74" s="30">
        <f t="shared" si="7"/>
        <v>312.94176055364204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11454</v>
      </c>
      <c r="BS74" s="109">
        <v>3.1560161454445659E-3</v>
      </c>
      <c r="BT74" s="114">
        <v>2.7941228620860898</v>
      </c>
      <c r="BU74" s="30">
        <f t="shared" si="9"/>
        <v>32003.883262334071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54</v>
      </c>
      <c r="CI74" s="109">
        <v>5.4146194725759552E-4</v>
      </c>
      <c r="CJ74" s="114">
        <v>2.7941228620860898</v>
      </c>
      <c r="CK74" s="30">
        <f t="shared" si="10"/>
        <v>150.88263455264885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957</v>
      </c>
      <c r="CY74" s="109">
        <v>1.3839379324806038E-3</v>
      </c>
      <c r="CZ74" s="114">
        <v>2.7941228620860898</v>
      </c>
      <c r="DA74" s="30">
        <f t="shared" si="11"/>
        <v>2673.9755790163881</v>
      </c>
      <c r="DB74" s="67"/>
      <c r="DC74" s="68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6777</v>
      </c>
      <c r="G75" s="109">
        <v>8.9100827111263624E-3</v>
      </c>
      <c r="H75" s="112">
        <v>2.7941228620860898</v>
      </c>
      <c r="I75" s="30">
        <f t="shared" si="5"/>
        <v>18935.770636357433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4982</v>
      </c>
      <c r="W75" s="109">
        <v>6.7479710034999514E-3</v>
      </c>
      <c r="X75" s="114">
        <v>2.7941228620860898</v>
      </c>
      <c r="Y75" s="30">
        <f t="shared" si="6"/>
        <v>13920.3200989129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112</v>
      </c>
      <c r="AM75" s="109">
        <v>8.7643790593943185E-4</v>
      </c>
      <c r="AN75" s="114">
        <v>2.7941228620860898</v>
      </c>
      <c r="AO75" s="30">
        <f t="shared" si="7"/>
        <v>312.94176055364204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11454</v>
      </c>
      <c r="BS75" s="109">
        <v>3.1560161454445659E-3</v>
      </c>
      <c r="BT75" s="114">
        <v>2.7941228620860898</v>
      </c>
      <c r="BU75" s="30">
        <f t="shared" si="9"/>
        <v>32003.883262334071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54</v>
      </c>
      <c r="CI75" s="109">
        <v>5.4146194725759552E-4</v>
      </c>
      <c r="CJ75" s="114">
        <v>2.7941228620860898</v>
      </c>
      <c r="CK75" s="30">
        <f t="shared" si="10"/>
        <v>150.88263455264885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957</v>
      </c>
      <c r="CY75" s="109">
        <v>1.3839379324806038E-3</v>
      </c>
      <c r="CZ75" s="114">
        <v>2.7941228620860898</v>
      </c>
      <c r="DA75" s="30">
        <f t="shared" si="11"/>
        <v>2673.9755790163881</v>
      </c>
      <c r="DB75" s="67"/>
      <c r="DC75" s="68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6777</v>
      </c>
      <c r="G76" s="109">
        <v>8.9100827111263624E-3</v>
      </c>
      <c r="H76" s="112">
        <v>2.7941228620860898</v>
      </c>
      <c r="I76" s="30">
        <f t="shared" si="5"/>
        <v>18935.770636357433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4982</v>
      </c>
      <c r="W76" s="109">
        <v>6.7479710034999514E-3</v>
      </c>
      <c r="X76" s="114">
        <v>2.7941228620860898</v>
      </c>
      <c r="Y76" s="30">
        <f t="shared" si="6"/>
        <v>13920.3200989129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112</v>
      </c>
      <c r="AM76" s="109">
        <v>8.7643790593943185E-4</v>
      </c>
      <c r="AN76" s="114">
        <v>2.7941228620860898</v>
      </c>
      <c r="AO76" s="30">
        <f t="shared" si="7"/>
        <v>312.94176055364204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11454</v>
      </c>
      <c r="BS76" s="109">
        <v>3.1560161454445659E-3</v>
      </c>
      <c r="BT76" s="114">
        <v>2.7941228620860898</v>
      </c>
      <c r="BU76" s="30">
        <f t="shared" si="9"/>
        <v>32003.883262334071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54</v>
      </c>
      <c r="CI76" s="109">
        <v>5.4146194725759552E-4</v>
      </c>
      <c r="CJ76" s="114">
        <v>2.7941228620860898</v>
      </c>
      <c r="CK76" s="30">
        <f t="shared" si="10"/>
        <v>150.88263455264885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957</v>
      </c>
      <c r="CY76" s="109">
        <v>1.3839379324806038E-3</v>
      </c>
      <c r="CZ76" s="114">
        <v>2.7941228620860898</v>
      </c>
      <c r="DA76" s="30">
        <f t="shared" si="11"/>
        <v>2673.9755790163881</v>
      </c>
      <c r="DB76" s="67"/>
      <c r="DC76" s="68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6777</v>
      </c>
      <c r="G77" s="109">
        <v>8.9100827111263624E-3</v>
      </c>
      <c r="H77" s="112">
        <v>2.7941228620860898</v>
      </c>
      <c r="I77" s="30">
        <f t="shared" si="5"/>
        <v>18935.770636357433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4982</v>
      </c>
      <c r="W77" s="109">
        <v>6.7479710034999514E-3</v>
      </c>
      <c r="X77" s="114">
        <v>2.7941228620860898</v>
      </c>
      <c r="Y77" s="30">
        <f t="shared" si="6"/>
        <v>13920.3200989129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112</v>
      </c>
      <c r="AM77" s="109">
        <v>8.7643790593943185E-4</v>
      </c>
      <c r="AN77" s="114">
        <v>2.7941228620860898</v>
      </c>
      <c r="AO77" s="30">
        <f t="shared" si="7"/>
        <v>312.94176055364204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11454</v>
      </c>
      <c r="BS77" s="109">
        <v>3.1560161454445659E-3</v>
      </c>
      <c r="BT77" s="114">
        <v>2.7941228620860898</v>
      </c>
      <c r="BU77" s="30">
        <f t="shared" si="9"/>
        <v>32003.883262334071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54</v>
      </c>
      <c r="CI77" s="109">
        <v>5.4146194725759552E-4</v>
      </c>
      <c r="CJ77" s="114">
        <v>2.7941228620860898</v>
      </c>
      <c r="CK77" s="30">
        <f t="shared" si="10"/>
        <v>150.88263455264885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957</v>
      </c>
      <c r="CY77" s="109">
        <v>1.3839379324806038E-3</v>
      </c>
      <c r="CZ77" s="114">
        <v>2.7941228620860898</v>
      </c>
      <c r="DA77" s="30">
        <f t="shared" si="11"/>
        <v>2673.9755790163881</v>
      </c>
      <c r="DB77" s="67"/>
      <c r="DC77" s="68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6777</v>
      </c>
      <c r="G78" s="109">
        <v>8.9100827111263624E-3</v>
      </c>
      <c r="H78" s="112">
        <v>2.7941228620860898</v>
      </c>
      <c r="I78" s="30">
        <f t="shared" si="5"/>
        <v>18935.770636357433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4982</v>
      </c>
      <c r="W78" s="109">
        <v>6.7479710034999514E-3</v>
      </c>
      <c r="X78" s="114">
        <v>2.7941228620860898</v>
      </c>
      <c r="Y78" s="30">
        <f t="shared" si="6"/>
        <v>13920.3200989129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112</v>
      </c>
      <c r="AM78" s="109">
        <v>8.7643790593943185E-4</v>
      </c>
      <c r="AN78" s="114">
        <v>2.7941228620860898</v>
      </c>
      <c r="AO78" s="30">
        <f t="shared" si="7"/>
        <v>312.94176055364204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11454</v>
      </c>
      <c r="BS78" s="109">
        <v>3.1560161454445659E-3</v>
      </c>
      <c r="BT78" s="114">
        <v>2.7941228620860898</v>
      </c>
      <c r="BU78" s="30">
        <f t="shared" si="9"/>
        <v>32003.883262334071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54</v>
      </c>
      <c r="CI78" s="109">
        <v>5.4146194725759552E-4</v>
      </c>
      <c r="CJ78" s="114">
        <v>2.7941228620860898</v>
      </c>
      <c r="CK78" s="30">
        <f t="shared" si="10"/>
        <v>150.88263455264885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957</v>
      </c>
      <c r="CY78" s="109">
        <v>1.3839379324806038E-3</v>
      </c>
      <c r="CZ78" s="114">
        <v>2.7941228620860898</v>
      </c>
      <c r="DA78" s="30">
        <f t="shared" si="11"/>
        <v>2673.9755790163881</v>
      </c>
      <c r="DB78" s="67"/>
      <c r="DC78" s="68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6777</v>
      </c>
      <c r="G79" s="109">
        <v>8.9100827111263624E-3</v>
      </c>
      <c r="H79" s="112">
        <v>2.33</v>
      </c>
      <c r="I79" s="30">
        <f t="shared" si="5"/>
        <v>15790.41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4982</v>
      </c>
      <c r="W79" s="109">
        <v>6.7479710034999514E-3</v>
      </c>
      <c r="X79" s="112">
        <v>2.33</v>
      </c>
      <c r="Y79" s="30">
        <f t="shared" si="6"/>
        <v>11608.06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112</v>
      </c>
      <c r="AM79" s="109">
        <v>8.7643790593943185E-4</v>
      </c>
      <c r="AN79" s="112">
        <v>2.33</v>
      </c>
      <c r="AO79" s="30">
        <f t="shared" si="7"/>
        <v>260.96000000000004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11454</v>
      </c>
      <c r="BS79" s="109">
        <v>3.1560161454445659E-3</v>
      </c>
      <c r="BT79" s="112">
        <v>2.33</v>
      </c>
      <c r="BU79" s="30">
        <f t="shared" si="9"/>
        <v>26687.82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54</v>
      </c>
      <c r="CI79" s="109">
        <v>5.4146194725759552E-4</v>
      </c>
      <c r="CJ79" s="112">
        <v>2.33</v>
      </c>
      <c r="CK79" s="30">
        <f t="shared" si="10"/>
        <v>125.82000000000001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957</v>
      </c>
      <c r="CY79" s="109">
        <v>1.3839379324806038E-3</v>
      </c>
      <c r="CZ79" s="112">
        <v>2.33</v>
      </c>
      <c r="DA79" s="30">
        <f t="shared" si="11"/>
        <v>2229.81</v>
      </c>
      <c r="DB79" s="67"/>
      <c r="DC79" s="68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6777</v>
      </c>
      <c r="G80" s="109">
        <v>8.9100827111263624E-3</v>
      </c>
      <c r="H80" s="112">
        <v>2.33</v>
      </c>
      <c r="I80" s="30">
        <f t="shared" si="5"/>
        <v>15790.41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4982</v>
      </c>
      <c r="W80" s="109">
        <v>6.7479710034999514E-3</v>
      </c>
      <c r="X80" s="112">
        <v>2.33</v>
      </c>
      <c r="Y80" s="30">
        <f t="shared" si="6"/>
        <v>11608.06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112</v>
      </c>
      <c r="AM80" s="109">
        <v>8.7643790593943185E-4</v>
      </c>
      <c r="AN80" s="112">
        <v>2.33</v>
      </c>
      <c r="AO80" s="30">
        <f t="shared" si="7"/>
        <v>260.96000000000004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11454</v>
      </c>
      <c r="BS80" s="109">
        <v>3.1560161454445659E-3</v>
      </c>
      <c r="BT80" s="112">
        <v>2.33</v>
      </c>
      <c r="BU80" s="30">
        <f t="shared" si="9"/>
        <v>26687.82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54</v>
      </c>
      <c r="CI80" s="109">
        <v>5.4146194725759552E-4</v>
      </c>
      <c r="CJ80" s="112">
        <v>2.33</v>
      </c>
      <c r="CK80" s="30">
        <f t="shared" si="10"/>
        <v>125.82000000000001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957</v>
      </c>
      <c r="CY80" s="109">
        <v>1.3839379324806038E-3</v>
      </c>
      <c r="CZ80" s="112">
        <v>2.33</v>
      </c>
      <c r="DA80" s="30">
        <f t="shared" si="11"/>
        <v>2229.81</v>
      </c>
      <c r="DB80" s="67"/>
      <c r="DC80" s="68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6777</v>
      </c>
      <c r="G81" s="109">
        <v>8.9100827111263624E-3</v>
      </c>
      <c r="H81" s="112">
        <v>2.33</v>
      </c>
      <c r="I81" s="30">
        <f t="shared" si="5"/>
        <v>15790.41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4982</v>
      </c>
      <c r="W81" s="109">
        <v>6.7479710034999514E-3</v>
      </c>
      <c r="X81" s="112">
        <v>2.33</v>
      </c>
      <c r="Y81" s="30">
        <f t="shared" si="6"/>
        <v>11608.06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112</v>
      </c>
      <c r="AM81" s="109">
        <v>8.7643790593943185E-4</v>
      </c>
      <c r="AN81" s="112">
        <v>2.33</v>
      </c>
      <c r="AO81" s="30">
        <f t="shared" si="7"/>
        <v>260.96000000000004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11454</v>
      </c>
      <c r="BS81" s="109">
        <v>3.1560161454445659E-3</v>
      </c>
      <c r="BT81" s="112">
        <v>2.33</v>
      </c>
      <c r="BU81" s="30">
        <f t="shared" si="9"/>
        <v>26687.82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54</v>
      </c>
      <c r="CI81" s="109">
        <v>5.4146194725759552E-4</v>
      </c>
      <c r="CJ81" s="112">
        <v>2.33</v>
      </c>
      <c r="CK81" s="30">
        <f t="shared" si="10"/>
        <v>125.82000000000001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957</v>
      </c>
      <c r="CY81" s="109">
        <v>1.3839379324806038E-3</v>
      </c>
      <c r="CZ81" s="112">
        <v>2.33</v>
      </c>
      <c r="DA81" s="30">
        <f t="shared" si="11"/>
        <v>2229.81</v>
      </c>
      <c r="DB81" s="67"/>
      <c r="DC81" s="68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6777</v>
      </c>
      <c r="G82" s="109">
        <v>8.9100827111263624E-3</v>
      </c>
      <c r="H82" s="112">
        <v>2.33</v>
      </c>
      <c r="I82" s="30">
        <f t="shared" si="5"/>
        <v>15790.41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4982</v>
      </c>
      <c r="W82" s="109">
        <v>6.7479710034999514E-3</v>
      </c>
      <c r="X82" s="112">
        <v>2.33</v>
      </c>
      <c r="Y82" s="30">
        <f t="shared" si="6"/>
        <v>11608.06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112</v>
      </c>
      <c r="AM82" s="109">
        <v>8.7643790593943185E-4</v>
      </c>
      <c r="AN82" s="112">
        <v>2.33</v>
      </c>
      <c r="AO82" s="30">
        <f t="shared" si="7"/>
        <v>260.96000000000004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11454</v>
      </c>
      <c r="BS82" s="109">
        <v>3.1560161454445659E-3</v>
      </c>
      <c r="BT82" s="112">
        <v>2.33</v>
      </c>
      <c r="BU82" s="30">
        <f t="shared" si="9"/>
        <v>26687.82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54</v>
      </c>
      <c r="CI82" s="109">
        <v>5.4146194725759552E-4</v>
      </c>
      <c r="CJ82" s="112">
        <v>2.33</v>
      </c>
      <c r="CK82" s="30">
        <f t="shared" si="10"/>
        <v>125.82000000000001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957</v>
      </c>
      <c r="CY82" s="109">
        <v>1.3839379324806038E-3</v>
      </c>
      <c r="CZ82" s="112">
        <v>2.33</v>
      </c>
      <c r="DA82" s="30">
        <f t="shared" si="11"/>
        <v>2229.81</v>
      </c>
      <c r="DB82" s="67"/>
      <c r="DC82" s="68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6777</v>
      </c>
      <c r="G83" s="109">
        <v>8.9100827111263624E-3</v>
      </c>
      <c r="H83" s="112">
        <v>2.33</v>
      </c>
      <c r="I83" s="30">
        <f t="shared" si="5"/>
        <v>15790.41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4982</v>
      </c>
      <c r="W83" s="109">
        <v>6.7479710034999514E-3</v>
      </c>
      <c r="X83" s="112">
        <v>2.33</v>
      </c>
      <c r="Y83" s="30">
        <f t="shared" si="6"/>
        <v>11608.06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112</v>
      </c>
      <c r="AM83" s="109">
        <v>8.7643790593943185E-4</v>
      </c>
      <c r="AN83" s="112">
        <v>2.33</v>
      </c>
      <c r="AO83" s="30">
        <f t="shared" si="7"/>
        <v>260.96000000000004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11454</v>
      </c>
      <c r="BS83" s="109">
        <v>3.1560161454445659E-3</v>
      </c>
      <c r="BT83" s="112">
        <v>2.33</v>
      </c>
      <c r="BU83" s="30">
        <f t="shared" si="9"/>
        <v>26687.82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54</v>
      </c>
      <c r="CI83" s="109">
        <v>5.4146194725759552E-4</v>
      </c>
      <c r="CJ83" s="112">
        <v>2.33</v>
      </c>
      <c r="CK83" s="30">
        <f t="shared" si="10"/>
        <v>125.82000000000001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957</v>
      </c>
      <c r="CY83" s="109">
        <v>1.3839379324806038E-3</v>
      </c>
      <c r="CZ83" s="112">
        <v>2.33</v>
      </c>
      <c r="DA83" s="30">
        <f t="shared" si="11"/>
        <v>2229.81</v>
      </c>
      <c r="DB83" s="67"/>
      <c r="DC83" s="68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6777</v>
      </c>
      <c r="G84" s="111">
        <v>8.9100827111263624E-3</v>
      </c>
      <c r="H84" s="113">
        <v>2.33</v>
      </c>
      <c r="I84" s="30">
        <f t="shared" si="5"/>
        <v>15790.41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4982</v>
      </c>
      <c r="W84" s="111">
        <v>6.7479710034999514E-3</v>
      </c>
      <c r="X84" s="113">
        <v>2.33</v>
      </c>
      <c r="Y84" s="30">
        <f t="shared" si="6"/>
        <v>11608.06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112</v>
      </c>
      <c r="AM84" s="111">
        <v>8.7643790593943185E-4</v>
      </c>
      <c r="AN84" s="113">
        <v>2.33</v>
      </c>
      <c r="AO84" s="30">
        <f t="shared" si="7"/>
        <v>260.96000000000004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11454</v>
      </c>
      <c r="BS84" s="111">
        <v>3.1560161454445659E-3</v>
      </c>
      <c r="BT84" s="113">
        <v>2.33</v>
      </c>
      <c r="BU84" s="30">
        <f t="shared" si="9"/>
        <v>26687.82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54</v>
      </c>
      <c r="CI84" s="111">
        <v>5.4146194725759552E-4</v>
      </c>
      <c r="CJ84" s="113">
        <v>2.33</v>
      </c>
      <c r="CK84" s="30">
        <f t="shared" si="10"/>
        <v>125.82000000000001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957</v>
      </c>
      <c r="CY84" s="111">
        <v>1.3839379324806038E-3</v>
      </c>
      <c r="CZ84" s="113">
        <v>2.33</v>
      </c>
      <c r="DA84" s="30">
        <f t="shared" si="11"/>
        <v>2229.81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:EO85"/>
  <sheetViews>
    <sheetView topLeftCell="A61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76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7095</v>
      </c>
      <c r="G43" s="181">
        <v>9.328174241617462E-3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4255</v>
      </c>
      <c r="W43" s="181">
        <v>5.763271099938236E-3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144</v>
      </c>
      <c r="AM43" s="181">
        <v>1.126848736207841E-3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17053</v>
      </c>
      <c r="BS43" s="181">
        <v>4.6987553106570788E-3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76</v>
      </c>
      <c r="CI43" s="181">
        <v>7.6205755539957888E-4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7095</v>
      </c>
      <c r="G44" s="109">
        <v>9.328174241617462E-3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4255</v>
      </c>
      <c r="W44" s="109">
        <v>5.763271099938236E-3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144</v>
      </c>
      <c r="AM44" s="109">
        <v>1.126848736207841E-3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17053</v>
      </c>
      <c r="BS44" s="109">
        <v>4.6987553106570788E-3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76</v>
      </c>
      <c r="CI44" s="109">
        <v>7.6205755539957888E-4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7095</v>
      </c>
      <c r="G45" s="109">
        <v>9.328174241617462E-3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4255</v>
      </c>
      <c r="W45" s="109">
        <v>5.763271099938236E-3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144</v>
      </c>
      <c r="AM45" s="109">
        <v>1.126848736207841E-3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17053</v>
      </c>
      <c r="BS45" s="109">
        <v>4.6987553106570788E-3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76</v>
      </c>
      <c r="CI45" s="109">
        <v>7.6205755539957888E-4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7095</v>
      </c>
      <c r="G46" s="109">
        <v>9.328174241617462E-3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4255</v>
      </c>
      <c r="W46" s="109">
        <v>5.763271099938236E-3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144</v>
      </c>
      <c r="AM46" s="109">
        <v>1.126848736207841E-3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17053</v>
      </c>
      <c r="BS46" s="109">
        <v>4.6987553106570788E-3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76</v>
      </c>
      <c r="CI46" s="109">
        <v>7.6205755539957888E-4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7095</v>
      </c>
      <c r="G47" s="109">
        <v>9.328174241617462E-3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4255</v>
      </c>
      <c r="W47" s="109">
        <v>5.763271099938236E-3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144</v>
      </c>
      <c r="AM47" s="109">
        <v>1.126848736207841E-3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17053</v>
      </c>
      <c r="BS47" s="109">
        <v>4.6987553106570788E-3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76</v>
      </c>
      <c r="CI47" s="109">
        <v>7.6205755539957888E-4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7095</v>
      </c>
      <c r="G48" s="109">
        <v>9.328174241617462E-3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4255</v>
      </c>
      <c r="W48" s="109">
        <v>5.763271099938236E-3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144</v>
      </c>
      <c r="AM48" s="109">
        <v>1.126848736207841E-3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17053</v>
      </c>
      <c r="BS48" s="109">
        <v>4.6987553106570788E-3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76</v>
      </c>
      <c r="CI48" s="109">
        <v>7.6205755539957888E-4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7095</v>
      </c>
      <c r="G49" s="109">
        <v>9.328174241617462E-3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4255</v>
      </c>
      <c r="W49" s="109">
        <v>5.763271099938236E-3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144</v>
      </c>
      <c r="AM49" s="109">
        <v>1.126848736207841E-3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17053</v>
      </c>
      <c r="BS49" s="109">
        <v>4.6987553106570788E-3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76</v>
      </c>
      <c r="CI49" s="109">
        <v>7.6205755539957888E-4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7095</v>
      </c>
      <c r="G50" s="109">
        <v>9.328174241617462E-3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4255</v>
      </c>
      <c r="W50" s="109">
        <v>5.763271099938236E-3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144</v>
      </c>
      <c r="AM50" s="109">
        <v>1.126848736207841E-3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17053</v>
      </c>
      <c r="BS50" s="109">
        <v>4.6987553106570788E-3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76</v>
      </c>
      <c r="CI50" s="109">
        <v>7.6205755539957888E-4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7095</v>
      </c>
      <c r="G51" s="109">
        <v>9.328174241617462E-3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4255</v>
      </c>
      <c r="W51" s="109">
        <v>5.763271099938236E-3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144</v>
      </c>
      <c r="AM51" s="109">
        <v>1.126848736207841E-3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17053</v>
      </c>
      <c r="BS51" s="109">
        <v>4.6987553106570788E-3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76</v>
      </c>
      <c r="CI51" s="109">
        <v>7.6205755539957888E-4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7095</v>
      </c>
      <c r="G52" s="109">
        <v>9.328174241617462E-3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4255</v>
      </c>
      <c r="W52" s="109">
        <v>5.763271099938236E-3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144</v>
      </c>
      <c r="AM52" s="109">
        <v>1.126848736207841E-3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17053</v>
      </c>
      <c r="BS52" s="109">
        <v>4.6987553106570788E-3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76</v>
      </c>
      <c r="CI52" s="109">
        <v>7.6205755539957888E-4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7095</v>
      </c>
      <c r="G53" s="109">
        <v>9.328174241617462E-3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4255</v>
      </c>
      <c r="W53" s="109">
        <v>5.763271099938236E-3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144</v>
      </c>
      <c r="AM53" s="109">
        <v>1.126848736207841E-3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17053</v>
      </c>
      <c r="BS53" s="109">
        <v>4.6987553106570788E-3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76</v>
      </c>
      <c r="CI53" s="109">
        <v>7.6205755539957888E-4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7095</v>
      </c>
      <c r="G54" s="109">
        <v>9.328174241617462E-3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4255</v>
      </c>
      <c r="W54" s="109">
        <v>5.763271099938236E-3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144</v>
      </c>
      <c r="AM54" s="109">
        <v>1.126848736207841E-3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17053</v>
      </c>
      <c r="BS54" s="109">
        <v>4.6987553106570788E-3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76</v>
      </c>
      <c r="CI54" s="109">
        <v>7.6205755539957888E-4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7095</v>
      </c>
      <c r="G55" s="109">
        <v>9.328174241617462E-3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4255</v>
      </c>
      <c r="W55" s="109">
        <v>5.763271099938236E-3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144</v>
      </c>
      <c r="AM55" s="109">
        <v>1.126848736207841E-3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17053</v>
      </c>
      <c r="BS55" s="109">
        <v>4.6987553106570788E-3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76</v>
      </c>
      <c r="CI55" s="109">
        <v>7.6205755539957888E-4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7095</v>
      </c>
      <c r="G56" s="109">
        <v>9.328174241617462E-3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4255</v>
      </c>
      <c r="W56" s="109">
        <v>5.763271099938236E-3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144</v>
      </c>
      <c r="AM56" s="109">
        <v>1.126848736207841E-3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17053</v>
      </c>
      <c r="BS56" s="109">
        <v>4.6987553106570788E-3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76</v>
      </c>
      <c r="CI56" s="109">
        <v>7.6205755539957888E-4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7095</v>
      </c>
      <c r="G57" s="109">
        <v>9.328174241617462E-3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4255</v>
      </c>
      <c r="W57" s="109">
        <v>5.763271099938236E-3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144</v>
      </c>
      <c r="AM57" s="109">
        <v>1.126848736207841E-3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17053</v>
      </c>
      <c r="BS57" s="109">
        <v>4.6987553106570788E-3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76</v>
      </c>
      <c r="CI57" s="109">
        <v>7.6205755539957888E-4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7095</v>
      </c>
      <c r="G58" s="109">
        <v>9.328174241617462E-3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4255</v>
      </c>
      <c r="W58" s="109">
        <v>5.763271099938236E-3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144</v>
      </c>
      <c r="AM58" s="109">
        <v>1.126848736207841E-3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17053</v>
      </c>
      <c r="BS58" s="109">
        <v>4.6987553106570788E-3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76</v>
      </c>
      <c r="CI58" s="109">
        <v>7.6205755539957888E-4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7095</v>
      </c>
      <c r="G59" s="109">
        <v>9.328174241617462E-3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4255</v>
      </c>
      <c r="W59" s="109">
        <v>5.763271099938236E-3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144</v>
      </c>
      <c r="AM59" s="109">
        <v>1.126848736207841E-3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17053</v>
      </c>
      <c r="BS59" s="109">
        <v>4.6987553106570788E-3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76</v>
      </c>
      <c r="CI59" s="109">
        <v>7.6205755539957888E-4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7095</v>
      </c>
      <c r="G60" s="109">
        <v>9.328174241617462E-3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4255</v>
      </c>
      <c r="W60" s="109">
        <v>5.763271099938236E-3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144</v>
      </c>
      <c r="AM60" s="109">
        <v>1.126848736207841E-3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17053</v>
      </c>
      <c r="BS60" s="109">
        <v>4.6987553106570788E-3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76</v>
      </c>
      <c r="CI60" s="109">
        <v>7.6205755539957888E-4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7095</v>
      </c>
      <c r="G61" s="109">
        <v>9.328174241617462E-3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4255</v>
      </c>
      <c r="W61" s="109">
        <v>5.763271099938236E-3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144</v>
      </c>
      <c r="AM61" s="109">
        <v>1.126848736207841E-3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17053</v>
      </c>
      <c r="BS61" s="109">
        <v>4.6987553106570788E-3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76</v>
      </c>
      <c r="CI61" s="109">
        <v>7.6205755539957888E-4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7095</v>
      </c>
      <c r="G62" s="109">
        <v>9.328174241617462E-3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4255</v>
      </c>
      <c r="W62" s="109">
        <v>5.763271099938236E-3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144</v>
      </c>
      <c r="AM62" s="109">
        <v>1.126848736207841E-3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17053</v>
      </c>
      <c r="BS62" s="109">
        <v>4.6987553106570788E-3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76</v>
      </c>
      <c r="CI62" s="109">
        <v>7.6205755539957888E-4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7095</v>
      </c>
      <c r="G63" s="109">
        <v>9.328174241617462E-3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4255</v>
      </c>
      <c r="W63" s="109">
        <v>5.763271099938236E-3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144</v>
      </c>
      <c r="AM63" s="109">
        <v>1.126848736207841E-3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17053</v>
      </c>
      <c r="BS63" s="109">
        <v>4.6987553106570788E-3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76</v>
      </c>
      <c r="CI63" s="109">
        <v>7.6205755539957888E-4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7095</v>
      </c>
      <c r="G64" s="109">
        <v>9.328174241617462E-3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4255</v>
      </c>
      <c r="W64" s="109">
        <v>5.763271099938236E-3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144</v>
      </c>
      <c r="AM64" s="109">
        <v>1.126848736207841E-3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17053</v>
      </c>
      <c r="BS64" s="109">
        <v>4.6987553106570788E-3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76</v>
      </c>
      <c r="CI64" s="109">
        <v>7.6205755539957888E-4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7095</v>
      </c>
      <c r="G65" s="109">
        <v>9.328174241617462E-3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4255</v>
      </c>
      <c r="W65" s="109">
        <v>5.763271099938236E-3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144</v>
      </c>
      <c r="AM65" s="109">
        <v>1.126848736207841E-3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17053</v>
      </c>
      <c r="BS65" s="109">
        <v>4.6987553106570788E-3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76</v>
      </c>
      <c r="CI65" s="109">
        <v>7.6205755539957888E-4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7095</v>
      </c>
      <c r="G66" s="109">
        <v>9.328174241617462E-3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4255</v>
      </c>
      <c r="W66" s="109">
        <v>5.763271099938236E-3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144</v>
      </c>
      <c r="AM66" s="109">
        <v>1.126848736207841E-3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17053</v>
      </c>
      <c r="BS66" s="109">
        <v>4.6987553106570788E-3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76</v>
      </c>
      <c r="CI66" s="109">
        <v>7.6205755539957888E-4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7095</v>
      </c>
      <c r="G67" s="109">
        <v>9.328174241617462E-3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4255</v>
      </c>
      <c r="W67" s="109">
        <v>5.763271099938236E-3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144</v>
      </c>
      <c r="AM67" s="109">
        <v>1.126848736207841E-3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17053</v>
      </c>
      <c r="BS67" s="109">
        <v>4.6987553106570788E-3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76</v>
      </c>
      <c r="CI67" s="109">
        <v>7.6205755539957888E-4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1473</v>
      </c>
      <c r="CY67" s="109">
        <v>2.1301364415297068E-3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7095</v>
      </c>
      <c r="G68" s="109">
        <v>9.328174241617462E-3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4255</v>
      </c>
      <c r="W68" s="109">
        <v>5.763271099938236E-3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144</v>
      </c>
      <c r="AM68" s="109">
        <v>1.126848736207841E-3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17053</v>
      </c>
      <c r="BS68" s="109">
        <v>4.6987553106570788E-3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76</v>
      </c>
      <c r="CI68" s="109">
        <v>7.6205755539957888E-4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1473</v>
      </c>
      <c r="CY68" s="109">
        <v>2.1301364415297068E-3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7095</v>
      </c>
      <c r="G69" s="109">
        <v>9.328174241617462E-3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4255</v>
      </c>
      <c r="W69" s="109">
        <v>5.763271099938236E-3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144</v>
      </c>
      <c r="AM69" s="109">
        <v>1.126848736207841E-3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17053</v>
      </c>
      <c r="BS69" s="109">
        <v>4.6987553106570788E-3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76</v>
      </c>
      <c r="CI69" s="109">
        <v>7.6205755539957888E-4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1473</v>
      </c>
      <c r="CY69" s="109">
        <v>2.1301364415297068E-3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7095</v>
      </c>
      <c r="G70" s="109">
        <v>9.328174241617462E-3</v>
      </c>
      <c r="H70" s="112">
        <v>2.7941228620860854</v>
      </c>
      <c r="I70" s="30">
        <f>H70*F70</f>
        <v>19824.301706500777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4255</v>
      </c>
      <c r="W70" s="109">
        <v>5.763271099938236E-3</v>
      </c>
      <c r="X70" s="114">
        <v>2.7941228620860854</v>
      </c>
      <c r="Y70" s="30">
        <f>X70*V70</f>
        <v>11888.992778176293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144</v>
      </c>
      <c r="AM70" s="109">
        <v>1.126848736207841E-3</v>
      </c>
      <c r="AN70" s="114">
        <v>2.7941228620860854</v>
      </c>
      <c r="AO70" s="30">
        <f>AN70*AL70</f>
        <v>402.35369214039628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17053</v>
      </c>
      <c r="BS70" s="109">
        <v>4.6987553106570788E-3</v>
      </c>
      <c r="BT70" s="114">
        <v>2.7941228620860854</v>
      </c>
      <c r="BU70" s="30">
        <f>BT70*BR70</f>
        <v>47648.177167154012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76</v>
      </c>
      <c r="CI70" s="109">
        <v>7.6205755539957888E-4</v>
      </c>
      <c r="CJ70" s="114">
        <v>2.7941228620860854</v>
      </c>
      <c r="CK70" s="30">
        <f>CJ70*CH70</f>
        <v>212.3533375185425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1473</v>
      </c>
      <c r="CY70" s="109">
        <v>2.1301364415297068E-3</v>
      </c>
      <c r="CZ70" s="114">
        <v>2.7941228620860854</v>
      </c>
      <c r="DA70" s="30">
        <f>CZ70*CX70</f>
        <v>4115.7429758528042</v>
      </c>
      <c r="DB70" s="67"/>
      <c r="DC70" s="68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7095</v>
      </c>
      <c r="G71" s="109">
        <v>9.328174241617462E-3</v>
      </c>
      <c r="H71" s="112">
        <v>2.7941228620860854</v>
      </c>
      <c r="I71" s="30">
        <f t="shared" ref="I71:I84" si="5">H71*F71</f>
        <v>19824.301706500777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4255</v>
      </c>
      <c r="W71" s="109">
        <v>5.763271099938236E-3</v>
      </c>
      <c r="X71" s="114">
        <v>2.7941228620860854</v>
      </c>
      <c r="Y71" s="30">
        <f t="shared" ref="Y71:Y84" si="6">X71*V71</f>
        <v>11888.992778176293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144</v>
      </c>
      <c r="AM71" s="109">
        <v>1.126848736207841E-3</v>
      </c>
      <c r="AN71" s="114">
        <v>2.7941228620860854</v>
      </c>
      <c r="AO71" s="30">
        <f t="shared" ref="AO71:AO84" si="7">AN71*AL71</f>
        <v>402.35369214039628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17053</v>
      </c>
      <c r="BS71" s="109">
        <v>4.6987553106570788E-3</v>
      </c>
      <c r="BT71" s="114">
        <v>2.7941228620860854</v>
      </c>
      <c r="BU71" s="30">
        <f t="shared" ref="BU71:BU84" si="9">BT71*BR71</f>
        <v>47648.177167154012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76</v>
      </c>
      <c r="CI71" s="109">
        <v>7.6205755539957888E-4</v>
      </c>
      <c r="CJ71" s="114">
        <v>2.7941228620860854</v>
      </c>
      <c r="CK71" s="30">
        <f t="shared" ref="CK71:CK84" si="10">CJ71*CH71</f>
        <v>212.3533375185425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1473</v>
      </c>
      <c r="CY71" s="109">
        <v>2.1301364415297068E-3</v>
      </c>
      <c r="CZ71" s="114">
        <v>2.7941228620860854</v>
      </c>
      <c r="DA71" s="30">
        <f t="shared" ref="DA71:DA84" si="11">CZ71*CX71</f>
        <v>4115.7429758528042</v>
      </c>
      <c r="DB71" s="67"/>
      <c r="DC71" s="68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7095</v>
      </c>
      <c r="G72" s="109">
        <v>9.328174241617462E-3</v>
      </c>
      <c r="H72" s="112">
        <v>2.7941228620860854</v>
      </c>
      <c r="I72" s="30">
        <f t="shared" si="5"/>
        <v>19824.301706500777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4255</v>
      </c>
      <c r="W72" s="109">
        <v>5.763271099938236E-3</v>
      </c>
      <c r="X72" s="114">
        <v>2.7941228620860854</v>
      </c>
      <c r="Y72" s="30">
        <f t="shared" si="6"/>
        <v>11888.992778176293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144</v>
      </c>
      <c r="AM72" s="109">
        <v>1.126848736207841E-3</v>
      </c>
      <c r="AN72" s="114">
        <v>2.7941228620860854</v>
      </c>
      <c r="AO72" s="30">
        <f t="shared" si="7"/>
        <v>402.35369214039628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17053</v>
      </c>
      <c r="BS72" s="109">
        <v>4.6987553106570788E-3</v>
      </c>
      <c r="BT72" s="114">
        <v>2.7941228620860854</v>
      </c>
      <c r="BU72" s="30">
        <f t="shared" si="9"/>
        <v>47648.177167154012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76</v>
      </c>
      <c r="CI72" s="109">
        <v>7.6205755539957888E-4</v>
      </c>
      <c r="CJ72" s="114">
        <v>2.7941228620860854</v>
      </c>
      <c r="CK72" s="30">
        <f t="shared" si="10"/>
        <v>212.3533375185425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1473</v>
      </c>
      <c r="CY72" s="109">
        <v>2.1301364415297068E-3</v>
      </c>
      <c r="CZ72" s="114">
        <v>2.7941228620860854</v>
      </c>
      <c r="DA72" s="30">
        <f t="shared" si="11"/>
        <v>4115.7429758528042</v>
      </c>
      <c r="DB72" s="67"/>
      <c r="DC72" s="68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7095</v>
      </c>
      <c r="G73" s="109">
        <v>9.328174241617462E-3</v>
      </c>
      <c r="H73" s="112">
        <v>2.7941228620860898</v>
      </c>
      <c r="I73" s="30">
        <f t="shared" si="5"/>
        <v>19824.301706500806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4255</v>
      </c>
      <c r="W73" s="109">
        <v>5.763271099938236E-3</v>
      </c>
      <c r="X73" s="114">
        <v>2.7941228620860898</v>
      </c>
      <c r="Y73" s="30">
        <f t="shared" si="6"/>
        <v>11888.992778176313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144</v>
      </c>
      <c r="AM73" s="109">
        <v>1.126848736207841E-3</v>
      </c>
      <c r="AN73" s="114">
        <v>2.7941228620860898</v>
      </c>
      <c r="AO73" s="30">
        <f t="shared" si="7"/>
        <v>402.35369214039696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17053</v>
      </c>
      <c r="BS73" s="109">
        <v>4.6987553106570788E-3</v>
      </c>
      <c r="BT73" s="114">
        <v>2.7941228620860898</v>
      </c>
      <c r="BU73" s="30">
        <f t="shared" si="9"/>
        <v>47648.177167154092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76</v>
      </c>
      <c r="CI73" s="109">
        <v>7.6205755539957888E-4</v>
      </c>
      <c r="CJ73" s="114">
        <v>2.7941228620860898</v>
      </c>
      <c r="CK73" s="30">
        <f t="shared" si="10"/>
        <v>212.35333751854282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1473</v>
      </c>
      <c r="CY73" s="109">
        <v>2.1301364415297068E-3</v>
      </c>
      <c r="CZ73" s="114">
        <v>2.7941228620860898</v>
      </c>
      <c r="DA73" s="30">
        <f t="shared" si="11"/>
        <v>4115.7429758528106</v>
      </c>
      <c r="DB73" s="67"/>
      <c r="DC73" s="68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7095</v>
      </c>
      <c r="G74" s="109">
        <v>9.328174241617462E-3</v>
      </c>
      <c r="H74" s="112">
        <v>2.7941228620860898</v>
      </c>
      <c r="I74" s="30">
        <f t="shared" si="5"/>
        <v>19824.301706500806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4255</v>
      </c>
      <c r="W74" s="109">
        <v>5.763271099938236E-3</v>
      </c>
      <c r="X74" s="114">
        <v>2.7941228620860898</v>
      </c>
      <c r="Y74" s="30">
        <f t="shared" si="6"/>
        <v>11888.992778176313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144</v>
      </c>
      <c r="AM74" s="109">
        <v>1.126848736207841E-3</v>
      </c>
      <c r="AN74" s="114">
        <v>2.7941228620860898</v>
      </c>
      <c r="AO74" s="30">
        <f t="shared" si="7"/>
        <v>402.35369214039696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17053</v>
      </c>
      <c r="BS74" s="109">
        <v>4.6987553106570788E-3</v>
      </c>
      <c r="BT74" s="114">
        <v>2.7941228620860898</v>
      </c>
      <c r="BU74" s="30">
        <f t="shared" si="9"/>
        <v>47648.177167154092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76</v>
      </c>
      <c r="CI74" s="109">
        <v>7.6205755539957888E-4</v>
      </c>
      <c r="CJ74" s="114">
        <v>2.7941228620860898</v>
      </c>
      <c r="CK74" s="30">
        <f t="shared" si="10"/>
        <v>212.35333751854282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1473</v>
      </c>
      <c r="CY74" s="109">
        <v>2.1301364415297068E-3</v>
      </c>
      <c r="CZ74" s="114">
        <v>2.7941228620860898</v>
      </c>
      <c r="DA74" s="30">
        <f t="shared" si="11"/>
        <v>4115.7429758528106</v>
      </c>
      <c r="DB74" s="67"/>
      <c r="DC74" s="68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7095</v>
      </c>
      <c r="G75" s="109">
        <v>9.328174241617462E-3</v>
      </c>
      <c r="H75" s="112">
        <v>2.7941228620860898</v>
      </c>
      <c r="I75" s="30">
        <f t="shared" si="5"/>
        <v>19824.301706500806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4255</v>
      </c>
      <c r="W75" s="109">
        <v>5.763271099938236E-3</v>
      </c>
      <c r="X75" s="114">
        <v>2.7941228620860898</v>
      </c>
      <c r="Y75" s="30">
        <f t="shared" si="6"/>
        <v>11888.992778176313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144</v>
      </c>
      <c r="AM75" s="109">
        <v>1.126848736207841E-3</v>
      </c>
      <c r="AN75" s="114">
        <v>2.7941228620860898</v>
      </c>
      <c r="AO75" s="30">
        <f t="shared" si="7"/>
        <v>402.35369214039696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17053</v>
      </c>
      <c r="BS75" s="109">
        <v>4.6987553106570788E-3</v>
      </c>
      <c r="BT75" s="114">
        <v>2.7941228620860898</v>
      </c>
      <c r="BU75" s="30">
        <f t="shared" si="9"/>
        <v>47648.177167154092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76</v>
      </c>
      <c r="CI75" s="109">
        <v>7.6205755539957888E-4</v>
      </c>
      <c r="CJ75" s="114">
        <v>2.7941228620860898</v>
      </c>
      <c r="CK75" s="30">
        <f t="shared" si="10"/>
        <v>212.35333751854282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1473</v>
      </c>
      <c r="CY75" s="109">
        <v>2.1301364415297068E-3</v>
      </c>
      <c r="CZ75" s="114">
        <v>2.7941228620860898</v>
      </c>
      <c r="DA75" s="30">
        <f t="shared" si="11"/>
        <v>4115.7429758528106</v>
      </c>
      <c r="DB75" s="67"/>
      <c r="DC75" s="68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7095</v>
      </c>
      <c r="G76" s="109">
        <v>9.328174241617462E-3</v>
      </c>
      <c r="H76" s="112">
        <v>2.7941228620860898</v>
      </c>
      <c r="I76" s="30">
        <f t="shared" si="5"/>
        <v>19824.301706500806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4255</v>
      </c>
      <c r="W76" s="109">
        <v>5.763271099938236E-3</v>
      </c>
      <c r="X76" s="114">
        <v>2.7941228620860898</v>
      </c>
      <c r="Y76" s="30">
        <f t="shared" si="6"/>
        <v>11888.992778176313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144</v>
      </c>
      <c r="AM76" s="109">
        <v>1.126848736207841E-3</v>
      </c>
      <c r="AN76" s="114">
        <v>2.7941228620860898</v>
      </c>
      <c r="AO76" s="30">
        <f t="shared" si="7"/>
        <v>402.35369214039696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17053</v>
      </c>
      <c r="BS76" s="109">
        <v>4.6987553106570788E-3</v>
      </c>
      <c r="BT76" s="114">
        <v>2.7941228620860898</v>
      </c>
      <c r="BU76" s="30">
        <f t="shared" si="9"/>
        <v>47648.177167154092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76</v>
      </c>
      <c r="CI76" s="109">
        <v>7.6205755539957888E-4</v>
      </c>
      <c r="CJ76" s="114">
        <v>2.7941228620860898</v>
      </c>
      <c r="CK76" s="30">
        <f t="shared" si="10"/>
        <v>212.35333751854282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1473</v>
      </c>
      <c r="CY76" s="109">
        <v>2.1301364415297068E-3</v>
      </c>
      <c r="CZ76" s="114">
        <v>2.7941228620860898</v>
      </c>
      <c r="DA76" s="30">
        <f t="shared" si="11"/>
        <v>4115.7429758528106</v>
      </c>
      <c r="DB76" s="67"/>
      <c r="DC76" s="68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7095</v>
      </c>
      <c r="G77" s="109">
        <v>9.328174241617462E-3</v>
      </c>
      <c r="H77" s="112">
        <v>2.7941228620860898</v>
      </c>
      <c r="I77" s="30">
        <f t="shared" si="5"/>
        <v>19824.301706500806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4255</v>
      </c>
      <c r="W77" s="109">
        <v>5.763271099938236E-3</v>
      </c>
      <c r="X77" s="114">
        <v>2.7941228620860898</v>
      </c>
      <c r="Y77" s="30">
        <f t="shared" si="6"/>
        <v>11888.992778176313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144</v>
      </c>
      <c r="AM77" s="109">
        <v>1.126848736207841E-3</v>
      </c>
      <c r="AN77" s="114">
        <v>2.7941228620860898</v>
      </c>
      <c r="AO77" s="30">
        <f t="shared" si="7"/>
        <v>402.35369214039696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17053</v>
      </c>
      <c r="BS77" s="109">
        <v>4.6987553106570788E-3</v>
      </c>
      <c r="BT77" s="114">
        <v>2.7941228620860898</v>
      </c>
      <c r="BU77" s="30">
        <f t="shared" si="9"/>
        <v>47648.177167154092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76</v>
      </c>
      <c r="CI77" s="109">
        <v>7.6205755539957888E-4</v>
      </c>
      <c r="CJ77" s="114">
        <v>2.7941228620860898</v>
      </c>
      <c r="CK77" s="30">
        <f t="shared" si="10"/>
        <v>212.35333751854282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1473</v>
      </c>
      <c r="CY77" s="109">
        <v>2.1301364415297068E-3</v>
      </c>
      <c r="CZ77" s="114">
        <v>2.7941228620860898</v>
      </c>
      <c r="DA77" s="30">
        <f t="shared" si="11"/>
        <v>4115.7429758528106</v>
      </c>
      <c r="DB77" s="67"/>
      <c r="DC77" s="68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7095</v>
      </c>
      <c r="G78" s="109">
        <v>9.328174241617462E-3</v>
      </c>
      <c r="H78" s="112">
        <v>2.7941228620860898</v>
      </c>
      <c r="I78" s="30">
        <f t="shared" si="5"/>
        <v>19824.301706500806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4255</v>
      </c>
      <c r="W78" s="109">
        <v>5.763271099938236E-3</v>
      </c>
      <c r="X78" s="114">
        <v>2.7941228620860898</v>
      </c>
      <c r="Y78" s="30">
        <f t="shared" si="6"/>
        <v>11888.992778176313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144</v>
      </c>
      <c r="AM78" s="109">
        <v>1.126848736207841E-3</v>
      </c>
      <c r="AN78" s="114">
        <v>2.7941228620860898</v>
      </c>
      <c r="AO78" s="30">
        <f t="shared" si="7"/>
        <v>402.35369214039696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17053</v>
      </c>
      <c r="BS78" s="109">
        <v>4.6987553106570788E-3</v>
      </c>
      <c r="BT78" s="114">
        <v>2.7941228620860898</v>
      </c>
      <c r="BU78" s="30">
        <f t="shared" si="9"/>
        <v>47648.177167154092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76</v>
      </c>
      <c r="CI78" s="109">
        <v>7.6205755539957888E-4</v>
      </c>
      <c r="CJ78" s="114">
        <v>2.7941228620860898</v>
      </c>
      <c r="CK78" s="30">
        <f t="shared" si="10"/>
        <v>212.35333751854282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1473</v>
      </c>
      <c r="CY78" s="109">
        <v>2.1301364415297068E-3</v>
      </c>
      <c r="CZ78" s="114">
        <v>2.7941228620860898</v>
      </c>
      <c r="DA78" s="30">
        <f t="shared" si="11"/>
        <v>4115.7429758528106</v>
      </c>
      <c r="DB78" s="67"/>
      <c r="DC78" s="68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7095</v>
      </c>
      <c r="G79" s="109">
        <v>9.328174241617462E-3</v>
      </c>
      <c r="H79" s="112">
        <v>2.33</v>
      </c>
      <c r="I79" s="30">
        <f t="shared" si="5"/>
        <v>16531.350000000002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4255</v>
      </c>
      <c r="W79" s="109">
        <v>5.763271099938236E-3</v>
      </c>
      <c r="X79" s="112">
        <v>2.33</v>
      </c>
      <c r="Y79" s="30">
        <f t="shared" si="6"/>
        <v>9914.15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144</v>
      </c>
      <c r="AM79" s="109">
        <v>1.126848736207841E-3</v>
      </c>
      <c r="AN79" s="112">
        <v>2.33</v>
      </c>
      <c r="AO79" s="30">
        <f t="shared" si="7"/>
        <v>335.52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17053</v>
      </c>
      <c r="BS79" s="109">
        <v>4.6987553106570788E-3</v>
      </c>
      <c r="BT79" s="112">
        <v>2.33</v>
      </c>
      <c r="BU79" s="30">
        <f t="shared" si="9"/>
        <v>39733.49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76</v>
      </c>
      <c r="CI79" s="109">
        <v>7.6205755539957888E-4</v>
      </c>
      <c r="CJ79" s="112">
        <v>2.33</v>
      </c>
      <c r="CK79" s="30">
        <f t="shared" si="10"/>
        <v>177.08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1473</v>
      </c>
      <c r="CY79" s="109">
        <v>2.1301364415297068E-3</v>
      </c>
      <c r="CZ79" s="112">
        <v>2.33</v>
      </c>
      <c r="DA79" s="30">
        <f t="shared" si="11"/>
        <v>3432.09</v>
      </c>
      <c r="DB79" s="67"/>
      <c r="DC79" s="68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7095</v>
      </c>
      <c r="G80" s="109">
        <v>9.328174241617462E-3</v>
      </c>
      <c r="H80" s="112">
        <v>2.33</v>
      </c>
      <c r="I80" s="30">
        <f t="shared" si="5"/>
        <v>16531.350000000002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4255</v>
      </c>
      <c r="W80" s="109">
        <v>5.763271099938236E-3</v>
      </c>
      <c r="X80" s="112">
        <v>2.33</v>
      </c>
      <c r="Y80" s="30">
        <f t="shared" si="6"/>
        <v>9914.15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144</v>
      </c>
      <c r="AM80" s="109">
        <v>1.126848736207841E-3</v>
      </c>
      <c r="AN80" s="112">
        <v>2.33</v>
      </c>
      <c r="AO80" s="30">
        <f t="shared" si="7"/>
        <v>335.52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17053</v>
      </c>
      <c r="BS80" s="109">
        <v>4.6987553106570788E-3</v>
      </c>
      <c r="BT80" s="112">
        <v>2.33</v>
      </c>
      <c r="BU80" s="30">
        <f t="shared" si="9"/>
        <v>39733.49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76</v>
      </c>
      <c r="CI80" s="109">
        <v>7.6205755539957888E-4</v>
      </c>
      <c r="CJ80" s="112">
        <v>2.33</v>
      </c>
      <c r="CK80" s="30">
        <f t="shared" si="10"/>
        <v>177.08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1473</v>
      </c>
      <c r="CY80" s="109">
        <v>2.1301364415297068E-3</v>
      </c>
      <c r="CZ80" s="112">
        <v>2.33</v>
      </c>
      <c r="DA80" s="30">
        <f t="shared" si="11"/>
        <v>3432.09</v>
      </c>
      <c r="DB80" s="67"/>
      <c r="DC80" s="68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7095</v>
      </c>
      <c r="G81" s="109">
        <v>9.328174241617462E-3</v>
      </c>
      <c r="H81" s="112">
        <v>2.33</v>
      </c>
      <c r="I81" s="30">
        <f t="shared" si="5"/>
        <v>16531.350000000002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4255</v>
      </c>
      <c r="W81" s="109">
        <v>5.763271099938236E-3</v>
      </c>
      <c r="X81" s="112">
        <v>2.33</v>
      </c>
      <c r="Y81" s="30">
        <f t="shared" si="6"/>
        <v>9914.15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144</v>
      </c>
      <c r="AM81" s="109">
        <v>1.126848736207841E-3</v>
      </c>
      <c r="AN81" s="112">
        <v>2.33</v>
      </c>
      <c r="AO81" s="30">
        <f t="shared" si="7"/>
        <v>335.52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17053</v>
      </c>
      <c r="BS81" s="109">
        <v>4.6987553106570788E-3</v>
      </c>
      <c r="BT81" s="112">
        <v>2.33</v>
      </c>
      <c r="BU81" s="30">
        <f t="shared" si="9"/>
        <v>39733.49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76</v>
      </c>
      <c r="CI81" s="109">
        <v>7.6205755539957888E-4</v>
      </c>
      <c r="CJ81" s="112">
        <v>2.33</v>
      </c>
      <c r="CK81" s="30">
        <f t="shared" si="10"/>
        <v>177.08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1473</v>
      </c>
      <c r="CY81" s="109">
        <v>2.1301364415297068E-3</v>
      </c>
      <c r="CZ81" s="112">
        <v>2.33</v>
      </c>
      <c r="DA81" s="30">
        <f t="shared" si="11"/>
        <v>3432.09</v>
      </c>
      <c r="DB81" s="67"/>
      <c r="DC81" s="68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7095</v>
      </c>
      <c r="G82" s="109">
        <v>9.328174241617462E-3</v>
      </c>
      <c r="H82" s="112">
        <v>2.33</v>
      </c>
      <c r="I82" s="30">
        <f t="shared" si="5"/>
        <v>16531.350000000002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4255</v>
      </c>
      <c r="W82" s="109">
        <v>5.763271099938236E-3</v>
      </c>
      <c r="X82" s="112">
        <v>2.33</v>
      </c>
      <c r="Y82" s="30">
        <f t="shared" si="6"/>
        <v>9914.15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144</v>
      </c>
      <c r="AM82" s="109">
        <v>1.126848736207841E-3</v>
      </c>
      <c r="AN82" s="112">
        <v>2.33</v>
      </c>
      <c r="AO82" s="30">
        <f t="shared" si="7"/>
        <v>335.52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17053</v>
      </c>
      <c r="BS82" s="109">
        <v>4.6987553106570788E-3</v>
      </c>
      <c r="BT82" s="112">
        <v>2.33</v>
      </c>
      <c r="BU82" s="30">
        <f t="shared" si="9"/>
        <v>39733.49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76</v>
      </c>
      <c r="CI82" s="109">
        <v>7.6205755539957888E-4</v>
      </c>
      <c r="CJ82" s="112">
        <v>2.33</v>
      </c>
      <c r="CK82" s="30">
        <f t="shared" si="10"/>
        <v>177.08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1473</v>
      </c>
      <c r="CY82" s="109">
        <v>2.1301364415297068E-3</v>
      </c>
      <c r="CZ82" s="112">
        <v>2.33</v>
      </c>
      <c r="DA82" s="30">
        <f t="shared" si="11"/>
        <v>3432.09</v>
      </c>
      <c r="DB82" s="67"/>
      <c r="DC82" s="68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7095</v>
      </c>
      <c r="G83" s="109">
        <v>9.328174241617462E-3</v>
      </c>
      <c r="H83" s="112">
        <v>2.33</v>
      </c>
      <c r="I83" s="30">
        <f t="shared" si="5"/>
        <v>16531.350000000002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4255</v>
      </c>
      <c r="W83" s="109">
        <v>5.763271099938236E-3</v>
      </c>
      <c r="X83" s="112">
        <v>2.33</v>
      </c>
      <c r="Y83" s="30">
        <f t="shared" si="6"/>
        <v>9914.15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144</v>
      </c>
      <c r="AM83" s="109">
        <v>1.126848736207841E-3</v>
      </c>
      <c r="AN83" s="112">
        <v>2.33</v>
      </c>
      <c r="AO83" s="30">
        <f t="shared" si="7"/>
        <v>335.52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17053</v>
      </c>
      <c r="BS83" s="109">
        <v>4.6987553106570788E-3</v>
      </c>
      <c r="BT83" s="112">
        <v>2.33</v>
      </c>
      <c r="BU83" s="30">
        <f t="shared" si="9"/>
        <v>39733.49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76</v>
      </c>
      <c r="CI83" s="109">
        <v>7.6205755539957888E-4</v>
      </c>
      <c r="CJ83" s="112">
        <v>2.33</v>
      </c>
      <c r="CK83" s="30">
        <f t="shared" si="10"/>
        <v>177.08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1473</v>
      </c>
      <c r="CY83" s="109">
        <v>2.1301364415297068E-3</v>
      </c>
      <c r="CZ83" s="112">
        <v>2.33</v>
      </c>
      <c r="DA83" s="30">
        <f t="shared" si="11"/>
        <v>3432.09</v>
      </c>
      <c r="DB83" s="67"/>
      <c r="DC83" s="68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7095</v>
      </c>
      <c r="G84" s="111">
        <v>9.328174241617462E-3</v>
      </c>
      <c r="H84" s="113">
        <v>2.33</v>
      </c>
      <c r="I84" s="30">
        <f t="shared" si="5"/>
        <v>16531.350000000002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4255</v>
      </c>
      <c r="W84" s="111">
        <v>5.763271099938236E-3</v>
      </c>
      <c r="X84" s="113">
        <v>2.33</v>
      </c>
      <c r="Y84" s="30">
        <f t="shared" si="6"/>
        <v>9914.15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144</v>
      </c>
      <c r="AM84" s="111">
        <v>1.126848736207841E-3</v>
      </c>
      <c r="AN84" s="113">
        <v>2.33</v>
      </c>
      <c r="AO84" s="30">
        <f t="shared" si="7"/>
        <v>335.52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17053</v>
      </c>
      <c r="BS84" s="111">
        <v>4.6987553106570788E-3</v>
      </c>
      <c r="BT84" s="113">
        <v>2.33</v>
      </c>
      <c r="BU84" s="30">
        <f t="shared" si="9"/>
        <v>39733.49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76</v>
      </c>
      <c r="CI84" s="111">
        <v>7.6205755539957888E-4</v>
      </c>
      <c r="CJ84" s="113">
        <v>2.33</v>
      </c>
      <c r="CK84" s="30">
        <f t="shared" si="10"/>
        <v>177.08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1473</v>
      </c>
      <c r="CY84" s="111">
        <v>2.1301364415297068E-3</v>
      </c>
      <c r="CZ84" s="113">
        <v>2.33</v>
      </c>
      <c r="DA84" s="30">
        <f t="shared" si="11"/>
        <v>3432.09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</sheetPr>
  <dimension ref="A1:EO85"/>
  <sheetViews>
    <sheetView topLeftCell="A69" zoomScale="85" zoomScaleNormal="85" workbookViewId="0">
      <pane xSplit="1" topLeftCell="M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104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 ht="12.75" customHeight="1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 ht="12.75" customHeight="1">
      <c r="A46" s="52">
        <v>41913</v>
      </c>
      <c r="B46" s="67"/>
      <c r="C46" s="68"/>
      <c r="D46" s="106"/>
      <c r="E46" s="53"/>
      <c r="F46" s="46">
        <v>22666</v>
      </c>
      <c r="G46" s="109">
        <v>2.9800196950035433E-2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3293</v>
      </c>
      <c r="W46" s="109">
        <v>4.4602706773435048E-3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1141</v>
      </c>
      <c r="AM46" s="109">
        <v>8.9287111667579622E-3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73070</v>
      </c>
      <c r="BS46" s="109">
        <v>2.0133586497960054E-2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921</v>
      </c>
      <c r="CI46" s="109">
        <v>9.2349343226712129E-3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 ht="12.75" customHeight="1">
      <c r="A47" s="52">
        <v>41944</v>
      </c>
      <c r="B47" s="67"/>
      <c r="C47" s="68"/>
      <c r="D47" s="106"/>
      <c r="E47" s="53"/>
      <c r="F47" s="46">
        <v>22666</v>
      </c>
      <c r="G47" s="109">
        <v>2.9800196950035433E-2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3293</v>
      </c>
      <c r="W47" s="109">
        <v>4.4602706773435048E-3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1141</v>
      </c>
      <c r="AM47" s="109">
        <v>8.9287111667579622E-3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73070</v>
      </c>
      <c r="BS47" s="109">
        <v>2.0133586497960054E-2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921</v>
      </c>
      <c r="CI47" s="109">
        <v>9.2349343226712129E-3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 ht="12.75" customHeight="1">
      <c r="A48" s="52">
        <v>41974</v>
      </c>
      <c r="B48" s="67"/>
      <c r="C48" s="68"/>
      <c r="D48" s="106"/>
      <c r="E48" s="53"/>
      <c r="F48" s="46">
        <v>22666</v>
      </c>
      <c r="G48" s="109">
        <v>2.9800196950035433E-2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3293</v>
      </c>
      <c r="W48" s="109">
        <v>4.4602706773435048E-3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1141</v>
      </c>
      <c r="AM48" s="109">
        <v>8.9287111667579622E-3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73070</v>
      </c>
      <c r="BS48" s="109">
        <v>2.0133586497960054E-2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921</v>
      </c>
      <c r="CI48" s="109">
        <v>9.2349343226712129E-3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2.75" customHeight="1" thickBot="1">
      <c r="A49" s="52">
        <v>42005</v>
      </c>
      <c r="B49" s="67"/>
      <c r="C49" s="68"/>
      <c r="D49" s="106"/>
      <c r="E49" s="53"/>
      <c r="F49" s="46">
        <v>22666</v>
      </c>
      <c r="G49" s="109">
        <v>2.9800196950035433E-2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3293</v>
      </c>
      <c r="W49" s="109">
        <v>4.4602706773435048E-3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1141</v>
      </c>
      <c r="AM49" s="109">
        <v>8.9287111667579622E-3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73070</v>
      </c>
      <c r="BS49" s="109">
        <v>2.0133586497960054E-2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921</v>
      </c>
      <c r="CI49" s="109">
        <v>9.2349343226712129E-3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2.75" customHeight="1" thickBot="1">
      <c r="A50" s="52">
        <v>42036</v>
      </c>
      <c r="B50" s="67"/>
      <c r="C50" s="68"/>
      <c r="D50" s="106"/>
      <c r="E50" s="53"/>
      <c r="F50" s="46">
        <v>22666</v>
      </c>
      <c r="G50" s="109">
        <v>2.9800196950035433E-2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3293</v>
      </c>
      <c r="W50" s="109">
        <v>4.4602706773435048E-3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1141</v>
      </c>
      <c r="AM50" s="109">
        <v>8.9287111667579622E-3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73070</v>
      </c>
      <c r="BS50" s="109">
        <v>2.0133586497960054E-2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921</v>
      </c>
      <c r="CI50" s="109">
        <v>9.2349343226712129E-3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2.75" customHeight="1" thickBot="1">
      <c r="A51" s="52">
        <v>42064</v>
      </c>
      <c r="B51" s="67"/>
      <c r="C51" s="68"/>
      <c r="D51" s="106"/>
      <c r="E51" s="53"/>
      <c r="F51" s="46">
        <v>22666</v>
      </c>
      <c r="G51" s="109">
        <v>2.9800196950035433E-2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3293</v>
      </c>
      <c r="W51" s="109">
        <v>4.4602706773435048E-3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1141</v>
      </c>
      <c r="AM51" s="109">
        <v>8.9287111667579622E-3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73070</v>
      </c>
      <c r="BS51" s="109">
        <v>2.0133586497960054E-2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921</v>
      </c>
      <c r="CI51" s="109">
        <v>9.2349343226712129E-3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2.75" customHeight="1" thickBot="1">
      <c r="A52" s="52">
        <v>42095</v>
      </c>
      <c r="B52" s="67"/>
      <c r="C52" s="68"/>
      <c r="D52" s="106"/>
      <c r="E52" s="53"/>
      <c r="F52" s="46">
        <v>22666</v>
      </c>
      <c r="G52" s="109">
        <v>2.9800196950035433E-2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3293</v>
      </c>
      <c r="W52" s="109">
        <v>4.4602706773435048E-3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1141</v>
      </c>
      <c r="AM52" s="109">
        <v>8.9287111667579622E-3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73070</v>
      </c>
      <c r="BS52" s="109">
        <v>2.0133586497960054E-2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921</v>
      </c>
      <c r="CI52" s="109">
        <v>9.2349343226712129E-3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2.75" customHeight="1" thickBot="1">
      <c r="A53" s="52">
        <v>42125</v>
      </c>
      <c r="B53" s="67"/>
      <c r="C53" s="68"/>
      <c r="D53" s="106"/>
      <c r="E53" s="53"/>
      <c r="F53" s="46">
        <v>22666</v>
      </c>
      <c r="G53" s="109">
        <v>2.9800196950035433E-2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3293</v>
      </c>
      <c r="W53" s="109">
        <v>4.4602706773435048E-3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1141</v>
      </c>
      <c r="AM53" s="109">
        <v>8.9287111667579622E-3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73070</v>
      </c>
      <c r="BS53" s="109">
        <v>2.0133586497960054E-2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921</v>
      </c>
      <c r="CI53" s="109">
        <v>9.2349343226712129E-3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2.75" customHeight="1" thickBot="1">
      <c r="A54" s="52">
        <v>42156</v>
      </c>
      <c r="B54" s="67"/>
      <c r="C54" s="68"/>
      <c r="D54" s="106"/>
      <c r="E54" s="53"/>
      <c r="F54" s="46">
        <v>22666</v>
      </c>
      <c r="G54" s="109">
        <v>2.9800196950035433E-2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3293</v>
      </c>
      <c r="W54" s="109">
        <v>4.4602706773435048E-3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1141</v>
      </c>
      <c r="AM54" s="109">
        <v>8.9287111667579622E-3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73070</v>
      </c>
      <c r="BS54" s="109">
        <v>2.0133586497960054E-2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921</v>
      </c>
      <c r="CI54" s="109">
        <v>9.2349343226712129E-3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2.75" customHeight="1" thickBot="1">
      <c r="A55" s="52">
        <v>42186</v>
      </c>
      <c r="B55" s="67"/>
      <c r="C55" s="68"/>
      <c r="D55" s="106"/>
      <c r="E55" s="53"/>
      <c r="F55" s="46">
        <v>22666</v>
      </c>
      <c r="G55" s="109">
        <v>2.9800196950035433E-2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3293</v>
      </c>
      <c r="W55" s="109">
        <v>4.4602706773435048E-3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1141</v>
      </c>
      <c r="AM55" s="109">
        <v>8.9287111667579622E-3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73070</v>
      </c>
      <c r="BS55" s="109">
        <v>2.0133586497960054E-2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921</v>
      </c>
      <c r="CI55" s="109">
        <v>9.2349343226712129E-3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2.75" customHeight="1" thickBot="1">
      <c r="A56" s="52">
        <v>42217</v>
      </c>
      <c r="B56" s="67"/>
      <c r="C56" s="68"/>
      <c r="D56" s="106"/>
      <c r="E56" s="53"/>
      <c r="F56" s="46">
        <v>22666</v>
      </c>
      <c r="G56" s="109">
        <v>2.9800196950035433E-2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3293</v>
      </c>
      <c r="W56" s="109">
        <v>4.4602706773435048E-3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1141</v>
      </c>
      <c r="AM56" s="109">
        <v>8.9287111667579622E-3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73070</v>
      </c>
      <c r="BS56" s="109">
        <v>2.0133586497960054E-2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921</v>
      </c>
      <c r="CI56" s="109">
        <v>9.2349343226712129E-3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2.75" customHeight="1" thickBot="1">
      <c r="A57" s="52">
        <v>42248</v>
      </c>
      <c r="B57" s="67"/>
      <c r="C57" s="68"/>
      <c r="D57" s="106"/>
      <c r="E57" s="53"/>
      <c r="F57" s="46">
        <v>22666</v>
      </c>
      <c r="G57" s="109">
        <v>2.9800196950035433E-2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3293</v>
      </c>
      <c r="W57" s="109">
        <v>4.4602706773435048E-3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1141</v>
      </c>
      <c r="AM57" s="109">
        <v>8.9287111667579622E-3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73070</v>
      </c>
      <c r="BS57" s="109">
        <v>2.0133586497960054E-2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921</v>
      </c>
      <c r="CI57" s="109">
        <v>9.2349343226712129E-3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2.75" customHeight="1" thickBot="1">
      <c r="A58" s="52">
        <v>42278</v>
      </c>
      <c r="B58" s="67"/>
      <c r="C58" s="68"/>
      <c r="D58" s="106"/>
      <c r="E58" s="53"/>
      <c r="F58" s="46">
        <v>22666</v>
      </c>
      <c r="G58" s="109">
        <v>2.9800196950035433E-2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3293</v>
      </c>
      <c r="W58" s="109">
        <v>4.4602706773435048E-3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1141</v>
      </c>
      <c r="AM58" s="109">
        <v>8.9287111667579622E-3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73070</v>
      </c>
      <c r="BS58" s="109">
        <v>2.0133586497960054E-2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921</v>
      </c>
      <c r="CI58" s="109">
        <v>9.2349343226712129E-3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2.75" customHeight="1" thickBot="1">
      <c r="A59" s="52">
        <v>42309</v>
      </c>
      <c r="B59" s="67"/>
      <c r="C59" s="68"/>
      <c r="D59" s="106"/>
      <c r="E59" s="53"/>
      <c r="F59" s="46">
        <v>22666</v>
      </c>
      <c r="G59" s="109">
        <v>2.9800196950035433E-2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3293</v>
      </c>
      <c r="W59" s="109">
        <v>4.4602706773435048E-3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1141</v>
      </c>
      <c r="AM59" s="109">
        <v>8.9287111667579622E-3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73070</v>
      </c>
      <c r="BS59" s="109">
        <v>2.0133586497960054E-2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921</v>
      </c>
      <c r="CI59" s="109">
        <v>9.2349343226712129E-3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2.75" customHeight="1" thickBot="1">
      <c r="A60" s="52">
        <v>42339</v>
      </c>
      <c r="B60" s="67"/>
      <c r="C60" s="68"/>
      <c r="D60" s="106"/>
      <c r="E60" s="53"/>
      <c r="F60" s="46">
        <v>22666</v>
      </c>
      <c r="G60" s="109">
        <v>2.9800196950035433E-2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3293</v>
      </c>
      <c r="W60" s="109">
        <v>4.4602706773435048E-3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1141</v>
      </c>
      <c r="AM60" s="109">
        <v>8.9287111667579622E-3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73070</v>
      </c>
      <c r="BS60" s="109">
        <v>2.0133586497960054E-2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921</v>
      </c>
      <c r="CI60" s="109">
        <v>9.2349343226712129E-3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2.75" customHeight="1" thickBot="1">
      <c r="A61" s="52">
        <v>42370</v>
      </c>
      <c r="B61" s="67"/>
      <c r="C61" s="68"/>
      <c r="D61" s="106"/>
      <c r="E61" s="53"/>
      <c r="F61" s="46">
        <v>22666</v>
      </c>
      <c r="G61" s="109">
        <v>2.9800196950035433E-2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3293</v>
      </c>
      <c r="W61" s="109">
        <v>4.4602706773435048E-3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1141</v>
      </c>
      <c r="AM61" s="109">
        <v>8.9287111667579622E-3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73070</v>
      </c>
      <c r="BS61" s="109">
        <v>2.0133586497960054E-2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921</v>
      </c>
      <c r="CI61" s="109">
        <v>9.2349343226712129E-3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2.75" customHeight="1" thickBot="1">
      <c r="A62" s="52">
        <v>42401</v>
      </c>
      <c r="B62" s="67"/>
      <c r="C62" s="68"/>
      <c r="D62" s="106"/>
      <c r="E62" s="53"/>
      <c r="F62" s="46">
        <v>22666</v>
      </c>
      <c r="G62" s="109">
        <v>2.9800196950035433E-2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3293</v>
      </c>
      <c r="W62" s="109">
        <v>4.4602706773435048E-3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1141</v>
      </c>
      <c r="AM62" s="109">
        <v>8.9287111667579622E-3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73070</v>
      </c>
      <c r="BS62" s="109">
        <v>2.0133586497960054E-2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921</v>
      </c>
      <c r="CI62" s="109">
        <v>9.2349343226712129E-3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2.75" customHeight="1" thickBot="1">
      <c r="A63" s="52">
        <v>42430</v>
      </c>
      <c r="B63" s="67"/>
      <c r="C63" s="68"/>
      <c r="D63" s="106"/>
      <c r="E63" s="53"/>
      <c r="F63" s="46">
        <v>22666</v>
      </c>
      <c r="G63" s="109">
        <v>2.9800196950035433E-2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3293</v>
      </c>
      <c r="W63" s="109">
        <v>4.4602706773435048E-3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1141</v>
      </c>
      <c r="AM63" s="109">
        <v>8.9287111667579622E-3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73070</v>
      </c>
      <c r="BS63" s="109">
        <v>2.0133586497960054E-2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921</v>
      </c>
      <c r="CI63" s="109">
        <v>9.2349343226712129E-3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2.75" customHeight="1" thickBot="1">
      <c r="A64" s="52">
        <v>42461</v>
      </c>
      <c r="B64" s="67"/>
      <c r="C64" s="68"/>
      <c r="D64" s="106"/>
      <c r="E64" s="53"/>
      <c r="F64" s="46">
        <v>22666</v>
      </c>
      <c r="G64" s="109">
        <v>2.9800196950035433E-2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3293</v>
      </c>
      <c r="W64" s="109">
        <v>4.4602706773435048E-3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1141</v>
      </c>
      <c r="AM64" s="109">
        <v>8.9287111667579622E-3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73070</v>
      </c>
      <c r="BS64" s="109">
        <v>2.0133586497960054E-2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921</v>
      </c>
      <c r="CI64" s="109">
        <v>9.2349343226712129E-3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22666</v>
      </c>
      <c r="G65" s="109">
        <v>2.9800196950035433E-2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3293</v>
      </c>
      <c r="W65" s="109">
        <v>4.4602706773435048E-3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1141</v>
      </c>
      <c r="AM65" s="109">
        <v>8.9287111667579622E-3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73070</v>
      </c>
      <c r="BS65" s="109">
        <v>2.0133586497960054E-2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921</v>
      </c>
      <c r="CI65" s="109">
        <v>9.2349343226712129E-3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22666</v>
      </c>
      <c r="G66" s="109">
        <v>2.9800196950035433E-2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3293</v>
      </c>
      <c r="W66" s="109">
        <v>4.4602706773435048E-3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1141</v>
      </c>
      <c r="AM66" s="109">
        <v>8.9287111667579622E-3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73070</v>
      </c>
      <c r="BS66" s="109">
        <v>2.0133586497960054E-2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921</v>
      </c>
      <c r="CI66" s="109">
        <v>9.2349343226712129E-3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22666</v>
      </c>
      <c r="G67" s="109">
        <v>2.9800196950035433E-2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3293</v>
      </c>
      <c r="W67" s="109">
        <v>4.4602706773435048E-3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1141</v>
      </c>
      <c r="AM67" s="109">
        <v>8.9287111667579622E-3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73070</v>
      </c>
      <c r="BS67" s="109">
        <v>2.0133586497960054E-2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921</v>
      </c>
      <c r="CI67" s="109">
        <v>9.2349343226712129E-3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44" ht="12.75" customHeight="1">
      <c r="A68" s="52">
        <v>42583</v>
      </c>
      <c r="B68" s="67"/>
      <c r="C68" s="68"/>
      <c r="D68" s="106"/>
      <c r="E68" s="53"/>
      <c r="F68" s="46">
        <v>22666</v>
      </c>
      <c r="G68" s="109">
        <v>2.9800196950035433E-2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3293</v>
      </c>
      <c r="W68" s="109">
        <v>4.4602706773435048E-3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1141</v>
      </c>
      <c r="AM68" s="109">
        <v>8.9287111667579622E-3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73070</v>
      </c>
      <c r="BS68" s="109">
        <v>2.0133586497960054E-2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921</v>
      </c>
      <c r="CI68" s="109">
        <v>9.2349343226712129E-3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 ht="12.75" customHeight="1">
      <c r="A69" s="52">
        <v>42614</v>
      </c>
      <c r="B69" s="67"/>
      <c r="C69" s="68"/>
      <c r="D69" s="106"/>
      <c r="E69" s="53"/>
      <c r="F69" s="46">
        <v>22666</v>
      </c>
      <c r="G69" s="109">
        <v>2.9800196950035433E-2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3293</v>
      </c>
      <c r="W69" s="109">
        <v>4.4602706773435048E-3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1141</v>
      </c>
      <c r="AM69" s="109">
        <v>8.9287111667579622E-3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73070</v>
      </c>
      <c r="BS69" s="109">
        <v>2.0133586497960054E-2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921</v>
      </c>
      <c r="CI69" s="109">
        <v>9.2349343226712129E-3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 ht="12.75" customHeight="1">
      <c r="A70" s="52">
        <v>42644</v>
      </c>
      <c r="B70" s="67"/>
      <c r="C70" s="68"/>
      <c r="D70" s="106"/>
      <c r="E70" s="53"/>
      <c r="F70" s="46">
        <v>22666</v>
      </c>
      <c r="G70" s="109">
        <v>2.9800196950035433E-2</v>
      </c>
      <c r="H70" s="112">
        <v>1.88</v>
      </c>
      <c r="I70" s="30">
        <f>H70*F70</f>
        <v>42612.079999999994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3293</v>
      </c>
      <c r="W70" s="109">
        <v>4.4602706773435048E-3</v>
      </c>
      <c r="X70" s="112">
        <v>1.88</v>
      </c>
      <c r="Y70" s="30">
        <f>X70*V70</f>
        <v>6190.8399999999992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1141</v>
      </c>
      <c r="AM70" s="109">
        <v>8.9287111667579622E-3</v>
      </c>
      <c r="AN70" s="112">
        <v>1.88</v>
      </c>
      <c r="AO70" s="30">
        <f>AN70*AL70</f>
        <v>2145.08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1.88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73070</v>
      </c>
      <c r="BS70" s="109">
        <v>2.0133586497960054E-2</v>
      </c>
      <c r="BT70" s="112">
        <v>1.88</v>
      </c>
      <c r="BU70" s="30">
        <f>BT70*BR70</f>
        <v>137371.6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921</v>
      </c>
      <c r="CI70" s="109">
        <v>9.2349343226712129E-3</v>
      </c>
      <c r="CJ70" s="112">
        <v>1.88</v>
      </c>
      <c r="CK70" s="30">
        <f>CJ70*CH70</f>
        <v>1731.4799999999998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1.88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44" ht="12.75" customHeight="1">
      <c r="A71" s="52">
        <v>42675</v>
      </c>
      <c r="B71" s="67"/>
      <c r="C71" s="68"/>
      <c r="D71" s="106"/>
      <c r="E71" s="53"/>
      <c r="F71" s="46">
        <v>22666</v>
      </c>
      <c r="G71" s="109">
        <v>2.9800196950035433E-2</v>
      </c>
      <c r="H71" s="112">
        <v>1.88</v>
      </c>
      <c r="I71" s="30">
        <f t="shared" ref="I71:I84" si="5">H71*F71</f>
        <v>42612.079999999994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3293</v>
      </c>
      <c r="W71" s="109">
        <v>4.4602706773435048E-3</v>
      </c>
      <c r="X71" s="112">
        <v>1.88</v>
      </c>
      <c r="Y71" s="30">
        <f t="shared" ref="Y71:Y84" si="6">X71*V71</f>
        <v>6190.8399999999992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1141</v>
      </c>
      <c r="AM71" s="109">
        <v>8.9287111667579622E-3</v>
      </c>
      <c r="AN71" s="112">
        <v>1.88</v>
      </c>
      <c r="AO71" s="30">
        <f t="shared" ref="AO71:AO84" si="7">AN71*AL71</f>
        <v>2145.08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1.88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73070</v>
      </c>
      <c r="BS71" s="109">
        <v>2.0133586497960054E-2</v>
      </c>
      <c r="BT71" s="112">
        <v>1.88</v>
      </c>
      <c r="BU71" s="30">
        <f t="shared" ref="BU71:BU84" si="9">BT71*BR71</f>
        <v>137371.6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921</v>
      </c>
      <c r="CI71" s="109">
        <v>9.2349343226712129E-3</v>
      </c>
      <c r="CJ71" s="112">
        <v>1.88</v>
      </c>
      <c r="CK71" s="30">
        <f t="shared" ref="CK71:CK84" si="10">CJ71*CH71</f>
        <v>1731.4799999999998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1.88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</row>
    <row r="72" spans="1:144" s="30" customFormat="1" ht="12.75" customHeight="1">
      <c r="A72" s="52">
        <v>42705</v>
      </c>
      <c r="B72" s="67"/>
      <c r="C72" s="68"/>
      <c r="D72" s="106"/>
      <c r="E72" s="53"/>
      <c r="F72" s="46">
        <v>22666</v>
      </c>
      <c r="G72" s="109">
        <v>2.9800196950035433E-2</v>
      </c>
      <c r="H72" s="112">
        <v>1.88</v>
      </c>
      <c r="I72" s="30">
        <f t="shared" si="5"/>
        <v>42612.079999999994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3293</v>
      </c>
      <c r="W72" s="109">
        <v>4.4602706773435048E-3</v>
      </c>
      <c r="X72" s="112">
        <v>1.88</v>
      </c>
      <c r="Y72" s="30">
        <f t="shared" si="6"/>
        <v>6190.8399999999992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1141</v>
      </c>
      <c r="AM72" s="109">
        <v>8.9287111667579622E-3</v>
      </c>
      <c r="AN72" s="112">
        <v>1.88</v>
      </c>
      <c r="AO72" s="30">
        <f t="shared" si="7"/>
        <v>2145.08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1.88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73070</v>
      </c>
      <c r="BS72" s="109">
        <v>2.0133586497960054E-2</v>
      </c>
      <c r="BT72" s="112">
        <v>1.88</v>
      </c>
      <c r="BU72" s="30">
        <f t="shared" si="9"/>
        <v>137371.6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921</v>
      </c>
      <c r="CI72" s="109">
        <v>9.2349343226712129E-3</v>
      </c>
      <c r="CJ72" s="112">
        <v>1.88</v>
      </c>
      <c r="CK72" s="30">
        <f t="shared" si="10"/>
        <v>1731.4799999999998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1.88</v>
      </c>
      <c r="DA72" s="30">
        <f t="shared" si="11"/>
        <v>0</v>
      </c>
      <c r="DB72" s="67"/>
      <c r="DC72" s="68"/>
      <c r="DD72" s="69"/>
      <c r="DF72" s="46"/>
      <c r="DG72" s="47"/>
      <c r="DH72" s="48"/>
      <c r="DI72" s="31"/>
    </row>
    <row r="73" spans="1:144" ht="12.75" customHeight="1" thickBot="1">
      <c r="A73" s="52">
        <v>42736</v>
      </c>
      <c r="B73" s="67"/>
      <c r="C73" s="68"/>
      <c r="D73" s="106"/>
      <c r="E73" s="53"/>
      <c r="F73" s="46">
        <v>22666</v>
      </c>
      <c r="G73" s="109">
        <v>2.9800196950035433E-2</v>
      </c>
      <c r="H73" s="112">
        <v>1.88</v>
      </c>
      <c r="I73" s="30">
        <f t="shared" si="5"/>
        <v>42612.079999999994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3293</v>
      </c>
      <c r="W73" s="109">
        <v>4.4602706773435048E-3</v>
      </c>
      <c r="X73" s="112">
        <v>1.88</v>
      </c>
      <c r="Y73" s="30">
        <f t="shared" si="6"/>
        <v>6190.8399999999992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1141</v>
      </c>
      <c r="AM73" s="109">
        <v>8.9287111667579622E-3</v>
      </c>
      <c r="AN73" s="112">
        <v>1.88</v>
      </c>
      <c r="AO73" s="30">
        <f t="shared" si="7"/>
        <v>2145.08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1.88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73070</v>
      </c>
      <c r="BS73" s="109">
        <v>2.0133586497960054E-2</v>
      </c>
      <c r="BT73" s="112">
        <v>1.88</v>
      </c>
      <c r="BU73" s="30">
        <f t="shared" si="9"/>
        <v>137371.6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921</v>
      </c>
      <c r="CI73" s="109">
        <v>9.2349343226712129E-3</v>
      </c>
      <c r="CJ73" s="112">
        <v>1.88</v>
      </c>
      <c r="CK73" s="30">
        <f t="shared" si="10"/>
        <v>1731.4799999999998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1.88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2.75" customHeight="1" thickBot="1">
      <c r="A74" s="52">
        <v>42767</v>
      </c>
      <c r="B74" s="67"/>
      <c r="C74" s="68"/>
      <c r="D74" s="106"/>
      <c r="E74" s="53"/>
      <c r="F74" s="46">
        <v>22666</v>
      </c>
      <c r="G74" s="109">
        <v>2.9800196950035433E-2</v>
      </c>
      <c r="H74" s="112">
        <v>1.88</v>
      </c>
      <c r="I74" s="30">
        <f t="shared" si="5"/>
        <v>42612.079999999994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3293</v>
      </c>
      <c r="W74" s="109">
        <v>4.4602706773435048E-3</v>
      </c>
      <c r="X74" s="112">
        <v>1.88</v>
      </c>
      <c r="Y74" s="30">
        <f t="shared" si="6"/>
        <v>6190.8399999999992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1141</v>
      </c>
      <c r="AM74" s="109">
        <v>8.9287111667579622E-3</v>
      </c>
      <c r="AN74" s="112">
        <v>1.88</v>
      </c>
      <c r="AO74" s="30">
        <f t="shared" si="7"/>
        <v>2145.08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1.88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73070</v>
      </c>
      <c r="BS74" s="109">
        <v>2.0133586497960054E-2</v>
      </c>
      <c r="BT74" s="112">
        <v>1.88</v>
      </c>
      <c r="BU74" s="30">
        <f t="shared" si="9"/>
        <v>137371.6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921</v>
      </c>
      <c r="CI74" s="109">
        <v>9.2349343226712129E-3</v>
      </c>
      <c r="CJ74" s="112">
        <v>1.88</v>
      </c>
      <c r="CK74" s="30">
        <f t="shared" si="10"/>
        <v>1731.4799999999998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1.88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2.75" customHeight="1" thickBot="1">
      <c r="A75" s="52">
        <v>42795</v>
      </c>
      <c r="B75" s="67"/>
      <c r="C75" s="68"/>
      <c r="D75" s="106"/>
      <c r="E75" s="53"/>
      <c r="F75" s="46">
        <v>22666</v>
      </c>
      <c r="G75" s="109">
        <v>2.9800196950035433E-2</v>
      </c>
      <c r="H75" s="112">
        <v>1.88</v>
      </c>
      <c r="I75" s="30">
        <f t="shared" si="5"/>
        <v>42612.079999999994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3293</v>
      </c>
      <c r="W75" s="109">
        <v>4.4602706773435048E-3</v>
      </c>
      <c r="X75" s="112">
        <v>1.88</v>
      </c>
      <c r="Y75" s="30">
        <f t="shared" si="6"/>
        <v>6190.8399999999992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1141</v>
      </c>
      <c r="AM75" s="109">
        <v>8.9287111667579622E-3</v>
      </c>
      <c r="AN75" s="112">
        <v>1.88</v>
      </c>
      <c r="AO75" s="30">
        <f t="shared" si="7"/>
        <v>2145.08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1.88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73070</v>
      </c>
      <c r="BS75" s="109">
        <v>2.0133586497960054E-2</v>
      </c>
      <c r="BT75" s="112">
        <v>1.88</v>
      </c>
      <c r="BU75" s="30">
        <f t="shared" si="9"/>
        <v>137371.6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921</v>
      </c>
      <c r="CI75" s="109">
        <v>9.2349343226712129E-3</v>
      </c>
      <c r="CJ75" s="112">
        <v>1.88</v>
      </c>
      <c r="CK75" s="30">
        <f t="shared" si="10"/>
        <v>1731.4799999999998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1.88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2.75" customHeight="1" thickBot="1">
      <c r="A76" s="52">
        <v>42826</v>
      </c>
      <c r="B76" s="67"/>
      <c r="C76" s="68"/>
      <c r="D76" s="106"/>
      <c r="E76" s="53"/>
      <c r="F76" s="46">
        <v>22666</v>
      </c>
      <c r="G76" s="109">
        <v>2.9800196950035433E-2</v>
      </c>
      <c r="H76" s="112">
        <v>1.88</v>
      </c>
      <c r="I76" s="30">
        <f t="shared" si="5"/>
        <v>42612.079999999994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3293</v>
      </c>
      <c r="W76" s="109">
        <v>4.4602706773435048E-3</v>
      </c>
      <c r="X76" s="112">
        <v>1.88</v>
      </c>
      <c r="Y76" s="30">
        <f t="shared" si="6"/>
        <v>6190.8399999999992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1141</v>
      </c>
      <c r="AM76" s="109">
        <v>8.9287111667579622E-3</v>
      </c>
      <c r="AN76" s="112">
        <v>1.88</v>
      </c>
      <c r="AO76" s="30">
        <f t="shared" si="7"/>
        <v>2145.08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1.88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73070</v>
      </c>
      <c r="BS76" s="109">
        <v>2.0133586497960054E-2</v>
      </c>
      <c r="BT76" s="112">
        <v>1.88</v>
      </c>
      <c r="BU76" s="30">
        <f t="shared" si="9"/>
        <v>137371.6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921</v>
      </c>
      <c r="CI76" s="109">
        <v>9.2349343226712129E-3</v>
      </c>
      <c r="CJ76" s="112">
        <v>1.88</v>
      </c>
      <c r="CK76" s="30">
        <f t="shared" si="10"/>
        <v>1731.4799999999998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1.88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22666</v>
      </c>
      <c r="G77" s="109">
        <v>2.9800196950035433E-2</v>
      </c>
      <c r="H77" s="112">
        <v>1.88</v>
      </c>
      <c r="I77" s="30">
        <f t="shared" si="5"/>
        <v>42612.079999999994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3293</v>
      </c>
      <c r="W77" s="109">
        <v>4.4602706773435048E-3</v>
      </c>
      <c r="X77" s="112">
        <v>1.88</v>
      </c>
      <c r="Y77" s="30">
        <f t="shared" si="6"/>
        <v>6190.8399999999992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1141</v>
      </c>
      <c r="AM77" s="109">
        <v>8.9287111667579622E-3</v>
      </c>
      <c r="AN77" s="112">
        <v>1.88</v>
      </c>
      <c r="AO77" s="30">
        <f t="shared" si="7"/>
        <v>2145.08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1.88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73070</v>
      </c>
      <c r="BS77" s="109">
        <v>2.0133586497960054E-2</v>
      </c>
      <c r="BT77" s="112">
        <v>1.88</v>
      </c>
      <c r="BU77" s="30">
        <f t="shared" si="9"/>
        <v>137371.6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921</v>
      </c>
      <c r="CI77" s="109">
        <v>9.2349343226712129E-3</v>
      </c>
      <c r="CJ77" s="112">
        <v>1.88</v>
      </c>
      <c r="CK77" s="30">
        <f t="shared" si="10"/>
        <v>1731.4799999999998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1.88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22666</v>
      </c>
      <c r="G78" s="109">
        <v>2.9800196950035433E-2</v>
      </c>
      <c r="H78" s="112">
        <v>1.88</v>
      </c>
      <c r="I78" s="30">
        <f t="shared" si="5"/>
        <v>42612.079999999994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3293</v>
      </c>
      <c r="W78" s="109">
        <v>4.4602706773435048E-3</v>
      </c>
      <c r="X78" s="112">
        <v>1.88</v>
      </c>
      <c r="Y78" s="30">
        <f t="shared" si="6"/>
        <v>6190.8399999999992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1141</v>
      </c>
      <c r="AM78" s="109">
        <v>8.9287111667579622E-3</v>
      </c>
      <c r="AN78" s="112">
        <v>1.88</v>
      </c>
      <c r="AO78" s="30">
        <f t="shared" si="7"/>
        <v>2145.08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1.88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73070</v>
      </c>
      <c r="BS78" s="109">
        <v>2.0133586497960054E-2</v>
      </c>
      <c r="BT78" s="112">
        <v>1.88</v>
      </c>
      <c r="BU78" s="30">
        <f t="shared" si="9"/>
        <v>137371.6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921</v>
      </c>
      <c r="CI78" s="109">
        <v>9.2349343226712129E-3</v>
      </c>
      <c r="CJ78" s="112">
        <v>1.88</v>
      </c>
      <c r="CK78" s="30">
        <f t="shared" si="10"/>
        <v>1731.4799999999998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1.88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22666</v>
      </c>
      <c r="G79" s="109">
        <v>2.9800196950035433E-2</v>
      </c>
      <c r="H79" s="112">
        <v>1.88</v>
      </c>
      <c r="I79" s="30">
        <f t="shared" si="5"/>
        <v>42612.079999999994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3293</v>
      </c>
      <c r="W79" s="109">
        <v>4.4602706773435048E-3</v>
      </c>
      <c r="X79" s="112">
        <v>1.88</v>
      </c>
      <c r="Y79" s="30">
        <f t="shared" si="6"/>
        <v>6190.8399999999992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1141</v>
      </c>
      <c r="AM79" s="109">
        <v>8.9287111667579622E-3</v>
      </c>
      <c r="AN79" s="112">
        <v>1.88</v>
      </c>
      <c r="AO79" s="30">
        <f t="shared" si="7"/>
        <v>2145.08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1.88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73070</v>
      </c>
      <c r="BS79" s="109">
        <v>2.0133586497960054E-2</v>
      </c>
      <c r="BT79" s="112">
        <v>1.88</v>
      </c>
      <c r="BU79" s="30">
        <f t="shared" si="9"/>
        <v>137371.6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921</v>
      </c>
      <c r="CI79" s="109">
        <v>9.2349343226712129E-3</v>
      </c>
      <c r="CJ79" s="112">
        <v>1.88</v>
      </c>
      <c r="CK79" s="30">
        <f t="shared" si="10"/>
        <v>1731.4799999999998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1.88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J79" s="88"/>
    </row>
    <row r="80" spans="1:144" ht="12.75" customHeight="1">
      <c r="A80" s="52">
        <v>42948</v>
      </c>
      <c r="B80" s="67"/>
      <c r="C80" s="68"/>
      <c r="D80" s="106"/>
      <c r="E80" s="53"/>
      <c r="F80" s="46">
        <v>22666</v>
      </c>
      <c r="G80" s="109">
        <v>2.9800196950035433E-2</v>
      </c>
      <c r="H80" s="112">
        <v>1.88</v>
      </c>
      <c r="I80" s="30">
        <f t="shared" si="5"/>
        <v>42612.079999999994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3293</v>
      </c>
      <c r="W80" s="109">
        <v>4.4602706773435048E-3</v>
      </c>
      <c r="X80" s="112">
        <v>1.88</v>
      </c>
      <c r="Y80" s="30">
        <f t="shared" si="6"/>
        <v>6190.8399999999992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1141</v>
      </c>
      <c r="AM80" s="109">
        <v>8.9287111667579622E-3</v>
      </c>
      <c r="AN80" s="112">
        <v>1.88</v>
      </c>
      <c r="AO80" s="30">
        <f t="shared" si="7"/>
        <v>2145.08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1.88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73070</v>
      </c>
      <c r="BS80" s="109">
        <v>2.0133586497960054E-2</v>
      </c>
      <c r="BT80" s="112">
        <v>1.88</v>
      </c>
      <c r="BU80" s="30">
        <f t="shared" si="9"/>
        <v>137371.6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921</v>
      </c>
      <c r="CI80" s="109">
        <v>9.2349343226712129E-3</v>
      </c>
      <c r="CJ80" s="112">
        <v>1.88</v>
      </c>
      <c r="CK80" s="30">
        <f t="shared" si="10"/>
        <v>1731.4799999999998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1.88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</row>
    <row r="81" spans="1:112" ht="12.75" customHeight="1">
      <c r="A81" s="52">
        <v>42979</v>
      </c>
      <c r="B81" s="67"/>
      <c r="C81" s="68"/>
      <c r="D81" s="106"/>
      <c r="E81" s="53"/>
      <c r="F81" s="46">
        <v>22666</v>
      </c>
      <c r="G81" s="109">
        <v>2.9800196950035433E-2</v>
      </c>
      <c r="H81" s="112">
        <v>1.88</v>
      </c>
      <c r="I81" s="30">
        <f t="shared" si="5"/>
        <v>42612.079999999994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3293</v>
      </c>
      <c r="W81" s="109">
        <v>4.4602706773435048E-3</v>
      </c>
      <c r="X81" s="112">
        <v>1.88</v>
      </c>
      <c r="Y81" s="30">
        <f t="shared" si="6"/>
        <v>6190.8399999999992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1141</v>
      </c>
      <c r="AM81" s="109">
        <v>8.9287111667579622E-3</v>
      </c>
      <c r="AN81" s="112">
        <v>1.88</v>
      </c>
      <c r="AO81" s="30">
        <f t="shared" si="7"/>
        <v>2145.08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1.88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73070</v>
      </c>
      <c r="BS81" s="109">
        <v>2.0133586497960054E-2</v>
      </c>
      <c r="BT81" s="112">
        <v>1.88</v>
      </c>
      <c r="BU81" s="30">
        <f t="shared" si="9"/>
        <v>137371.6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921</v>
      </c>
      <c r="CI81" s="109">
        <v>9.2349343226712129E-3</v>
      </c>
      <c r="CJ81" s="112">
        <v>1.88</v>
      </c>
      <c r="CK81" s="30">
        <f t="shared" si="10"/>
        <v>1731.4799999999998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1.88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</row>
    <row r="82" spans="1:112" ht="12.75" customHeight="1">
      <c r="A82" s="52">
        <v>43009</v>
      </c>
      <c r="B82" s="67"/>
      <c r="C82" s="68"/>
      <c r="D82" s="106"/>
      <c r="E82" s="53"/>
      <c r="F82" s="46">
        <v>22666</v>
      </c>
      <c r="G82" s="109">
        <v>2.9800196950035433E-2</v>
      </c>
      <c r="H82" s="112">
        <v>1.88</v>
      </c>
      <c r="I82" s="30">
        <f t="shared" si="5"/>
        <v>42612.079999999994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3293</v>
      </c>
      <c r="W82" s="109">
        <v>4.4602706773435048E-3</v>
      </c>
      <c r="X82" s="112">
        <v>1.88</v>
      </c>
      <c r="Y82" s="30">
        <f t="shared" si="6"/>
        <v>6190.8399999999992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1141</v>
      </c>
      <c r="AM82" s="109">
        <v>8.9287111667579622E-3</v>
      </c>
      <c r="AN82" s="112">
        <v>1.88</v>
      </c>
      <c r="AO82" s="30">
        <f t="shared" si="7"/>
        <v>2145.08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1.88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73070</v>
      </c>
      <c r="BS82" s="109">
        <v>2.0133586497960054E-2</v>
      </c>
      <c r="BT82" s="112">
        <v>1.88</v>
      </c>
      <c r="BU82" s="30">
        <f t="shared" si="9"/>
        <v>137371.6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921</v>
      </c>
      <c r="CI82" s="109">
        <v>9.2349343226712129E-3</v>
      </c>
      <c r="CJ82" s="112">
        <v>1.88</v>
      </c>
      <c r="CK82" s="30">
        <f t="shared" si="10"/>
        <v>1731.4799999999998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1.88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</row>
    <row r="83" spans="1:112" ht="12.75" customHeight="1">
      <c r="A83" s="52">
        <v>43040</v>
      </c>
      <c r="B83" s="67"/>
      <c r="C83" s="68"/>
      <c r="D83" s="106"/>
      <c r="E83" s="53"/>
      <c r="F83" s="46">
        <v>22666</v>
      </c>
      <c r="G83" s="109">
        <v>2.9800196950035433E-2</v>
      </c>
      <c r="H83" s="112">
        <v>1.88</v>
      </c>
      <c r="I83" s="30">
        <f t="shared" si="5"/>
        <v>42612.079999999994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3293</v>
      </c>
      <c r="W83" s="109">
        <v>4.4602706773435048E-3</v>
      </c>
      <c r="X83" s="112">
        <v>1.88</v>
      </c>
      <c r="Y83" s="30">
        <f t="shared" si="6"/>
        <v>6190.8399999999992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1141</v>
      </c>
      <c r="AM83" s="109">
        <v>8.9287111667579622E-3</v>
      </c>
      <c r="AN83" s="112">
        <v>1.88</v>
      </c>
      <c r="AO83" s="30">
        <f t="shared" si="7"/>
        <v>2145.08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1.88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73070</v>
      </c>
      <c r="BS83" s="109">
        <v>2.0133586497960054E-2</v>
      </c>
      <c r="BT83" s="112">
        <v>1.88</v>
      </c>
      <c r="BU83" s="30">
        <f t="shared" si="9"/>
        <v>137371.6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921</v>
      </c>
      <c r="CI83" s="109">
        <v>9.2349343226712129E-3</v>
      </c>
      <c r="CJ83" s="112">
        <v>1.88</v>
      </c>
      <c r="CK83" s="30">
        <f t="shared" si="10"/>
        <v>1731.4799999999998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1.88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</row>
    <row r="84" spans="1:112" ht="12.75" customHeight="1" thickBot="1">
      <c r="A84" s="70">
        <v>43070</v>
      </c>
      <c r="B84" s="75"/>
      <c r="C84" s="76"/>
      <c r="D84" s="107"/>
      <c r="E84" s="73"/>
      <c r="F84" s="71">
        <v>22666</v>
      </c>
      <c r="G84" s="111">
        <v>2.9800196950035433E-2</v>
      </c>
      <c r="H84" s="113">
        <v>1.88</v>
      </c>
      <c r="I84" s="30">
        <f t="shared" si="5"/>
        <v>42612.079999999994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3293</v>
      </c>
      <c r="W84" s="111">
        <v>4.4602706773435048E-3</v>
      </c>
      <c r="X84" s="113">
        <v>1.88</v>
      </c>
      <c r="Y84" s="30">
        <f t="shared" si="6"/>
        <v>6190.8399999999992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1141</v>
      </c>
      <c r="AM84" s="111">
        <v>8.9287111667579622E-3</v>
      </c>
      <c r="AN84" s="113">
        <v>1.88</v>
      </c>
      <c r="AO84" s="30">
        <f t="shared" si="7"/>
        <v>2145.08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1.88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73070</v>
      </c>
      <c r="BS84" s="111">
        <v>2.0133586497960054E-2</v>
      </c>
      <c r="BT84" s="113">
        <v>1.88</v>
      </c>
      <c r="BU84" s="30">
        <f t="shared" si="9"/>
        <v>137371.6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921</v>
      </c>
      <c r="CI84" s="111">
        <v>9.2349343226712129E-3</v>
      </c>
      <c r="CJ84" s="113">
        <v>1.88</v>
      </c>
      <c r="CK84" s="30">
        <f t="shared" si="10"/>
        <v>1731.4799999999998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1.88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00B0F0"/>
  </sheetPr>
  <dimension ref="A1:EO85"/>
  <sheetViews>
    <sheetView topLeftCell="A69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59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 ht="12.75" customHeight="1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 ht="12.75" customHeight="1">
      <c r="A46" s="52">
        <v>41913</v>
      </c>
      <c r="B46" s="67"/>
      <c r="C46" s="68"/>
      <c r="D46" s="106"/>
      <c r="E46" s="53"/>
      <c r="F46" s="46">
        <v>5950</v>
      </c>
      <c r="G46" s="109">
        <v>7.8227817812013944E-3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10423</v>
      </c>
      <c r="W46" s="109">
        <v>1.4117643871834604E-2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426</v>
      </c>
      <c r="AM46" s="109">
        <v>3.3335941779481962E-3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37674</v>
      </c>
      <c r="BS46" s="109">
        <v>1.0380631418148994E-2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325</v>
      </c>
      <c r="CI46" s="109">
        <v>3.2587987566429361E-3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 ht="12.75" customHeight="1">
      <c r="A47" s="52">
        <v>41944</v>
      </c>
      <c r="B47" s="67"/>
      <c r="C47" s="68"/>
      <c r="D47" s="106"/>
      <c r="E47" s="53"/>
      <c r="F47" s="46">
        <v>5950</v>
      </c>
      <c r="G47" s="109">
        <v>7.8227817812013944E-3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10423</v>
      </c>
      <c r="W47" s="109">
        <v>1.4117643871834604E-2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426</v>
      </c>
      <c r="AM47" s="109">
        <v>3.3335941779481962E-3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37674</v>
      </c>
      <c r="BS47" s="109">
        <v>1.0380631418148994E-2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325</v>
      </c>
      <c r="CI47" s="109">
        <v>3.2587987566429361E-3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 ht="12.75" customHeight="1">
      <c r="A48" s="52">
        <v>41974</v>
      </c>
      <c r="B48" s="67"/>
      <c r="C48" s="68"/>
      <c r="D48" s="106"/>
      <c r="E48" s="53"/>
      <c r="F48" s="46">
        <v>5950</v>
      </c>
      <c r="G48" s="109">
        <v>7.8227817812013944E-3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10423</v>
      </c>
      <c r="W48" s="109">
        <v>1.4117643871834604E-2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426</v>
      </c>
      <c r="AM48" s="109">
        <v>3.3335941779481962E-3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37674</v>
      </c>
      <c r="BS48" s="109">
        <v>1.0380631418148994E-2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325</v>
      </c>
      <c r="CI48" s="109">
        <v>3.2587987566429361E-3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2.75" customHeight="1" thickBot="1">
      <c r="A49" s="52">
        <v>42005</v>
      </c>
      <c r="B49" s="67"/>
      <c r="C49" s="68"/>
      <c r="D49" s="106"/>
      <c r="E49" s="53"/>
      <c r="F49" s="46">
        <v>5950</v>
      </c>
      <c r="G49" s="109">
        <v>7.8227817812013944E-3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10423</v>
      </c>
      <c r="W49" s="109">
        <v>1.4117643871834604E-2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426</v>
      </c>
      <c r="AM49" s="109">
        <v>3.3335941779481962E-3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37674</v>
      </c>
      <c r="BS49" s="109">
        <v>1.0380631418148994E-2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325</v>
      </c>
      <c r="CI49" s="109">
        <v>3.2587987566429361E-3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2.75" customHeight="1" thickBot="1">
      <c r="A50" s="52">
        <v>42036</v>
      </c>
      <c r="B50" s="67"/>
      <c r="C50" s="68"/>
      <c r="D50" s="106"/>
      <c r="E50" s="53"/>
      <c r="F50" s="46">
        <v>5950</v>
      </c>
      <c r="G50" s="109">
        <v>7.8227817812013944E-3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10423</v>
      </c>
      <c r="W50" s="109">
        <v>1.4117643871834604E-2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426</v>
      </c>
      <c r="AM50" s="109">
        <v>3.3335941779481962E-3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37674</v>
      </c>
      <c r="BS50" s="109">
        <v>1.0380631418148994E-2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325</v>
      </c>
      <c r="CI50" s="109">
        <v>3.2587987566429361E-3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2.75" customHeight="1" thickBot="1">
      <c r="A51" s="52">
        <v>42064</v>
      </c>
      <c r="B51" s="67"/>
      <c r="C51" s="68"/>
      <c r="D51" s="106"/>
      <c r="E51" s="53"/>
      <c r="F51" s="46">
        <v>5950</v>
      </c>
      <c r="G51" s="109">
        <v>7.8227817812013944E-3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10423</v>
      </c>
      <c r="W51" s="109">
        <v>1.4117643871834604E-2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426</v>
      </c>
      <c r="AM51" s="109">
        <v>3.3335941779481962E-3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37674</v>
      </c>
      <c r="BS51" s="109">
        <v>1.0380631418148994E-2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325</v>
      </c>
      <c r="CI51" s="109">
        <v>3.2587987566429361E-3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2.75" customHeight="1" thickBot="1">
      <c r="A52" s="52">
        <v>42095</v>
      </c>
      <c r="B52" s="67"/>
      <c r="C52" s="68"/>
      <c r="D52" s="106"/>
      <c r="E52" s="53"/>
      <c r="F52" s="46">
        <v>5950</v>
      </c>
      <c r="G52" s="109">
        <v>7.8227817812013944E-3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10423</v>
      </c>
      <c r="W52" s="109">
        <v>1.4117643871834604E-2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426</v>
      </c>
      <c r="AM52" s="109">
        <v>3.3335941779481962E-3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37674</v>
      </c>
      <c r="BS52" s="109">
        <v>1.0380631418148994E-2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325</v>
      </c>
      <c r="CI52" s="109">
        <v>3.2587987566429361E-3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2.75" customHeight="1" thickBot="1">
      <c r="A53" s="52">
        <v>42125</v>
      </c>
      <c r="B53" s="67"/>
      <c r="C53" s="68"/>
      <c r="D53" s="106"/>
      <c r="E53" s="53"/>
      <c r="F53" s="46">
        <v>5950</v>
      </c>
      <c r="G53" s="109">
        <v>7.8227817812013944E-3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10423</v>
      </c>
      <c r="W53" s="109">
        <v>1.4117643871834604E-2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426</v>
      </c>
      <c r="AM53" s="109">
        <v>3.3335941779481962E-3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37674</v>
      </c>
      <c r="BS53" s="109">
        <v>1.0380631418148994E-2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325</v>
      </c>
      <c r="CI53" s="109">
        <v>3.2587987566429361E-3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2.75" customHeight="1" thickBot="1">
      <c r="A54" s="52">
        <v>42156</v>
      </c>
      <c r="B54" s="67"/>
      <c r="C54" s="68"/>
      <c r="D54" s="106"/>
      <c r="E54" s="53"/>
      <c r="F54" s="46">
        <v>5950</v>
      </c>
      <c r="G54" s="109">
        <v>7.8227817812013944E-3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10423</v>
      </c>
      <c r="W54" s="109">
        <v>1.4117643871834604E-2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426</v>
      </c>
      <c r="AM54" s="109">
        <v>3.3335941779481962E-3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37674</v>
      </c>
      <c r="BS54" s="109">
        <v>1.0380631418148994E-2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325</v>
      </c>
      <c r="CI54" s="109">
        <v>3.2587987566429361E-3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2.75" customHeight="1" thickBot="1">
      <c r="A55" s="52">
        <v>42186</v>
      </c>
      <c r="B55" s="67"/>
      <c r="C55" s="68"/>
      <c r="D55" s="106"/>
      <c r="E55" s="53"/>
      <c r="F55" s="46">
        <v>5950</v>
      </c>
      <c r="G55" s="109">
        <v>7.8227817812013944E-3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10423</v>
      </c>
      <c r="W55" s="109">
        <v>1.4117643871834604E-2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426</v>
      </c>
      <c r="AM55" s="109">
        <v>3.3335941779481962E-3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37674</v>
      </c>
      <c r="BS55" s="109">
        <v>1.0380631418148994E-2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325</v>
      </c>
      <c r="CI55" s="109">
        <v>3.2587987566429361E-3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2.75" customHeight="1" thickBot="1">
      <c r="A56" s="52">
        <v>42217</v>
      </c>
      <c r="B56" s="67"/>
      <c r="C56" s="68"/>
      <c r="D56" s="106"/>
      <c r="E56" s="53"/>
      <c r="F56" s="46">
        <v>5950</v>
      </c>
      <c r="G56" s="109">
        <v>7.8227817812013944E-3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10423</v>
      </c>
      <c r="W56" s="109">
        <v>1.4117643871834604E-2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426</v>
      </c>
      <c r="AM56" s="109">
        <v>3.3335941779481962E-3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37674</v>
      </c>
      <c r="BS56" s="109">
        <v>1.0380631418148994E-2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325</v>
      </c>
      <c r="CI56" s="109">
        <v>3.2587987566429361E-3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2.75" customHeight="1" thickBot="1">
      <c r="A57" s="52">
        <v>42248</v>
      </c>
      <c r="B57" s="67"/>
      <c r="C57" s="68"/>
      <c r="D57" s="106"/>
      <c r="E57" s="53"/>
      <c r="F57" s="46">
        <v>5950</v>
      </c>
      <c r="G57" s="109">
        <v>7.8227817812013944E-3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10423</v>
      </c>
      <c r="W57" s="109">
        <v>1.4117643871834604E-2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426</v>
      </c>
      <c r="AM57" s="109">
        <v>3.3335941779481962E-3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37674</v>
      </c>
      <c r="BS57" s="109">
        <v>1.0380631418148994E-2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325</v>
      </c>
      <c r="CI57" s="109">
        <v>3.2587987566429361E-3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2.75" customHeight="1" thickBot="1">
      <c r="A58" s="52">
        <v>42278</v>
      </c>
      <c r="B58" s="67"/>
      <c r="C58" s="68"/>
      <c r="D58" s="106"/>
      <c r="E58" s="53"/>
      <c r="F58" s="46">
        <v>5950</v>
      </c>
      <c r="G58" s="109">
        <v>7.8227817812013944E-3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10423</v>
      </c>
      <c r="W58" s="109">
        <v>1.4117643871834604E-2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426</v>
      </c>
      <c r="AM58" s="109">
        <v>3.3335941779481962E-3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37674</v>
      </c>
      <c r="BS58" s="109">
        <v>1.0380631418148994E-2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325</v>
      </c>
      <c r="CI58" s="109">
        <v>3.2587987566429361E-3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2.75" customHeight="1" thickBot="1">
      <c r="A59" s="52">
        <v>42309</v>
      </c>
      <c r="B59" s="67"/>
      <c r="C59" s="68"/>
      <c r="D59" s="106"/>
      <c r="E59" s="53"/>
      <c r="F59" s="46">
        <v>5950</v>
      </c>
      <c r="G59" s="109">
        <v>7.8227817812013944E-3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10423</v>
      </c>
      <c r="W59" s="109">
        <v>1.4117643871834604E-2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426</v>
      </c>
      <c r="AM59" s="109">
        <v>3.3335941779481962E-3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37674</v>
      </c>
      <c r="BS59" s="109">
        <v>1.0380631418148994E-2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325</v>
      </c>
      <c r="CI59" s="109">
        <v>3.2587987566429361E-3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2.75" customHeight="1" thickBot="1">
      <c r="A60" s="52">
        <v>42339</v>
      </c>
      <c r="B60" s="67"/>
      <c r="C60" s="68"/>
      <c r="D60" s="106"/>
      <c r="E60" s="53"/>
      <c r="F60" s="46">
        <v>5950</v>
      </c>
      <c r="G60" s="109">
        <v>7.8227817812013944E-3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10423</v>
      </c>
      <c r="W60" s="109">
        <v>1.4117643871834604E-2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426</v>
      </c>
      <c r="AM60" s="109">
        <v>3.3335941779481962E-3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37674</v>
      </c>
      <c r="BS60" s="109">
        <v>1.0380631418148994E-2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325</v>
      </c>
      <c r="CI60" s="109">
        <v>3.2587987566429361E-3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2.75" customHeight="1" thickBot="1">
      <c r="A61" s="52">
        <v>42370</v>
      </c>
      <c r="B61" s="67"/>
      <c r="C61" s="68"/>
      <c r="D61" s="106"/>
      <c r="E61" s="53"/>
      <c r="F61" s="46">
        <v>5950</v>
      </c>
      <c r="G61" s="109">
        <v>7.8227817812013944E-3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10423</v>
      </c>
      <c r="W61" s="109">
        <v>1.4117643871834604E-2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426</v>
      </c>
      <c r="AM61" s="109">
        <v>3.3335941779481962E-3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37674</v>
      </c>
      <c r="BS61" s="109">
        <v>1.0380631418148994E-2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325</v>
      </c>
      <c r="CI61" s="109">
        <v>3.2587987566429361E-3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2.75" customHeight="1" thickBot="1">
      <c r="A62" s="52">
        <v>42401</v>
      </c>
      <c r="B62" s="67"/>
      <c r="C62" s="68"/>
      <c r="D62" s="106"/>
      <c r="E62" s="53"/>
      <c r="F62" s="46">
        <v>5950</v>
      </c>
      <c r="G62" s="109">
        <v>7.8227817812013944E-3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10423</v>
      </c>
      <c r="W62" s="109">
        <v>1.4117643871834604E-2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426</v>
      </c>
      <c r="AM62" s="109">
        <v>3.3335941779481962E-3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37674</v>
      </c>
      <c r="BS62" s="109">
        <v>1.0380631418148994E-2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325</v>
      </c>
      <c r="CI62" s="109">
        <v>3.2587987566429361E-3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2.75" customHeight="1" thickBot="1">
      <c r="A63" s="52">
        <v>42430</v>
      </c>
      <c r="B63" s="67"/>
      <c r="C63" s="68"/>
      <c r="D63" s="106"/>
      <c r="E63" s="53"/>
      <c r="F63" s="46">
        <v>5950</v>
      </c>
      <c r="G63" s="109">
        <v>7.8227817812013944E-3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10423</v>
      </c>
      <c r="W63" s="109">
        <v>1.4117643871834604E-2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426</v>
      </c>
      <c r="AM63" s="109">
        <v>3.3335941779481962E-3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37674</v>
      </c>
      <c r="BS63" s="109">
        <v>1.0380631418148994E-2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325</v>
      </c>
      <c r="CI63" s="109">
        <v>3.2587987566429361E-3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2.75" customHeight="1" thickBot="1">
      <c r="A64" s="52">
        <v>42461</v>
      </c>
      <c r="B64" s="67"/>
      <c r="C64" s="68"/>
      <c r="D64" s="106"/>
      <c r="E64" s="53"/>
      <c r="F64" s="46">
        <v>5950</v>
      </c>
      <c r="G64" s="109">
        <v>7.8227817812013944E-3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10423</v>
      </c>
      <c r="W64" s="109">
        <v>1.4117643871834604E-2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426</v>
      </c>
      <c r="AM64" s="109">
        <v>3.3335941779481962E-3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37674</v>
      </c>
      <c r="BS64" s="109">
        <v>1.0380631418148994E-2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325</v>
      </c>
      <c r="CI64" s="109">
        <v>3.2587987566429361E-3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5950</v>
      </c>
      <c r="G65" s="109">
        <v>7.8227817812013944E-3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10423</v>
      </c>
      <c r="W65" s="109">
        <v>1.4117643871834604E-2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426</v>
      </c>
      <c r="AM65" s="109">
        <v>3.3335941779481962E-3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37674</v>
      </c>
      <c r="BS65" s="109">
        <v>1.0380631418148994E-2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325</v>
      </c>
      <c r="CI65" s="109">
        <v>3.2587987566429361E-3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5950</v>
      </c>
      <c r="G66" s="109">
        <v>7.8227817812013944E-3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10423</v>
      </c>
      <c r="W66" s="109">
        <v>1.4117643871834604E-2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426</v>
      </c>
      <c r="AM66" s="109">
        <v>3.3335941779481962E-3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37674</v>
      </c>
      <c r="BS66" s="109">
        <v>1.0380631418148994E-2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325</v>
      </c>
      <c r="CI66" s="109">
        <v>3.2587987566429361E-3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5950</v>
      </c>
      <c r="G67" s="109">
        <v>7.8227817812013944E-3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10423</v>
      </c>
      <c r="W67" s="109">
        <v>1.4117643871834604E-2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426</v>
      </c>
      <c r="AM67" s="109">
        <v>3.3335941779481962E-3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37674</v>
      </c>
      <c r="BS67" s="109">
        <v>1.0380631418148994E-2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325</v>
      </c>
      <c r="CI67" s="109">
        <v>3.2587987566429361E-3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44" ht="12.75" customHeight="1">
      <c r="A68" s="52">
        <v>42583</v>
      </c>
      <c r="B68" s="67"/>
      <c r="C68" s="68"/>
      <c r="D68" s="106"/>
      <c r="E68" s="53"/>
      <c r="F68" s="46">
        <v>5950</v>
      </c>
      <c r="G68" s="109">
        <v>7.8227817812013944E-3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10423</v>
      </c>
      <c r="W68" s="109">
        <v>1.4117643871834604E-2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426</v>
      </c>
      <c r="AM68" s="109">
        <v>3.3335941779481962E-3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37674</v>
      </c>
      <c r="BS68" s="109">
        <v>1.0380631418148994E-2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325</v>
      </c>
      <c r="CI68" s="109">
        <v>3.2587987566429361E-3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 ht="12.75" customHeight="1">
      <c r="A69" s="52">
        <v>42614</v>
      </c>
      <c r="B69" s="67"/>
      <c r="C69" s="68"/>
      <c r="D69" s="106"/>
      <c r="E69" s="53"/>
      <c r="F69" s="46">
        <v>5950</v>
      </c>
      <c r="G69" s="109">
        <v>7.8227817812013944E-3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10423</v>
      </c>
      <c r="W69" s="109">
        <v>1.4117643871834604E-2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426</v>
      </c>
      <c r="AM69" s="109">
        <v>3.3335941779481962E-3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37674</v>
      </c>
      <c r="BS69" s="109">
        <v>1.0380631418148994E-2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325</v>
      </c>
      <c r="CI69" s="109">
        <v>3.2587987566429361E-3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 ht="12.75" customHeight="1">
      <c r="A70" s="52">
        <v>42644</v>
      </c>
      <c r="B70" s="67"/>
      <c r="C70" s="68"/>
      <c r="D70" s="106"/>
      <c r="E70" s="53"/>
      <c r="F70" s="46">
        <v>5950</v>
      </c>
      <c r="G70" s="109">
        <v>7.8227817812013944E-3</v>
      </c>
      <c r="H70" s="112">
        <v>2.33</v>
      </c>
      <c r="I70" s="30">
        <f>H70*F70</f>
        <v>13863.5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10423</v>
      </c>
      <c r="W70" s="109">
        <v>1.4117643871834604E-2</v>
      </c>
      <c r="X70" s="112">
        <v>2.33</v>
      </c>
      <c r="Y70" s="30">
        <f>X70*V70</f>
        <v>24285.59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426</v>
      </c>
      <c r="AM70" s="109">
        <v>3.3335941779481962E-3</v>
      </c>
      <c r="AN70" s="112">
        <v>2.33</v>
      </c>
      <c r="AO70" s="30">
        <f>AN70*AL70</f>
        <v>992.58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2.33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37674</v>
      </c>
      <c r="BS70" s="109">
        <v>1.0380631418148994E-2</v>
      </c>
      <c r="BT70" s="112">
        <v>2.33</v>
      </c>
      <c r="BU70" s="30">
        <f>BT70*BR70</f>
        <v>87780.42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325</v>
      </c>
      <c r="CI70" s="109">
        <v>3.2587987566429361E-3</v>
      </c>
      <c r="CJ70" s="112">
        <v>2.33</v>
      </c>
      <c r="CK70" s="30">
        <f>CJ70*CH70</f>
        <v>757.25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2.33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44" ht="12.75" customHeight="1">
      <c r="A71" s="52">
        <v>42675</v>
      </c>
      <c r="B71" s="67"/>
      <c r="C71" s="68"/>
      <c r="D71" s="106"/>
      <c r="E71" s="53"/>
      <c r="F71" s="46">
        <v>5950</v>
      </c>
      <c r="G71" s="109">
        <v>7.8227817812013944E-3</v>
      </c>
      <c r="H71" s="112">
        <v>2.33</v>
      </c>
      <c r="I71" s="30">
        <f t="shared" ref="I71:I84" si="5">H71*F71</f>
        <v>13863.5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10423</v>
      </c>
      <c r="W71" s="109">
        <v>1.4117643871834604E-2</v>
      </c>
      <c r="X71" s="112">
        <v>2.33</v>
      </c>
      <c r="Y71" s="30">
        <f t="shared" ref="Y71:Y84" si="6">X71*V71</f>
        <v>24285.59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426</v>
      </c>
      <c r="AM71" s="109">
        <v>3.3335941779481962E-3</v>
      </c>
      <c r="AN71" s="112">
        <v>2.33</v>
      </c>
      <c r="AO71" s="30">
        <f t="shared" ref="AO71:AO84" si="7">AN71*AL71</f>
        <v>992.58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2.33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37674</v>
      </c>
      <c r="BS71" s="109">
        <v>1.0380631418148994E-2</v>
      </c>
      <c r="BT71" s="112">
        <v>2.33</v>
      </c>
      <c r="BU71" s="30">
        <f t="shared" ref="BU71:BU84" si="9">BT71*BR71</f>
        <v>87780.42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325</v>
      </c>
      <c r="CI71" s="109">
        <v>3.2587987566429361E-3</v>
      </c>
      <c r="CJ71" s="112">
        <v>2.33</v>
      </c>
      <c r="CK71" s="30">
        <f t="shared" ref="CK71:CK84" si="10">CJ71*CH71</f>
        <v>757.25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2.33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</row>
    <row r="72" spans="1:144" s="30" customFormat="1" ht="12.75" customHeight="1">
      <c r="A72" s="52">
        <v>42705</v>
      </c>
      <c r="B72" s="67"/>
      <c r="C72" s="68"/>
      <c r="D72" s="106"/>
      <c r="E72" s="53"/>
      <c r="F72" s="46">
        <v>5950</v>
      </c>
      <c r="G72" s="109">
        <v>7.8227817812013944E-3</v>
      </c>
      <c r="H72" s="112">
        <v>2.33</v>
      </c>
      <c r="I72" s="30">
        <f t="shared" si="5"/>
        <v>13863.5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10423</v>
      </c>
      <c r="W72" s="109">
        <v>1.4117643871834604E-2</v>
      </c>
      <c r="X72" s="112">
        <v>2.33</v>
      </c>
      <c r="Y72" s="30">
        <f t="shared" si="6"/>
        <v>24285.59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426</v>
      </c>
      <c r="AM72" s="109">
        <v>3.3335941779481962E-3</v>
      </c>
      <c r="AN72" s="112">
        <v>2.33</v>
      </c>
      <c r="AO72" s="30">
        <f t="shared" si="7"/>
        <v>992.58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2.33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37674</v>
      </c>
      <c r="BS72" s="109">
        <v>1.0380631418148994E-2</v>
      </c>
      <c r="BT72" s="112">
        <v>2.33</v>
      </c>
      <c r="BU72" s="30">
        <f t="shared" si="9"/>
        <v>87780.42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325</v>
      </c>
      <c r="CI72" s="109">
        <v>3.2587987566429361E-3</v>
      </c>
      <c r="CJ72" s="112">
        <v>2.33</v>
      </c>
      <c r="CK72" s="30">
        <f t="shared" si="10"/>
        <v>757.25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2.33</v>
      </c>
      <c r="DA72" s="30">
        <f t="shared" si="11"/>
        <v>0</v>
      </c>
      <c r="DB72" s="67"/>
      <c r="DC72" s="68"/>
      <c r="DD72" s="69"/>
      <c r="DF72" s="46"/>
      <c r="DG72" s="47"/>
      <c r="DH72" s="48"/>
      <c r="DI72" s="31"/>
    </row>
    <row r="73" spans="1:144" ht="12.75" customHeight="1" thickBot="1">
      <c r="A73" s="52">
        <v>42736</v>
      </c>
      <c r="B73" s="67"/>
      <c r="C73" s="68"/>
      <c r="D73" s="106"/>
      <c r="E73" s="53"/>
      <c r="F73" s="46">
        <v>5950</v>
      </c>
      <c r="G73" s="109">
        <v>7.8227817812013944E-3</v>
      </c>
      <c r="H73" s="112">
        <v>2.33</v>
      </c>
      <c r="I73" s="30">
        <f t="shared" si="5"/>
        <v>13863.5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10423</v>
      </c>
      <c r="W73" s="109">
        <v>1.4117643871834604E-2</v>
      </c>
      <c r="X73" s="112">
        <v>2.33</v>
      </c>
      <c r="Y73" s="30">
        <f t="shared" si="6"/>
        <v>24285.59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426</v>
      </c>
      <c r="AM73" s="109">
        <v>3.3335941779481962E-3</v>
      </c>
      <c r="AN73" s="112">
        <v>2.33</v>
      </c>
      <c r="AO73" s="30">
        <f t="shared" si="7"/>
        <v>992.58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2.33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37674</v>
      </c>
      <c r="BS73" s="109">
        <v>1.0380631418148994E-2</v>
      </c>
      <c r="BT73" s="112">
        <v>2.33</v>
      </c>
      <c r="BU73" s="30">
        <f t="shared" si="9"/>
        <v>87780.42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325</v>
      </c>
      <c r="CI73" s="109">
        <v>3.2587987566429361E-3</v>
      </c>
      <c r="CJ73" s="112">
        <v>2.33</v>
      </c>
      <c r="CK73" s="30">
        <f t="shared" si="10"/>
        <v>757.25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2.33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2.75" customHeight="1" thickBot="1">
      <c r="A74" s="52">
        <v>42767</v>
      </c>
      <c r="B74" s="67"/>
      <c r="C74" s="68"/>
      <c r="D74" s="106"/>
      <c r="E74" s="53"/>
      <c r="F74" s="46">
        <v>5950</v>
      </c>
      <c r="G74" s="109">
        <v>7.8227817812013944E-3</v>
      </c>
      <c r="H74" s="112">
        <v>2.33</v>
      </c>
      <c r="I74" s="30">
        <f t="shared" si="5"/>
        <v>13863.5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10423</v>
      </c>
      <c r="W74" s="109">
        <v>1.4117643871834604E-2</v>
      </c>
      <c r="X74" s="112">
        <v>2.33</v>
      </c>
      <c r="Y74" s="30">
        <f t="shared" si="6"/>
        <v>24285.59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426</v>
      </c>
      <c r="AM74" s="109">
        <v>3.3335941779481962E-3</v>
      </c>
      <c r="AN74" s="112">
        <v>2.33</v>
      </c>
      <c r="AO74" s="30">
        <f t="shared" si="7"/>
        <v>992.58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2.33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37674</v>
      </c>
      <c r="BS74" s="109">
        <v>1.0380631418148994E-2</v>
      </c>
      <c r="BT74" s="112">
        <v>2.33</v>
      </c>
      <c r="BU74" s="30">
        <f t="shared" si="9"/>
        <v>87780.42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325</v>
      </c>
      <c r="CI74" s="109">
        <v>3.2587987566429361E-3</v>
      </c>
      <c r="CJ74" s="112">
        <v>2.33</v>
      </c>
      <c r="CK74" s="30">
        <f t="shared" si="10"/>
        <v>757.25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2.33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2.75" customHeight="1" thickBot="1">
      <c r="A75" s="52">
        <v>42795</v>
      </c>
      <c r="B75" s="67"/>
      <c r="C75" s="68"/>
      <c r="D75" s="106"/>
      <c r="E75" s="53"/>
      <c r="F75" s="46">
        <v>5950</v>
      </c>
      <c r="G75" s="109">
        <v>7.8227817812013944E-3</v>
      </c>
      <c r="H75" s="112">
        <v>2.33</v>
      </c>
      <c r="I75" s="30">
        <f t="shared" si="5"/>
        <v>13863.5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10423</v>
      </c>
      <c r="W75" s="109">
        <v>1.4117643871834604E-2</v>
      </c>
      <c r="X75" s="112">
        <v>2.33</v>
      </c>
      <c r="Y75" s="30">
        <f t="shared" si="6"/>
        <v>24285.59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426</v>
      </c>
      <c r="AM75" s="109">
        <v>3.3335941779481962E-3</v>
      </c>
      <c r="AN75" s="112">
        <v>2.33</v>
      </c>
      <c r="AO75" s="30">
        <f t="shared" si="7"/>
        <v>992.58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2.33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37674</v>
      </c>
      <c r="BS75" s="109">
        <v>1.0380631418148994E-2</v>
      </c>
      <c r="BT75" s="112">
        <v>2.33</v>
      </c>
      <c r="BU75" s="30">
        <f t="shared" si="9"/>
        <v>87780.42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325</v>
      </c>
      <c r="CI75" s="109">
        <v>3.2587987566429361E-3</v>
      </c>
      <c r="CJ75" s="112">
        <v>2.33</v>
      </c>
      <c r="CK75" s="30">
        <f t="shared" si="10"/>
        <v>757.25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2.33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2.75" customHeight="1" thickBot="1">
      <c r="A76" s="52">
        <v>42826</v>
      </c>
      <c r="B76" s="67"/>
      <c r="C76" s="68"/>
      <c r="D76" s="106"/>
      <c r="E76" s="53"/>
      <c r="F76" s="46">
        <v>5950</v>
      </c>
      <c r="G76" s="109">
        <v>7.8227817812013944E-3</v>
      </c>
      <c r="H76" s="112">
        <v>2.33</v>
      </c>
      <c r="I76" s="30">
        <f t="shared" si="5"/>
        <v>13863.5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10423</v>
      </c>
      <c r="W76" s="109">
        <v>1.4117643871834604E-2</v>
      </c>
      <c r="X76" s="112">
        <v>2.33</v>
      </c>
      <c r="Y76" s="30">
        <f t="shared" si="6"/>
        <v>24285.59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426</v>
      </c>
      <c r="AM76" s="109">
        <v>3.3335941779481962E-3</v>
      </c>
      <c r="AN76" s="112">
        <v>2.33</v>
      </c>
      <c r="AO76" s="30">
        <f t="shared" si="7"/>
        <v>992.58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37674</v>
      </c>
      <c r="BS76" s="109">
        <v>1.0380631418148994E-2</v>
      </c>
      <c r="BT76" s="112">
        <v>2.33</v>
      </c>
      <c r="BU76" s="30">
        <f t="shared" si="9"/>
        <v>87780.42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325</v>
      </c>
      <c r="CI76" s="109">
        <v>3.2587987566429361E-3</v>
      </c>
      <c r="CJ76" s="112">
        <v>2.33</v>
      </c>
      <c r="CK76" s="30">
        <f t="shared" si="10"/>
        <v>757.25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5950</v>
      </c>
      <c r="G77" s="109">
        <v>7.8227817812013944E-3</v>
      </c>
      <c r="H77" s="112">
        <v>2.33</v>
      </c>
      <c r="I77" s="30">
        <f t="shared" si="5"/>
        <v>13863.5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10423</v>
      </c>
      <c r="W77" s="109">
        <v>1.4117643871834604E-2</v>
      </c>
      <c r="X77" s="112">
        <v>2.33</v>
      </c>
      <c r="Y77" s="30">
        <f t="shared" si="6"/>
        <v>24285.59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426</v>
      </c>
      <c r="AM77" s="109">
        <v>3.3335941779481962E-3</v>
      </c>
      <c r="AN77" s="112">
        <v>2.33</v>
      </c>
      <c r="AO77" s="30">
        <f t="shared" si="7"/>
        <v>992.58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37674</v>
      </c>
      <c r="BS77" s="109">
        <v>1.0380631418148994E-2</v>
      </c>
      <c r="BT77" s="112">
        <v>2.33</v>
      </c>
      <c r="BU77" s="30">
        <f t="shared" si="9"/>
        <v>87780.42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325</v>
      </c>
      <c r="CI77" s="109">
        <v>3.2587987566429361E-3</v>
      </c>
      <c r="CJ77" s="112">
        <v>2.33</v>
      </c>
      <c r="CK77" s="30">
        <f t="shared" si="10"/>
        <v>757.25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5950</v>
      </c>
      <c r="G78" s="109">
        <v>7.8227817812013944E-3</v>
      </c>
      <c r="H78" s="112">
        <v>2.33</v>
      </c>
      <c r="I78" s="30">
        <f t="shared" si="5"/>
        <v>13863.5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10423</v>
      </c>
      <c r="W78" s="109">
        <v>1.4117643871834604E-2</v>
      </c>
      <c r="X78" s="112">
        <v>2.33</v>
      </c>
      <c r="Y78" s="30">
        <f t="shared" si="6"/>
        <v>24285.59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426</v>
      </c>
      <c r="AM78" s="109">
        <v>3.3335941779481962E-3</v>
      </c>
      <c r="AN78" s="112">
        <v>2.33</v>
      </c>
      <c r="AO78" s="30">
        <f t="shared" si="7"/>
        <v>992.58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37674</v>
      </c>
      <c r="BS78" s="109">
        <v>1.0380631418148994E-2</v>
      </c>
      <c r="BT78" s="112">
        <v>2.33</v>
      </c>
      <c r="BU78" s="30">
        <f t="shared" si="9"/>
        <v>87780.42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325</v>
      </c>
      <c r="CI78" s="109">
        <v>3.2587987566429361E-3</v>
      </c>
      <c r="CJ78" s="112">
        <v>2.33</v>
      </c>
      <c r="CK78" s="30">
        <f t="shared" si="10"/>
        <v>757.25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5950</v>
      </c>
      <c r="G79" s="109">
        <v>7.8227817812013944E-3</v>
      </c>
      <c r="H79" s="112">
        <v>2.33</v>
      </c>
      <c r="I79" s="30">
        <f t="shared" si="5"/>
        <v>13863.5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10423</v>
      </c>
      <c r="W79" s="109">
        <v>1.4117643871834604E-2</v>
      </c>
      <c r="X79" s="112">
        <v>2.33</v>
      </c>
      <c r="Y79" s="30">
        <f t="shared" si="6"/>
        <v>24285.59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426</v>
      </c>
      <c r="AM79" s="109">
        <v>3.3335941779481962E-3</v>
      </c>
      <c r="AN79" s="112">
        <v>2.33</v>
      </c>
      <c r="AO79" s="30">
        <f t="shared" si="7"/>
        <v>992.58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37674</v>
      </c>
      <c r="BS79" s="109">
        <v>1.0380631418148994E-2</v>
      </c>
      <c r="BT79" s="112">
        <v>2.33</v>
      </c>
      <c r="BU79" s="30">
        <f t="shared" si="9"/>
        <v>87780.42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325</v>
      </c>
      <c r="CI79" s="109">
        <v>3.2587987566429361E-3</v>
      </c>
      <c r="CJ79" s="112">
        <v>2.33</v>
      </c>
      <c r="CK79" s="30">
        <f t="shared" si="10"/>
        <v>757.25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J79" s="88"/>
    </row>
    <row r="80" spans="1:144" ht="12.75" customHeight="1">
      <c r="A80" s="52">
        <v>42948</v>
      </c>
      <c r="B80" s="67"/>
      <c r="C80" s="68"/>
      <c r="D80" s="106"/>
      <c r="E80" s="53"/>
      <c r="F80" s="46">
        <v>5950</v>
      </c>
      <c r="G80" s="109">
        <v>7.8227817812013944E-3</v>
      </c>
      <c r="H80" s="112">
        <v>2.33</v>
      </c>
      <c r="I80" s="30">
        <f t="shared" si="5"/>
        <v>13863.5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10423</v>
      </c>
      <c r="W80" s="109">
        <v>1.4117643871834604E-2</v>
      </c>
      <c r="X80" s="112">
        <v>2.33</v>
      </c>
      <c r="Y80" s="30">
        <f t="shared" si="6"/>
        <v>24285.59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426</v>
      </c>
      <c r="AM80" s="109">
        <v>3.3335941779481962E-3</v>
      </c>
      <c r="AN80" s="112">
        <v>2.33</v>
      </c>
      <c r="AO80" s="30">
        <f t="shared" si="7"/>
        <v>992.58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37674</v>
      </c>
      <c r="BS80" s="109">
        <v>1.0380631418148994E-2</v>
      </c>
      <c r="BT80" s="112">
        <v>2.33</v>
      </c>
      <c r="BU80" s="30">
        <f t="shared" si="9"/>
        <v>87780.42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325</v>
      </c>
      <c r="CI80" s="109">
        <v>3.2587987566429361E-3</v>
      </c>
      <c r="CJ80" s="112">
        <v>2.33</v>
      </c>
      <c r="CK80" s="30">
        <f t="shared" si="10"/>
        <v>757.25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</row>
    <row r="81" spans="1:112" ht="12.75" customHeight="1">
      <c r="A81" s="52">
        <v>42979</v>
      </c>
      <c r="B81" s="67"/>
      <c r="C81" s="68"/>
      <c r="D81" s="106"/>
      <c r="E81" s="53"/>
      <c r="F81" s="46">
        <v>5950</v>
      </c>
      <c r="G81" s="109">
        <v>7.8227817812013944E-3</v>
      </c>
      <c r="H81" s="112">
        <v>2.33</v>
      </c>
      <c r="I81" s="30">
        <f t="shared" si="5"/>
        <v>13863.5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10423</v>
      </c>
      <c r="W81" s="109">
        <v>1.4117643871834604E-2</v>
      </c>
      <c r="X81" s="112">
        <v>2.33</v>
      </c>
      <c r="Y81" s="30">
        <f t="shared" si="6"/>
        <v>24285.59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426</v>
      </c>
      <c r="AM81" s="109">
        <v>3.3335941779481962E-3</v>
      </c>
      <c r="AN81" s="112">
        <v>2.33</v>
      </c>
      <c r="AO81" s="30">
        <f t="shared" si="7"/>
        <v>992.58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37674</v>
      </c>
      <c r="BS81" s="109">
        <v>1.0380631418148994E-2</v>
      </c>
      <c r="BT81" s="112">
        <v>2.33</v>
      </c>
      <c r="BU81" s="30">
        <f t="shared" si="9"/>
        <v>87780.42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325</v>
      </c>
      <c r="CI81" s="109">
        <v>3.2587987566429361E-3</v>
      </c>
      <c r="CJ81" s="112">
        <v>2.33</v>
      </c>
      <c r="CK81" s="30">
        <f t="shared" si="10"/>
        <v>757.25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</row>
    <row r="82" spans="1:112" ht="12.75" customHeight="1">
      <c r="A82" s="52">
        <v>43009</v>
      </c>
      <c r="B82" s="67"/>
      <c r="C82" s="68"/>
      <c r="D82" s="106"/>
      <c r="E82" s="53"/>
      <c r="F82" s="46">
        <v>5950</v>
      </c>
      <c r="G82" s="109">
        <v>7.8227817812013944E-3</v>
      </c>
      <c r="H82" s="112">
        <v>2.33</v>
      </c>
      <c r="I82" s="30">
        <f t="shared" si="5"/>
        <v>13863.5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10423</v>
      </c>
      <c r="W82" s="109">
        <v>1.4117643871834604E-2</v>
      </c>
      <c r="X82" s="112">
        <v>2.33</v>
      </c>
      <c r="Y82" s="30">
        <f t="shared" si="6"/>
        <v>24285.59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426</v>
      </c>
      <c r="AM82" s="109">
        <v>3.3335941779481962E-3</v>
      </c>
      <c r="AN82" s="112">
        <v>2.33</v>
      </c>
      <c r="AO82" s="30">
        <f t="shared" si="7"/>
        <v>992.58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37674</v>
      </c>
      <c r="BS82" s="109">
        <v>1.0380631418148994E-2</v>
      </c>
      <c r="BT82" s="112">
        <v>2.33</v>
      </c>
      <c r="BU82" s="30">
        <f t="shared" si="9"/>
        <v>87780.42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325</v>
      </c>
      <c r="CI82" s="109">
        <v>3.2587987566429361E-3</v>
      </c>
      <c r="CJ82" s="112">
        <v>2.33</v>
      </c>
      <c r="CK82" s="30">
        <f t="shared" si="10"/>
        <v>757.25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</row>
    <row r="83" spans="1:112" ht="12.75" customHeight="1">
      <c r="A83" s="52">
        <v>43040</v>
      </c>
      <c r="B83" s="67"/>
      <c r="C83" s="68"/>
      <c r="D83" s="106"/>
      <c r="E83" s="53"/>
      <c r="F83" s="46">
        <v>5950</v>
      </c>
      <c r="G83" s="109">
        <v>7.8227817812013944E-3</v>
      </c>
      <c r="H83" s="112">
        <v>2.33</v>
      </c>
      <c r="I83" s="30">
        <f t="shared" si="5"/>
        <v>13863.5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10423</v>
      </c>
      <c r="W83" s="109">
        <v>1.4117643871834604E-2</v>
      </c>
      <c r="X83" s="112">
        <v>2.33</v>
      </c>
      <c r="Y83" s="30">
        <f t="shared" si="6"/>
        <v>24285.59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426</v>
      </c>
      <c r="AM83" s="109">
        <v>3.3335941779481962E-3</v>
      </c>
      <c r="AN83" s="112">
        <v>2.33</v>
      </c>
      <c r="AO83" s="30">
        <f t="shared" si="7"/>
        <v>992.58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37674</v>
      </c>
      <c r="BS83" s="109">
        <v>1.0380631418148994E-2</v>
      </c>
      <c r="BT83" s="112">
        <v>2.33</v>
      </c>
      <c r="BU83" s="30">
        <f t="shared" si="9"/>
        <v>87780.42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325</v>
      </c>
      <c r="CI83" s="109">
        <v>3.2587987566429361E-3</v>
      </c>
      <c r="CJ83" s="112">
        <v>2.33</v>
      </c>
      <c r="CK83" s="30">
        <f t="shared" si="10"/>
        <v>757.25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</row>
    <row r="84" spans="1:112" ht="12.75" customHeight="1" thickBot="1">
      <c r="A84" s="70">
        <v>43070</v>
      </c>
      <c r="B84" s="75"/>
      <c r="C84" s="76"/>
      <c r="D84" s="107"/>
      <c r="E84" s="73"/>
      <c r="F84" s="71">
        <v>5950</v>
      </c>
      <c r="G84" s="111">
        <v>7.8227817812013944E-3</v>
      </c>
      <c r="H84" s="113">
        <v>2.33</v>
      </c>
      <c r="I84" s="30">
        <f t="shared" si="5"/>
        <v>13863.5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10423</v>
      </c>
      <c r="W84" s="111">
        <v>1.4117643871834604E-2</v>
      </c>
      <c r="X84" s="113">
        <v>2.33</v>
      </c>
      <c r="Y84" s="30">
        <f t="shared" si="6"/>
        <v>24285.59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426</v>
      </c>
      <c r="AM84" s="111">
        <v>3.3335941779481962E-3</v>
      </c>
      <c r="AN84" s="113">
        <v>2.33</v>
      </c>
      <c r="AO84" s="30">
        <f t="shared" si="7"/>
        <v>992.58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37674</v>
      </c>
      <c r="BS84" s="111">
        <v>1.0380631418148994E-2</v>
      </c>
      <c r="BT84" s="113">
        <v>2.33</v>
      </c>
      <c r="BU84" s="30">
        <f t="shared" si="9"/>
        <v>87780.42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325</v>
      </c>
      <c r="CI84" s="111">
        <v>3.2587987566429361E-3</v>
      </c>
      <c r="CJ84" s="113">
        <v>2.33</v>
      </c>
      <c r="CK84" s="30">
        <f t="shared" si="10"/>
        <v>757.25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EO85"/>
  <sheetViews>
    <sheetView topLeftCell="A69" zoomScale="85" zoomScaleNormal="85" workbookViewId="0">
      <pane xSplit="1" topLeftCell="CO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74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15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109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109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109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109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109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109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109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109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109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109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109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109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109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109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109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109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109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109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181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181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181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09">
        <v>0</v>
      </c>
      <c r="BT43" s="60">
        <v>3.6026924004409961</v>
      </c>
      <c r="BU43" s="59"/>
      <c r="BV43" s="55"/>
      <c r="BW43" s="109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181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181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109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109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109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109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109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109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109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109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109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109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109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109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109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109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109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109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109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109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109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109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109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109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109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109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109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109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109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109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109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109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5510</v>
      </c>
      <c r="G49" s="109">
        <v>7.2442903553646531E-3</v>
      </c>
      <c r="H49" s="112">
        <v>3.5968521438355099</v>
      </c>
      <c r="I49" s="30"/>
      <c r="J49" s="67"/>
      <c r="K49" s="109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7733</v>
      </c>
      <c r="W49" s="109">
        <v>1.0474118781626881E-2</v>
      </c>
      <c r="X49" s="114">
        <v>3.5968521438355099</v>
      </c>
      <c r="Y49" s="30"/>
      <c r="Z49" s="67"/>
      <c r="AA49" s="109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290</v>
      </c>
      <c r="AM49" s="109">
        <v>2.2693481493074575E-3</v>
      </c>
      <c r="AN49" s="114">
        <v>3.5968521438355099</v>
      </c>
      <c r="AO49" s="30"/>
      <c r="AP49" s="67"/>
      <c r="AQ49" s="109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19138</v>
      </c>
      <c r="BS49" s="109">
        <v>5.2732527493904403E-3</v>
      </c>
      <c r="BT49" s="114">
        <v>3.5968521438355099</v>
      </c>
      <c r="BU49" s="30"/>
      <c r="BV49" s="67"/>
      <c r="BW49" s="109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638</v>
      </c>
      <c r="CI49" s="109">
        <v>6.397272636117517E-3</v>
      </c>
      <c r="CJ49" s="114">
        <v>3.5968521438355099</v>
      </c>
      <c r="CK49" s="30"/>
      <c r="CL49" s="67"/>
      <c r="CM49" s="109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109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5510</v>
      </c>
      <c r="G50" s="109">
        <v>7.2442903553646531E-3</v>
      </c>
      <c r="H50" s="112">
        <v>3.5968521438355099</v>
      </c>
      <c r="I50" s="30"/>
      <c r="J50" s="67"/>
      <c r="K50" s="109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7733</v>
      </c>
      <c r="W50" s="109">
        <v>1.0474118781626881E-2</v>
      </c>
      <c r="X50" s="114">
        <v>3.5968521438355099</v>
      </c>
      <c r="Y50" s="30"/>
      <c r="Z50" s="67"/>
      <c r="AA50" s="109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290</v>
      </c>
      <c r="AM50" s="109">
        <v>2.2693481493074575E-3</v>
      </c>
      <c r="AN50" s="114">
        <v>3.5968521438355099</v>
      </c>
      <c r="AO50" s="30"/>
      <c r="AP50" s="67"/>
      <c r="AQ50" s="109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19138</v>
      </c>
      <c r="BS50" s="109">
        <v>5.2732527493904403E-3</v>
      </c>
      <c r="BT50" s="114">
        <v>3.5968521438355099</v>
      </c>
      <c r="BU50" s="30"/>
      <c r="BV50" s="67"/>
      <c r="BW50" s="109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638</v>
      </c>
      <c r="CI50" s="109">
        <v>6.397272636117517E-3</v>
      </c>
      <c r="CJ50" s="114">
        <v>3.5968521438355099</v>
      </c>
      <c r="CK50" s="30"/>
      <c r="CL50" s="67"/>
      <c r="CM50" s="109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109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5510</v>
      </c>
      <c r="G51" s="109">
        <v>7.2442903553646531E-3</v>
      </c>
      <c r="H51" s="112">
        <v>3.5968521438355099</v>
      </c>
      <c r="I51" s="30"/>
      <c r="J51" s="67"/>
      <c r="K51" s="109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7733</v>
      </c>
      <c r="W51" s="109">
        <v>1.0474118781626881E-2</v>
      </c>
      <c r="X51" s="114">
        <v>3.5968521438355099</v>
      </c>
      <c r="Y51" s="30"/>
      <c r="Z51" s="67"/>
      <c r="AA51" s="109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290</v>
      </c>
      <c r="AM51" s="109">
        <v>2.2693481493074575E-3</v>
      </c>
      <c r="AN51" s="114">
        <v>3.5968521438355099</v>
      </c>
      <c r="AO51" s="30"/>
      <c r="AP51" s="67"/>
      <c r="AQ51" s="109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19138</v>
      </c>
      <c r="BS51" s="109">
        <v>5.2732527493904403E-3</v>
      </c>
      <c r="BT51" s="114">
        <v>3.5968521438355099</v>
      </c>
      <c r="BU51" s="30"/>
      <c r="BV51" s="67"/>
      <c r="BW51" s="109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638</v>
      </c>
      <c r="CI51" s="109">
        <v>6.397272636117517E-3</v>
      </c>
      <c r="CJ51" s="114">
        <v>3.5968521438355099</v>
      </c>
      <c r="CK51" s="30"/>
      <c r="CL51" s="67"/>
      <c r="CM51" s="109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109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5510</v>
      </c>
      <c r="G52" s="109">
        <v>7.2442903553646531E-3</v>
      </c>
      <c r="H52" s="112">
        <v>3.5979762224728238</v>
      </c>
      <c r="I52" s="30"/>
      <c r="J52" s="67"/>
      <c r="K52" s="109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7733</v>
      </c>
      <c r="W52" s="109">
        <v>1.0474118781626881E-2</v>
      </c>
      <c r="X52" s="114">
        <v>3.5979762224728238</v>
      </c>
      <c r="Y52" s="30"/>
      <c r="Z52" s="67"/>
      <c r="AA52" s="109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290</v>
      </c>
      <c r="AM52" s="109">
        <v>2.2693481493074575E-3</v>
      </c>
      <c r="AN52" s="114">
        <v>3.5979762224728238</v>
      </c>
      <c r="AO52" s="30"/>
      <c r="AP52" s="67"/>
      <c r="AQ52" s="109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19138</v>
      </c>
      <c r="BS52" s="109">
        <v>5.2732527493904403E-3</v>
      </c>
      <c r="BT52" s="114">
        <v>3.5979762224728238</v>
      </c>
      <c r="BU52" s="30"/>
      <c r="BV52" s="67"/>
      <c r="BW52" s="109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638</v>
      </c>
      <c r="CI52" s="109">
        <v>6.397272636117517E-3</v>
      </c>
      <c r="CJ52" s="114">
        <v>3.5979762224728238</v>
      </c>
      <c r="CK52" s="30"/>
      <c r="CL52" s="67"/>
      <c r="CM52" s="109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109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5510</v>
      </c>
      <c r="G53" s="109">
        <v>7.2442903553646531E-3</v>
      </c>
      <c r="H53" s="112">
        <v>3.5979762224728238</v>
      </c>
      <c r="I53" s="30"/>
      <c r="J53" s="67"/>
      <c r="K53" s="109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7733</v>
      </c>
      <c r="W53" s="109">
        <v>1.0474118781626881E-2</v>
      </c>
      <c r="X53" s="114">
        <v>3.5979762224728238</v>
      </c>
      <c r="Y53" s="30"/>
      <c r="Z53" s="67"/>
      <c r="AA53" s="109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290</v>
      </c>
      <c r="AM53" s="109">
        <v>2.2693481493074575E-3</v>
      </c>
      <c r="AN53" s="114">
        <v>3.5979762224728238</v>
      </c>
      <c r="AO53" s="30"/>
      <c r="AP53" s="67"/>
      <c r="AQ53" s="109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19138</v>
      </c>
      <c r="BS53" s="109">
        <v>5.2732527493904403E-3</v>
      </c>
      <c r="BT53" s="114">
        <v>3.5979762224728238</v>
      </c>
      <c r="BU53" s="30"/>
      <c r="BV53" s="67"/>
      <c r="BW53" s="109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638</v>
      </c>
      <c r="CI53" s="109">
        <v>6.397272636117517E-3</v>
      </c>
      <c r="CJ53" s="114">
        <v>3.5979762224728238</v>
      </c>
      <c r="CK53" s="30"/>
      <c r="CL53" s="67"/>
      <c r="CM53" s="109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109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5510</v>
      </c>
      <c r="G54" s="109">
        <v>7.2442903553646531E-3</v>
      </c>
      <c r="H54" s="112">
        <v>3.5979762224728238</v>
      </c>
      <c r="I54" s="30"/>
      <c r="J54" s="67"/>
      <c r="K54" s="109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7733</v>
      </c>
      <c r="W54" s="109">
        <v>1.0474118781626881E-2</v>
      </c>
      <c r="X54" s="114">
        <v>3.5979762224728238</v>
      </c>
      <c r="Y54" s="30"/>
      <c r="Z54" s="67"/>
      <c r="AA54" s="109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290</v>
      </c>
      <c r="AM54" s="109">
        <v>2.2693481493074575E-3</v>
      </c>
      <c r="AN54" s="114">
        <v>3.5979762224728238</v>
      </c>
      <c r="AO54" s="30"/>
      <c r="AP54" s="67"/>
      <c r="AQ54" s="109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19138</v>
      </c>
      <c r="BS54" s="109">
        <v>5.2732527493904403E-3</v>
      </c>
      <c r="BT54" s="114">
        <v>3.5979762224728238</v>
      </c>
      <c r="BU54" s="30"/>
      <c r="BV54" s="67"/>
      <c r="BW54" s="109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638</v>
      </c>
      <c r="CI54" s="109">
        <v>6.397272636117517E-3</v>
      </c>
      <c r="CJ54" s="114">
        <v>3.5979762224728238</v>
      </c>
      <c r="CK54" s="30"/>
      <c r="CL54" s="67"/>
      <c r="CM54" s="109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109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5510</v>
      </c>
      <c r="G55" s="109">
        <v>7.2442903553646531E-3</v>
      </c>
      <c r="H55" s="112">
        <v>3.0646109830470882</v>
      </c>
      <c r="I55" s="30"/>
      <c r="J55" s="67"/>
      <c r="K55" s="109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7733</v>
      </c>
      <c r="W55" s="109">
        <v>1.0474118781626881E-2</v>
      </c>
      <c r="X55" s="114">
        <v>3.0646109830470882</v>
      </c>
      <c r="Y55" s="30"/>
      <c r="Z55" s="67"/>
      <c r="AA55" s="109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290</v>
      </c>
      <c r="AM55" s="109">
        <v>2.2693481493074575E-3</v>
      </c>
      <c r="AN55" s="114">
        <v>3.0646109830470882</v>
      </c>
      <c r="AO55" s="30"/>
      <c r="AP55" s="67"/>
      <c r="AQ55" s="109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19138</v>
      </c>
      <c r="BS55" s="109">
        <v>5.2732527493904403E-3</v>
      </c>
      <c r="BT55" s="114">
        <v>3.0646109830470882</v>
      </c>
      <c r="BU55" s="30"/>
      <c r="BV55" s="67"/>
      <c r="BW55" s="109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638</v>
      </c>
      <c r="CI55" s="109">
        <v>6.397272636117517E-3</v>
      </c>
      <c r="CJ55" s="114">
        <v>3.0646109830470882</v>
      </c>
      <c r="CK55" s="30"/>
      <c r="CL55" s="67"/>
      <c r="CM55" s="109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109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5510</v>
      </c>
      <c r="G56" s="109">
        <v>7.2442903553646531E-3</v>
      </c>
      <c r="H56" s="112">
        <v>3.0646109830470882</v>
      </c>
      <c r="I56" s="30"/>
      <c r="J56" s="67"/>
      <c r="K56" s="109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7733</v>
      </c>
      <c r="W56" s="109">
        <v>1.0474118781626881E-2</v>
      </c>
      <c r="X56" s="114">
        <v>3.0646109830470882</v>
      </c>
      <c r="Y56" s="30"/>
      <c r="Z56" s="67"/>
      <c r="AA56" s="109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290</v>
      </c>
      <c r="AM56" s="109">
        <v>2.2693481493074575E-3</v>
      </c>
      <c r="AN56" s="114">
        <v>3.0646109830470882</v>
      </c>
      <c r="AO56" s="30"/>
      <c r="AP56" s="67"/>
      <c r="AQ56" s="109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19138</v>
      </c>
      <c r="BS56" s="109">
        <v>5.2732527493904403E-3</v>
      </c>
      <c r="BT56" s="114">
        <v>3.0646109830470882</v>
      </c>
      <c r="BU56" s="30"/>
      <c r="BV56" s="67"/>
      <c r="BW56" s="109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638</v>
      </c>
      <c r="CI56" s="109">
        <v>6.397272636117517E-3</v>
      </c>
      <c r="CJ56" s="114">
        <v>3.0646109830470882</v>
      </c>
      <c r="CK56" s="30"/>
      <c r="CL56" s="67"/>
      <c r="CM56" s="109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109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5510</v>
      </c>
      <c r="G57" s="109">
        <v>7.2442903553646531E-3</v>
      </c>
      <c r="H57" s="112">
        <v>3.0646109830470882</v>
      </c>
      <c r="I57" s="30"/>
      <c r="J57" s="67"/>
      <c r="K57" s="109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7733</v>
      </c>
      <c r="W57" s="109">
        <v>1.0474118781626881E-2</v>
      </c>
      <c r="X57" s="114">
        <v>3.0646109830470882</v>
      </c>
      <c r="Y57" s="30"/>
      <c r="Z57" s="67"/>
      <c r="AA57" s="109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290</v>
      </c>
      <c r="AM57" s="109">
        <v>2.2693481493074575E-3</v>
      </c>
      <c r="AN57" s="114">
        <v>3.0646109830470882</v>
      </c>
      <c r="AO57" s="30"/>
      <c r="AP57" s="67"/>
      <c r="AQ57" s="109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19138</v>
      </c>
      <c r="BS57" s="109">
        <v>5.2732527493904403E-3</v>
      </c>
      <c r="BT57" s="114">
        <v>3.0646109830470882</v>
      </c>
      <c r="BU57" s="30"/>
      <c r="BV57" s="67"/>
      <c r="BW57" s="109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638</v>
      </c>
      <c r="CI57" s="109">
        <v>6.397272636117517E-3</v>
      </c>
      <c r="CJ57" s="114">
        <v>3.0646109830470882</v>
      </c>
      <c r="CK57" s="30"/>
      <c r="CL57" s="67"/>
      <c r="CM57" s="109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109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5510</v>
      </c>
      <c r="G58" s="109">
        <v>7.2442903553646531E-3</v>
      </c>
      <c r="H58" s="112">
        <v>2.9280973754466522</v>
      </c>
      <c r="I58" s="30"/>
      <c r="J58" s="67"/>
      <c r="K58" s="109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7733</v>
      </c>
      <c r="W58" s="109">
        <v>1.0474118781626881E-2</v>
      </c>
      <c r="X58" s="114">
        <v>2.9280973754466522</v>
      </c>
      <c r="Y58" s="30"/>
      <c r="Z58" s="67"/>
      <c r="AA58" s="109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290</v>
      </c>
      <c r="AM58" s="109">
        <v>2.2693481493074575E-3</v>
      </c>
      <c r="AN58" s="114">
        <v>2.9280973754466522</v>
      </c>
      <c r="AO58" s="30"/>
      <c r="AP58" s="67"/>
      <c r="AQ58" s="109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19138</v>
      </c>
      <c r="BS58" s="109">
        <v>5.2732527493904403E-3</v>
      </c>
      <c r="BT58" s="114">
        <v>2.9280973754466522</v>
      </c>
      <c r="BU58" s="30"/>
      <c r="BV58" s="67"/>
      <c r="BW58" s="109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638</v>
      </c>
      <c r="CI58" s="109">
        <v>6.397272636117517E-3</v>
      </c>
      <c r="CJ58" s="114">
        <v>2.9280973754466522</v>
      </c>
      <c r="CK58" s="30"/>
      <c r="CL58" s="67"/>
      <c r="CM58" s="109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109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5510</v>
      </c>
      <c r="G59" s="109">
        <v>7.2442903553646531E-3</v>
      </c>
      <c r="H59" s="112">
        <v>2.9280973754466522</v>
      </c>
      <c r="I59" s="30"/>
      <c r="J59" s="67"/>
      <c r="K59" s="109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7733</v>
      </c>
      <c r="W59" s="109">
        <v>1.0474118781626881E-2</v>
      </c>
      <c r="X59" s="114">
        <v>2.9280973754466522</v>
      </c>
      <c r="Y59" s="30"/>
      <c r="Z59" s="67"/>
      <c r="AA59" s="109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290</v>
      </c>
      <c r="AM59" s="109">
        <v>2.2693481493074575E-3</v>
      </c>
      <c r="AN59" s="114">
        <v>2.9280973754466522</v>
      </c>
      <c r="AO59" s="30"/>
      <c r="AP59" s="67"/>
      <c r="AQ59" s="109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19138</v>
      </c>
      <c r="BS59" s="109">
        <v>5.2732527493904403E-3</v>
      </c>
      <c r="BT59" s="114">
        <v>2.9280973754466522</v>
      </c>
      <c r="BU59" s="30"/>
      <c r="BV59" s="67"/>
      <c r="BW59" s="109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638</v>
      </c>
      <c r="CI59" s="109">
        <v>6.397272636117517E-3</v>
      </c>
      <c r="CJ59" s="114">
        <v>2.9280973754466522</v>
      </c>
      <c r="CK59" s="30"/>
      <c r="CL59" s="67"/>
      <c r="CM59" s="109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109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5510</v>
      </c>
      <c r="G60" s="109">
        <v>7.2442903553646531E-3</v>
      </c>
      <c r="H60" s="112">
        <v>2.9280973754466522</v>
      </c>
      <c r="I60" s="30"/>
      <c r="J60" s="67"/>
      <c r="K60" s="109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7733</v>
      </c>
      <c r="W60" s="109">
        <v>1.0474118781626881E-2</v>
      </c>
      <c r="X60" s="114">
        <v>2.9280973754466522</v>
      </c>
      <c r="Y60" s="30"/>
      <c r="Z60" s="67"/>
      <c r="AA60" s="109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290</v>
      </c>
      <c r="AM60" s="109">
        <v>2.2693481493074575E-3</v>
      </c>
      <c r="AN60" s="114">
        <v>2.9280973754466522</v>
      </c>
      <c r="AO60" s="30"/>
      <c r="AP60" s="67"/>
      <c r="AQ60" s="109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19138</v>
      </c>
      <c r="BS60" s="109">
        <v>5.2732527493904403E-3</v>
      </c>
      <c r="BT60" s="114">
        <v>2.9280973754466522</v>
      </c>
      <c r="BU60" s="30"/>
      <c r="BV60" s="67"/>
      <c r="BW60" s="109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638</v>
      </c>
      <c r="CI60" s="109">
        <v>6.397272636117517E-3</v>
      </c>
      <c r="CJ60" s="114">
        <v>2.9280973754466522</v>
      </c>
      <c r="CK60" s="30"/>
      <c r="CL60" s="67"/>
      <c r="CM60" s="109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109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5510</v>
      </c>
      <c r="G61" s="109">
        <v>7.2442903553646531E-3</v>
      </c>
      <c r="H61" s="112">
        <v>2.7941228620860854</v>
      </c>
      <c r="I61" s="30"/>
      <c r="J61" s="67"/>
      <c r="K61" s="109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7733</v>
      </c>
      <c r="W61" s="109">
        <v>1.0474118781626881E-2</v>
      </c>
      <c r="X61" s="114">
        <v>2.7941228620860854</v>
      </c>
      <c r="Y61" s="30"/>
      <c r="Z61" s="67"/>
      <c r="AA61" s="109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290</v>
      </c>
      <c r="AM61" s="109">
        <v>2.2693481493074575E-3</v>
      </c>
      <c r="AN61" s="114">
        <v>2.7941228620860854</v>
      </c>
      <c r="AO61" s="30"/>
      <c r="AP61" s="67"/>
      <c r="AQ61" s="109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19138</v>
      </c>
      <c r="BS61" s="109">
        <v>5.2732527493904403E-3</v>
      </c>
      <c r="BT61" s="114">
        <v>2.7941228620860854</v>
      </c>
      <c r="BU61" s="30"/>
      <c r="BV61" s="67"/>
      <c r="BW61" s="109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638</v>
      </c>
      <c r="CI61" s="109">
        <v>6.397272636117517E-3</v>
      </c>
      <c r="CJ61" s="114">
        <v>2.7941228620860854</v>
      </c>
      <c r="CK61" s="30"/>
      <c r="CL61" s="67"/>
      <c r="CM61" s="109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109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5510</v>
      </c>
      <c r="G62" s="109">
        <v>7.2442903553646531E-3</v>
      </c>
      <c r="H62" s="112">
        <v>2.7941228620860854</v>
      </c>
      <c r="I62" s="30"/>
      <c r="J62" s="67"/>
      <c r="K62" s="109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7733</v>
      </c>
      <c r="W62" s="109">
        <v>1.0474118781626881E-2</v>
      </c>
      <c r="X62" s="114">
        <v>2.7941228620860854</v>
      </c>
      <c r="Y62" s="30"/>
      <c r="Z62" s="67"/>
      <c r="AA62" s="109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290</v>
      </c>
      <c r="AM62" s="109">
        <v>2.2693481493074575E-3</v>
      </c>
      <c r="AN62" s="114">
        <v>2.7941228620860854</v>
      </c>
      <c r="AO62" s="30"/>
      <c r="AP62" s="67"/>
      <c r="AQ62" s="109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19138</v>
      </c>
      <c r="BS62" s="109">
        <v>5.2732527493904403E-3</v>
      </c>
      <c r="BT62" s="114">
        <v>2.7941228620860854</v>
      </c>
      <c r="BU62" s="30"/>
      <c r="BV62" s="67"/>
      <c r="BW62" s="109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638</v>
      </c>
      <c r="CI62" s="109">
        <v>6.397272636117517E-3</v>
      </c>
      <c r="CJ62" s="114">
        <v>2.7941228620860854</v>
      </c>
      <c r="CK62" s="30"/>
      <c r="CL62" s="67"/>
      <c r="CM62" s="109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109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5510</v>
      </c>
      <c r="G63" s="109">
        <v>7.2442903553646531E-3</v>
      </c>
      <c r="H63" s="112">
        <v>2.7941228620860854</v>
      </c>
      <c r="I63" s="30"/>
      <c r="J63" s="67"/>
      <c r="K63" s="109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7733</v>
      </c>
      <c r="W63" s="109">
        <v>1.0474118781626881E-2</v>
      </c>
      <c r="X63" s="114">
        <v>2.7941228620860854</v>
      </c>
      <c r="Y63" s="30"/>
      <c r="Z63" s="67"/>
      <c r="AA63" s="109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290</v>
      </c>
      <c r="AM63" s="109">
        <v>2.2693481493074575E-3</v>
      </c>
      <c r="AN63" s="114">
        <v>2.7941228620860854</v>
      </c>
      <c r="AO63" s="30"/>
      <c r="AP63" s="67"/>
      <c r="AQ63" s="109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19138</v>
      </c>
      <c r="BS63" s="109">
        <v>5.2732527493904403E-3</v>
      </c>
      <c r="BT63" s="114">
        <v>2.7941228620860854</v>
      </c>
      <c r="BU63" s="30"/>
      <c r="BV63" s="67"/>
      <c r="BW63" s="109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638</v>
      </c>
      <c r="CI63" s="109">
        <v>6.397272636117517E-3</v>
      </c>
      <c r="CJ63" s="114">
        <v>2.7941228620860854</v>
      </c>
      <c r="CK63" s="30"/>
      <c r="CL63" s="67"/>
      <c r="CM63" s="109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109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5510</v>
      </c>
      <c r="G64" s="109">
        <v>7.2442903553646531E-3</v>
      </c>
      <c r="H64" s="112">
        <v>2.7941228620860854</v>
      </c>
      <c r="I64" s="30"/>
      <c r="J64" s="67"/>
      <c r="K64" s="109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7733</v>
      </c>
      <c r="W64" s="109">
        <v>1.0474118781626881E-2</v>
      </c>
      <c r="X64" s="114">
        <v>2.7941228620860854</v>
      </c>
      <c r="Y64" s="30"/>
      <c r="Z64" s="67"/>
      <c r="AA64" s="109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290</v>
      </c>
      <c r="AM64" s="109">
        <v>2.2693481493074575E-3</v>
      </c>
      <c r="AN64" s="114">
        <v>2.7941228620860854</v>
      </c>
      <c r="AO64" s="30"/>
      <c r="AP64" s="67"/>
      <c r="AQ64" s="109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19138</v>
      </c>
      <c r="BS64" s="109">
        <v>5.2732527493904403E-3</v>
      </c>
      <c r="BT64" s="114">
        <v>2.7941228620860854</v>
      </c>
      <c r="BU64" s="30"/>
      <c r="BV64" s="67"/>
      <c r="BW64" s="109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638</v>
      </c>
      <c r="CI64" s="109">
        <v>6.397272636117517E-3</v>
      </c>
      <c r="CJ64" s="114">
        <v>2.7941228620860854</v>
      </c>
      <c r="CK64" s="30"/>
      <c r="CL64" s="67"/>
      <c r="CM64" s="109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109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5510</v>
      </c>
      <c r="G65" s="109">
        <v>7.2442903553646531E-3</v>
      </c>
      <c r="H65" s="112">
        <v>2.7941228620860854</v>
      </c>
      <c r="I65" s="30"/>
      <c r="J65" s="67"/>
      <c r="K65" s="109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7733</v>
      </c>
      <c r="W65" s="109">
        <v>1.0474118781626881E-2</v>
      </c>
      <c r="X65" s="114">
        <v>2.7941228620860854</v>
      </c>
      <c r="Y65" s="30"/>
      <c r="Z65" s="67"/>
      <c r="AA65" s="109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290</v>
      </c>
      <c r="AM65" s="109">
        <v>2.2693481493074575E-3</v>
      </c>
      <c r="AN65" s="114">
        <v>2.7941228620860854</v>
      </c>
      <c r="AO65" s="30"/>
      <c r="AP65" s="67"/>
      <c r="AQ65" s="109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19138</v>
      </c>
      <c r="BS65" s="109">
        <v>5.2732527493904403E-3</v>
      </c>
      <c r="BT65" s="114">
        <v>2.7941228620860854</v>
      </c>
      <c r="BU65" s="30"/>
      <c r="BV65" s="67"/>
      <c r="BW65" s="109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638</v>
      </c>
      <c r="CI65" s="109">
        <v>6.397272636117517E-3</v>
      </c>
      <c r="CJ65" s="114">
        <v>2.7941228620860854</v>
      </c>
      <c r="CK65" s="30"/>
      <c r="CL65" s="67"/>
      <c r="CM65" s="109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109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5510</v>
      </c>
      <c r="G66" s="109">
        <v>7.2442903553646531E-3</v>
      </c>
      <c r="H66" s="112">
        <v>2.7941228620860854</v>
      </c>
      <c r="I66" s="30"/>
      <c r="J66" s="67"/>
      <c r="K66" s="109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7733</v>
      </c>
      <c r="W66" s="109">
        <v>1.0474118781626881E-2</v>
      </c>
      <c r="X66" s="114">
        <v>2.7941228620860854</v>
      </c>
      <c r="Y66" s="30"/>
      <c r="Z66" s="67"/>
      <c r="AA66" s="109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290</v>
      </c>
      <c r="AM66" s="109">
        <v>2.2693481493074575E-3</v>
      </c>
      <c r="AN66" s="114">
        <v>2.7941228620860854</v>
      </c>
      <c r="AO66" s="30"/>
      <c r="AP66" s="67"/>
      <c r="AQ66" s="109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19138</v>
      </c>
      <c r="BS66" s="109">
        <v>5.2732527493904403E-3</v>
      </c>
      <c r="BT66" s="114">
        <v>2.7941228620860854</v>
      </c>
      <c r="BU66" s="30"/>
      <c r="BV66" s="67"/>
      <c r="BW66" s="109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638</v>
      </c>
      <c r="CI66" s="109">
        <v>6.397272636117517E-3</v>
      </c>
      <c r="CJ66" s="114">
        <v>2.7941228620860854</v>
      </c>
      <c r="CK66" s="30"/>
      <c r="CL66" s="67"/>
      <c r="CM66" s="109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109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5510</v>
      </c>
      <c r="G67" s="109">
        <v>7.2442903553646531E-3</v>
      </c>
      <c r="H67" s="112">
        <v>2.7941228620860854</v>
      </c>
      <c r="I67" s="30"/>
      <c r="J67" s="67"/>
      <c r="K67" s="109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7733</v>
      </c>
      <c r="W67" s="109">
        <v>1.0474118781626881E-2</v>
      </c>
      <c r="X67" s="114">
        <v>2.7941228620860854</v>
      </c>
      <c r="Y67" s="30"/>
      <c r="Z67" s="67"/>
      <c r="AA67" s="109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290</v>
      </c>
      <c r="AM67" s="109">
        <v>2.2693481493074575E-3</v>
      </c>
      <c r="AN67" s="114">
        <v>2.7941228620860854</v>
      </c>
      <c r="AO67" s="30"/>
      <c r="AP67" s="67"/>
      <c r="AQ67" s="109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19138</v>
      </c>
      <c r="BS67" s="109">
        <v>5.2732527493904403E-3</v>
      </c>
      <c r="BT67" s="114">
        <v>2.7941228620860854</v>
      </c>
      <c r="BU67" s="30"/>
      <c r="BV67" s="67"/>
      <c r="BW67" s="109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638</v>
      </c>
      <c r="CI67" s="109">
        <v>6.397272636117517E-3</v>
      </c>
      <c r="CJ67" s="114">
        <v>2.7941228620860854</v>
      </c>
      <c r="CK67" s="30"/>
      <c r="CL67" s="67"/>
      <c r="CM67" s="109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109"/>
      <c r="DD67" s="69"/>
      <c r="DE67" s="30"/>
      <c r="DF67" s="46"/>
      <c r="DG67" s="47"/>
      <c r="DH67" s="48"/>
      <c r="DJ67" s="480"/>
    </row>
    <row r="68" spans="1:144">
      <c r="A68" s="52">
        <v>42583</v>
      </c>
      <c r="B68" s="67"/>
      <c r="C68" s="68"/>
      <c r="D68" s="106"/>
      <c r="E68" s="53"/>
      <c r="F68" s="46">
        <v>5510</v>
      </c>
      <c r="G68" s="109">
        <v>7.2442903553646531E-3</v>
      </c>
      <c r="H68" s="112">
        <v>2.7941228620860854</v>
      </c>
      <c r="I68" s="30"/>
      <c r="J68" s="67"/>
      <c r="K68" s="109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7733</v>
      </c>
      <c r="W68" s="109">
        <v>1.0474118781626881E-2</v>
      </c>
      <c r="X68" s="114">
        <v>2.7941228620860854</v>
      </c>
      <c r="Y68" s="30"/>
      <c r="Z68" s="67"/>
      <c r="AA68" s="109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290</v>
      </c>
      <c r="AM68" s="109">
        <v>2.2693481493074575E-3</v>
      </c>
      <c r="AN68" s="114">
        <v>2.7941228620860854</v>
      </c>
      <c r="AO68" s="30"/>
      <c r="AP68" s="67"/>
      <c r="AQ68" s="109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19138</v>
      </c>
      <c r="BS68" s="109">
        <v>5.2732527493904403E-3</v>
      </c>
      <c r="BT68" s="114">
        <v>2.7941228620860854</v>
      </c>
      <c r="BU68" s="30"/>
      <c r="BV68" s="67"/>
      <c r="BW68" s="109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638</v>
      </c>
      <c r="CI68" s="109">
        <v>6.397272636117517E-3</v>
      </c>
      <c r="CJ68" s="114">
        <v>2.7941228620860854</v>
      </c>
      <c r="CK68" s="30"/>
      <c r="CL68" s="67"/>
      <c r="CM68" s="109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109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5510</v>
      </c>
      <c r="G69" s="109">
        <v>7.2442903553646531E-3</v>
      </c>
      <c r="H69" s="112">
        <v>2.7941228620860854</v>
      </c>
      <c r="I69" s="30"/>
      <c r="J69" s="67"/>
      <c r="K69" s="109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7733</v>
      </c>
      <c r="W69" s="109">
        <v>1.0474118781626881E-2</v>
      </c>
      <c r="X69" s="114">
        <v>2.7941228620860854</v>
      </c>
      <c r="Y69" s="30"/>
      <c r="Z69" s="67"/>
      <c r="AA69" s="109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290</v>
      </c>
      <c r="AM69" s="109">
        <v>2.2693481493074575E-3</v>
      </c>
      <c r="AN69" s="114">
        <v>2.7941228620860854</v>
      </c>
      <c r="AO69" s="30"/>
      <c r="AP69" s="67"/>
      <c r="AQ69" s="109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19138</v>
      </c>
      <c r="BS69" s="109">
        <v>5.2732527493904403E-3</v>
      </c>
      <c r="BT69" s="114">
        <v>2.7941228620860854</v>
      </c>
      <c r="BU69" s="30"/>
      <c r="BV69" s="67"/>
      <c r="BW69" s="109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638</v>
      </c>
      <c r="CI69" s="109">
        <v>6.397272636117517E-3</v>
      </c>
      <c r="CJ69" s="114">
        <v>2.7941228620860854</v>
      </c>
      <c r="CK69" s="30"/>
      <c r="CL69" s="67"/>
      <c r="CM69" s="109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109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5510</v>
      </c>
      <c r="G70" s="109">
        <v>7.2442903553646531E-3</v>
      </c>
      <c r="H70" s="112">
        <v>2.7941228620860854</v>
      </c>
      <c r="I70" s="30">
        <f>H70*F70</f>
        <v>15395.61697009433</v>
      </c>
      <c r="J70" s="67"/>
      <c r="K70" s="109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7733</v>
      </c>
      <c r="W70" s="109">
        <v>1.0474118781626881E-2</v>
      </c>
      <c r="X70" s="112">
        <v>2.7941228620860854</v>
      </c>
      <c r="Y70" s="30">
        <f>X70*V70</f>
        <v>21606.952092511699</v>
      </c>
      <c r="Z70" s="67"/>
      <c r="AA70" s="109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290</v>
      </c>
      <c r="AM70" s="109">
        <v>2.2693481493074575E-3</v>
      </c>
      <c r="AN70" s="112">
        <v>2.7941228620860854</v>
      </c>
      <c r="AO70" s="30">
        <f>AN70*AL70</f>
        <v>810.29563000496478</v>
      </c>
      <c r="AP70" s="67"/>
      <c r="AQ70" s="109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19138</v>
      </c>
      <c r="BS70" s="109">
        <v>5.2732527493904403E-3</v>
      </c>
      <c r="BT70" s="112">
        <v>2.7941228620860854</v>
      </c>
      <c r="BU70" s="30">
        <f>BT70*BR70</f>
        <v>53473.923334603503</v>
      </c>
      <c r="BV70" s="67"/>
      <c r="BW70" s="109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638</v>
      </c>
      <c r="CI70" s="109">
        <v>6.397272636117517E-3</v>
      </c>
      <c r="CJ70" s="112">
        <v>2.7941228620860854</v>
      </c>
      <c r="CK70" s="30">
        <f>CJ70*CH70</f>
        <v>1782.6503860109224</v>
      </c>
      <c r="CL70" s="67"/>
      <c r="CM70" s="109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2.7941228620860854</v>
      </c>
      <c r="DA70" s="30">
        <f>CZ70*CX70</f>
        <v>0</v>
      </c>
      <c r="DB70" s="67"/>
      <c r="DC70" s="109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5510</v>
      </c>
      <c r="G71" s="109">
        <v>7.2442903553646531E-3</v>
      </c>
      <c r="H71" s="112">
        <v>2.7941228620860854</v>
      </c>
      <c r="I71" s="30">
        <f t="shared" ref="I71:I84" si="5">H71*F71</f>
        <v>15395.61697009433</v>
      </c>
      <c r="J71" s="67"/>
      <c r="K71" s="109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7733</v>
      </c>
      <c r="W71" s="109">
        <v>1.0474118781626881E-2</v>
      </c>
      <c r="X71" s="112">
        <v>2.7941228620860854</v>
      </c>
      <c r="Y71" s="30">
        <f t="shared" ref="Y71:Y84" si="6">X71*V71</f>
        <v>21606.952092511699</v>
      </c>
      <c r="Z71" s="67"/>
      <c r="AA71" s="109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290</v>
      </c>
      <c r="AM71" s="109">
        <v>2.2693481493074575E-3</v>
      </c>
      <c r="AN71" s="112">
        <v>2.7941228620860854</v>
      </c>
      <c r="AO71" s="30">
        <f t="shared" ref="AO71:AO84" si="7">AN71*AL71</f>
        <v>810.29563000496478</v>
      </c>
      <c r="AP71" s="67"/>
      <c r="AQ71" s="109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19138</v>
      </c>
      <c r="BS71" s="109">
        <v>5.2732527493904403E-3</v>
      </c>
      <c r="BT71" s="112">
        <v>2.7941228620860854</v>
      </c>
      <c r="BU71" s="30">
        <f t="shared" ref="BU71:BU84" si="9">BT71*BR71</f>
        <v>53473.923334603503</v>
      </c>
      <c r="BV71" s="67"/>
      <c r="BW71" s="109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638</v>
      </c>
      <c r="CI71" s="109">
        <v>6.397272636117517E-3</v>
      </c>
      <c r="CJ71" s="112">
        <v>2.7941228620860854</v>
      </c>
      <c r="CK71" s="30">
        <f t="shared" ref="CK71:CK84" si="10">CJ71*CH71</f>
        <v>1782.6503860109224</v>
      </c>
      <c r="CL71" s="67"/>
      <c r="CM71" s="109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2.7941228620860854</v>
      </c>
      <c r="DA71" s="30">
        <f t="shared" ref="DA71:DA84" si="11">CZ71*CX71</f>
        <v>0</v>
      </c>
      <c r="DB71" s="67"/>
      <c r="DC71" s="109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5510</v>
      </c>
      <c r="G72" s="109">
        <v>7.2442903553646531E-3</v>
      </c>
      <c r="H72" s="112">
        <v>2.7941228620860854</v>
      </c>
      <c r="I72" s="30">
        <f t="shared" si="5"/>
        <v>15395.61697009433</v>
      </c>
      <c r="J72" s="67"/>
      <c r="K72" s="109"/>
      <c r="L72" s="69"/>
      <c r="N72" s="46"/>
      <c r="O72" s="47"/>
      <c r="P72" s="48"/>
      <c r="Q72" s="49"/>
      <c r="R72" s="67"/>
      <c r="S72" s="68"/>
      <c r="T72" s="69"/>
      <c r="V72" s="46">
        <v>7733</v>
      </c>
      <c r="W72" s="109">
        <v>1.0474118781626881E-2</v>
      </c>
      <c r="X72" s="112">
        <v>2.7941228620860854</v>
      </c>
      <c r="Y72" s="30">
        <f t="shared" si="6"/>
        <v>21606.952092511699</v>
      </c>
      <c r="Z72" s="67"/>
      <c r="AA72" s="109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290</v>
      </c>
      <c r="AM72" s="109">
        <v>2.2693481493074575E-3</v>
      </c>
      <c r="AN72" s="112">
        <v>2.7941228620860854</v>
      </c>
      <c r="AO72" s="30">
        <f t="shared" si="7"/>
        <v>810.29563000496478</v>
      </c>
      <c r="AP72" s="67"/>
      <c r="AQ72" s="109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19138</v>
      </c>
      <c r="BS72" s="109">
        <v>5.2732527493904403E-3</v>
      </c>
      <c r="BT72" s="112">
        <v>2.7941228620860854</v>
      </c>
      <c r="BU72" s="30">
        <f t="shared" si="9"/>
        <v>53473.923334603503</v>
      </c>
      <c r="BV72" s="67"/>
      <c r="BW72" s="109"/>
      <c r="BX72" s="69"/>
      <c r="BZ72" s="46"/>
      <c r="CA72" s="47"/>
      <c r="CB72" s="48"/>
      <c r="CC72" s="66"/>
      <c r="CD72" s="67"/>
      <c r="CE72" s="68"/>
      <c r="CF72" s="69"/>
      <c r="CH72" s="46">
        <v>638</v>
      </c>
      <c r="CI72" s="109">
        <v>6.397272636117517E-3</v>
      </c>
      <c r="CJ72" s="112">
        <v>2.7941228620860854</v>
      </c>
      <c r="CK72" s="30">
        <f t="shared" si="10"/>
        <v>1782.6503860109224</v>
      </c>
      <c r="CL72" s="67"/>
      <c r="CM72" s="109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2.7941228620860854</v>
      </c>
      <c r="DA72" s="30">
        <f t="shared" si="11"/>
        <v>0</v>
      </c>
      <c r="DB72" s="67"/>
      <c r="DC72" s="109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5510</v>
      </c>
      <c r="G73" s="109">
        <v>7.2442903553646531E-3</v>
      </c>
      <c r="H73" s="112">
        <v>2.33</v>
      </c>
      <c r="I73" s="30">
        <f t="shared" si="5"/>
        <v>12838.300000000001</v>
      </c>
      <c r="J73" s="67"/>
      <c r="K73" s="109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7733</v>
      </c>
      <c r="W73" s="109">
        <v>1.0474118781626881E-2</v>
      </c>
      <c r="X73" s="112">
        <v>2.33</v>
      </c>
      <c r="Y73" s="30">
        <f t="shared" si="6"/>
        <v>18017.89</v>
      </c>
      <c r="Z73" s="67"/>
      <c r="AA73" s="109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290</v>
      </c>
      <c r="AM73" s="109">
        <v>2.2693481493074575E-3</v>
      </c>
      <c r="AN73" s="112">
        <v>2.33</v>
      </c>
      <c r="AO73" s="30">
        <f t="shared" si="7"/>
        <v>675.7</v>
      </c>
      <c r="AP73" s="67"/>
      <c r="AQ73" s="109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2.33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19138</v>
      </c>
      <c r="BS73" s="109">
        <v>5.2732527493904403E-3</v>
      </c>
      <c r="BT73" s="112">
        <v>2.33</v>
      </c>
      <c r="BU73" s="30">
        <f t="shared" si="9"/>
        <v>44591.54</v>
      </c>
      <c r="BV73" s="67"/>
      <c r="BW73" s="109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638</v>
      </c>
      <c r="CI73" s="109">
        <v>6.397272636117517E-3</v>
      </c>
      <c r="CJ73" s="112">
        <v>2.33</v>
      </c>
      <c r="CK73" s="30">
        <f t="shared" si="10"/>
        <v>1486.54</v>
      </c>
      <c r="CL73" s="67"/>
      <c r="CM73" s="109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2.33</v>
      </c>
      <c r="DA73" s="30">
        <f t="shared" si="11"/>
        <v>0</v>
      </c>
      <c r="DB73" s="67"/>
      <c r="DC73" s="109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5510</v>
      </c>
      <c r="G74" s="109">
        <v>7.2442903553646531E-3</v>
      </c>
      <c r="H74" s="112">
        <v>2.33</v>
      </c>
      <c r="I74" s="30">
        <f t="shared" si="5"/>
        <v>12838.300000000001</v>
      </c>
      <c r="J74" s="67"/>
      <c r="K74" s="109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7733</v>
      </c>
      <c r="W74" s="109">
        <v>1.0474118781626881E-2</v>
      </c>
      <c r="X74" s="112">
        <v>2.33</v>
      </c>
      <c r="Y74" s="30">
        <f t="shared" si="6"/>
        <v>18017.89</v>
      </c>
      <c r="Z74" s="67"/>
      <c r="AA74" s="109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290</v>
      </c>
      <c r="AM74" s="109">
        <v>2.2693481493074575E-3</v>
      </c>
      <c r="AN74" s="112">
        <v>2.33</v>
      </c>
      <c r="AO74" s="30">
        <f t="shared" si="7"/>
        <v>675.7</v>
      </c>
      <c r="AP74" s="67"/>
      <c r="AQ74" s="109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2.33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19138</v>
      </c>
      <c r="BS74" s="109">
        <v>5.2732527493904403E-3</v>
      </c>
      <c r="BT74" s="112">
        <v>2.33</v>
      </c>
      <c r="BU74" s="30">
        <f t="shared" si="9"/>
        <v>44591.54</v>
      </c>
      <c r="BV74" s="67"/>
      <c r="BW74" s="109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638</v>
      </c>
      <c r="CI74" s="109">
        <v>6.397272636117517E-3</v>
      </c>
      <c r="CJ74" s="112">
        <v>2.33</v>
      </c>
      <c r="CK74" s="30">
        <f t="shared" si="10"/>
        <v>1486.54</v>
      </c>
      <c r="CL74" s="67"/>
      <c r="CM74" s="109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2.33</v>
      </c>
      <c r="DA74" s="30">
        <f t="shared" si="11"/>
        <v>0</v>
      </c>
      <c r="DB74" s="67"/>
      <c r="DC74" s="109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5510</v>
      </c>
      <c r="G75" s="109">
        <v>7.2442903553646531E-3</v>
      </c>
      <c r="H75" s="112">
        <v>2.33</v>
      </c>
      <c r="I75" s="30">
        <f t="shared" si="5"/>
        <v>12838.300000000001</v>
      </c>
      <c r="J75" s="67"/>
      <c r="K75" s="109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7733</v>
      </c>
      <c r="W75" s="109">
        <v>1.0474118781626881E-2</v>
      </c>
      <c r="X75" s="112">
        <v>2.33</v>
      </c>
      <c r="Y75" s="30">
        <f t="shared" si="6"/>
        <v>18017.89</v>
      </c>
      <c r="Z75" s="67"/>
      <c r="AA75" s="109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290</v>
      </c>
      <c r="AM75" s="109">
        <v>2.2693481493074575E-3</v>
      </c>
      <c r="AN75" s="112">
        <v>2.33</v>
      </c>
      <c r="AO75" s="30">
        <f t="shared" si="7"/>
        <v>675.7</v>
      </c>
      <c r="AP75" s="67"/>
      <c r="AQ75" s="109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2.33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19138</v>
      </c>
      <c r="BS75" s="109">
        <v>5.2732527493904403E-3</v>
      </c>
      <c r="BT75" s="112">
        <v>2.33</v>
      </c>
      <c r="BU75" s="30">
        <f t="shared" si="9"/>
        <v>44591.54</v>
      </c>
      <c r="BV75" s="67"/>
      <c r="BW75" s="109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638</v>
      </c>
      <c r="CI75" s="109">
        <v>6.397272636117517E-3</v>
      </c>
      <c r="CJ75" s="112">
        <v>2.33</v>
      </c>
      <c r="CK75" s="30">
        <f t="shared" si="10"/>
        <v>1486.54</v>
      </c>
      <c r="CL75" s="67"/>
      <c r="CM75" s="109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2.33</v>
      </c>
      <c r="DA75" s="30">
        <f t="shared" si="11"/>
        <v>0</v>
      </c>
      <c r="DB75" s="67"/>
      <c r="DC75" s="109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5510</v>
      </c>
      <c r="G76" s="109">
        <v>7.2442903553646531E-3</v>
      </c>
      <c r="H76" s="112">
        <v>2.33</v>
      </c>
      <c r="I76" s="30">
        <f t="shared" si="5"/>
        <v>12838.300000000001</v>
      </c>
      <c r="J76" s="67"/>
      <c r="K76" s="109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7733</v>
      </c>
      <c r="W76" s="109">
        <v>1.0474118781626881E-2</v>
      </c>
      <c r="X76" s="112">
        <v>2.33</v>
      </c>
      <c r="Y76" s="30">
        <f t="shared" si="6"/>
        <v>18017.89</v>
      </c>
      <c r="Z76" s="67"/>
      <c r="AA76" s="109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290</v>
      </c>
      <c r="AM76" s="109">
        <v>2.2693481493074575E-3</v>
      </c>
      <c r="AN76" s="112">
        <v>2.33</v>
      </c>
      <c r="AO76" s="30">
        <f t="shared" si="7"/>
        <v>675.7</v>
      </c>
      <c r="AP76" s="67"/>
      <c r="AQ76" s="109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2.33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19138</v>
      </c>
      <c r="BS76" s="109">
        <v>5.2732527493904403E-3</v>
      </c>
      <c r="BT76" s="112">
        <v>2.33</v>
      </c>
      <c r="BU76" s="30">
        <f t="shared" si="9"/>
        <v>44591.54</v>
      </c>
      <c r="BV76" s="67"/>
      <c r="BW76" s="109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638</v>
      </c>
      <c r="CI76" s="109">
        <v>6.397272636117517E-3</v>
      </c>
      <c r="CJ76" s="112">
        <v>2.33</v>
      </c>
      <c r="CK76" s="30">
        <f t="shared" si="10"/>
        <v>1486.54</v>
      </c>
      <c r="CL76" s="67"/>
      <c r="CM76" s="109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2.33</v>
      </c>
      <c r="DA76" s="30">
        <f t="shared" si="11"/>
        <v>0</v>
      </c>
      <c r="DB76" s="67"/>
      <c r="DC76" s="109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5510</v>
      </c>
      <c r="G77" s="109">
        <v>7.2442903553646531E-3</v>
      </c>
      <c r="H77" s="112">
        <v>2.33</v>
      </c>
      <c r="I77" s="30">
        <f t="shared" si="5"/>
        <v>12838.300000000001</v>
      </c>
      <c r="J77" s="67"/>
      <c r="K77" s="109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7733</v>
      </c>
      <c r="W77" s="109">
        <v>1.0474118781626881E-2</v>
      </c>
      <c r="X77" s="112">
        <v>2.33</v>
      </c>
      <c r="Y77" s="30">
        <f t="shared" si="6"/>
        <v>18017.89</v>
      </c>
      <c r="Z77" s="67"/>
      <c r="AA77" s="109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290</v>
      </c>
      <c r="AM77" s="109">
        <v>2.2693481493074575E-3</v>
      </c>
      <c r="AN77" s="112">
        <v>2.33</v>
      </c>
      <c r="AO77" s="30">
        <f t="shared" si="7"/>
        <v>675.7</v>
      </c>
      <c r="AP77" s="67"/>
      <c r="AQ77" s="109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2.33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19138</v>
      </c>
      <c r="BS77" s="109">
        <v>5.2732527493904403E-3</v>
      </c>
      <c r="BT77" s="112">
        <v>2.33</v>
      </c>
      <c r="BU77" s="30">
        <f t="shared" si="9"/>
        <v>44591.54</v>
      </c>
      <c r="BV77" s="67"/>
      <c r="BW77" s="109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638</v>
      </c>
      <c r="CI77" s="109">
        <v>6.397272636117517E-3</v>
      </c>
      <c r="CJ77" s="112">
        <v>2.33</v>
      </c>
      <c r="CK77" s="30">
        <f t="shared" si="10"/>
        <v>1486.54</v>
      </c>
      <c r="CL77" s="67"/>
      <c r="CM77" s="109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2.33</v>
      </c>
      <c r="DA77" s="30">
        <f t="shared" si="11"/>
        <v>0</v>
      </c>
      <c r="DB77" s="67"/>
      <c r="DC77" s="109"/>
      <c r="DD77" s="69"/>
      <c r="DE77" s="30"/>
      <c r="DF77" s="46"/>
      <c r="DG77" s="47"/>
      <c r="DH77" s="48"/>
      <c r="DJ77" s="88"/>
    </row>
    <row r="78" spans="1:144" ht="12.75" customHeight="1">
      <c r="A78" s="52">
        <v>42887</v>
      </c>
      <c r="B78" s="67"/>
      <c r="C78" s="68"/>
      <c r="D78" s="106"/>
      <c r="E78" s="53"/>
      <c r="F78" s="46">
        <v>5510</v>
      </c>
      <c r="G78" s="109">
        <v>7.2442903553646531E-3</v>
      </c>
      <c r="H78" s="112">
        <v>2.33</v>
      </c>
      <c r="I78" s="30">
        <f t="shared" si="5"/>
        <v>12838.300000000001</v>
      </c>
      <c r="J78" s="67"/>
      <c r="K78" s="109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7733</v>
      </c>
      <c r="W78" s="109">
        <v>1.0474118781626881E-2</v>
      </c>
      <c r="X78" s="112">
        <v>2.33</v>
      </c>
      <c r="Y78" s="30">
        <f t="shared" si="6"/>
        <v>18017.89</v>
      </c>
      <c r="Z78" s="67"/>
      <c r="AA78" s="109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290</v>
      </c>
      <c r="AM78" s="109">
        <v>2.2693481493074575E-3</v>
      </c>
      <c r="AN78" s="112">
        <v>2.33</v>
      </c>
      <c r="AO78" s="30">
        <f t="shared" si="7"/>
        <v>675.7</v>
      </c>
      <c r="AP78" s="67"/>
      <c r="AQ78" s="109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2.33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19138</v>
      </c>
      <c r="BS78" s="109">
        <v>5.2732527493904403E-3</v>
      </c>
      <c r="BT78" s="112">
        <v>2.33</v>
      </c>
      <c r="BU78" s="30">
        <f t="shared" si="9"/>
        <v>44591.54</v>
      </c>
      <c r="BV78" s="67"/>
      <c r="BW78" s="109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638</v>
      </c>
      <c r="CI78" s="109">
        <v>6.397272636117517E-3</v>
      </c>
      <c r="CJ78" s="112">
        <v>2.33</v>
      </c>
      <c r="CK78" s="30">
        <f t="shared" si="10"/>
        <v>1486.54</v>
      </c>
      <c r="CL78" s="67"/>
      <c r="CM78" s="109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2.33</v>
      </c>
      <c r="DA78" s="30">
        <f t="shared" si="11"/>
        <v>0</v>
      </c>
      <c r="DB78" s="67"/>
      <c r="DC78" s="109"/>
      <c r="DD78" s="69"/>
      <c r="DE78" s="30"/>
      <c r="DF78" s="46"/>
      <c r="DG78" s="47"/>
      <c r="DH78" s="48"/>
      <c r="DJ78" s="88"/>
    </row>
    <row r="79" spans="1:144" ht="12.75" customHeight="1">
      <c r="A79" s="52">
        <v>42917</v>
      </c>
      <c r="B79" s="67"/>
      <c r="C79" s="68"/>
      <c r="D79" s="106"/>
      <c r="E79" s="53"/>
      <c r="F79" s="46">
        <v>5510</v>
      </c>
      <c r="G79" s="109">
        <v>7.2442903553646531E-3</v>
      </c>
      <c r="H79" s="112">
        <v>2.33</v>
      </c>
      <c r="I79" s="30">
        <f t="shared" si="5"/>
        <v>12838.300000000001</v>
      </c>
      <c r="J79" s="67"/>
      <c r="K79" s="109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7733</v>
      </c>
      <c r="W79" s="109">
        <v>1.0474118781626881E-2</v>
      </c>
      <c r="X79" s="112">
        <v>2.33</v>
      </c>
      <c r="Y79" s="30">
        <f t="shared" si="6"/>
        <v>18017.89</v>
      </c>
      <c r="Z79" s="67"/>
      <c r="AA79" s="109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290</v>
      </c>
      <c r="AM79" s="109">
        <v>2.2693481493074575E-3</v>
      </c>
      <c r="AN79" s="112">
        <v>2.33</v>
      </c>
      <c r="AO79" s="30">
        <f t="shared" si="7"/>
        <v>675.7</v>
      </c>
      <c r="AP79" s="67"/>
      <c r="AQ79" s="109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2.33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19138</v>
      </c>
      <c r="BS79" s="109">
        <v>5.2732527493904403E-3</v>
      </c>
      <c r="BT79" s="112">
        <v>2.33</v>
      </c>
      <c r="BU79" s="30">
        <f t="shared" si="9"/>
        <v>44591.54</v>
      </c>
      <c r="BV79" s="67"/>
      <c r="BW79" s="109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638</v>
      </c>
      <c r="CI79" s="109">
        <v>6.397272636117517E-3</v>
      </c>
      <c r="CJ79" s="112">
        <v>2.33</v>
      </c>
      <c r="CK79" s="30">
        <f t="shared" si="10"/>
        <v>1486.54</v>
      </c>
      <c r="CL79" s="67"/>
      <c r="CM79" s="109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2.33</v>
      </c>
      <c r="DA79" s="30">
        <f t="shared" si="11"/>
        <v>0</v>
      </c>
      <c r="DB79" s="67"/>
      <c r="DC79" s="109"/>
      <c r="DD79" s="69"/>
      <c r="DE79" s="30"/>
      <c r="DF79" s="46"/>
      <c r="DG79" s="47"/>
      <c r="DH79" s="48"/>
      <c r="DJ79" s="88"/>
    </row>
    <row r="80" spans="1:144">
      <c r="A80" s="52">
        <v>42948</v>
      </c>
      <c r="B80" s="67"/>
      <c r="C80" s="68"/>
      <c r="D80" s="106"/>
      <c r="E80" s="53"/>
      <c r="F80" s="46">
        <v>5510</v>
      </c>
      <c r="G80" s="109">
        <v>7.2442903553646531E-3</v>
      </c>
      <c r="H80" s="112">
        <v>2.33</v>
      </c>
      <c r="I80" s="30">
        <f t="shared" si="5"/>
        <v>12838.300000000001</v>
      </c>
      <c r="J80" s="67"/>
      <c r="K80" s="109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7733</v>
      </c>
      <c r="W80" s="109">
        <v>1.0474118781626881E-2</v>
      </c>
      <c r="X80" s="112">
        <v>2.33</v>
      </c>
      <c r="Y80" s="30">
        <f t="shared" si="6"/>
        <v>18017.89</v>
      </c>
      <c r="Z80" s="67"/>
      <c r="AA80" s="109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290</v>
      </c>
      <c r="AM80" s="109">
        <v>2.2693481493074575E-3</v>
      </c>
      <c r="AN80" s="112">
        <v>2.33</v>
      </c>
      <c r="AO80" s="30">
        <f t="shared" si="7"/>
        <v>675.7</v>
      </c>
      <c r="AP80" s="67"/>
      <c r="AQ80" s="109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2.33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19138</v>
      </c>
      <c r="BS80" s="109">
        <v>5.2732527493904403E-3</v>
      </c>
      <c r="BT80" s="112">
        <v>2.33</v>
      </c>
      <c r="BU80" s="30">
        <f t="shared" si="9"/>
        <v>44591.54</v>
      </c>
      <c r="BV80" s="67"/>
      <c r="BW80" s="109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638</v>
      </c>
      <c r="CI80" s="109">
        <v>6.397272636117517E-3</v>
      </c>
      <c r="CJ80" s="112">
        <v>2.33</v>
      </c>
      <c r="CK80" s="30">
        <f t="shared" si="10"/>
        <v>1486.54</v>
      </c>
      <c r="CL80" s="67"/>
      <c r="CM80" s="109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2.33</v>
      </c>
      <c r="DA80" s="30">
        <f t="shared" si="11"/>
        <v>0</v>
      </c>
      <c r="DB80" s="67"/>
      <c r="DC80" s="109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5510</v>
      </c>
      <c r="G81" s="109">
        <v>7.2442903553646531E-3</v>
      </c>
      <c r="H81" s="112">
        <v>2.33</v>
      </c>
      <c r="I81" s="30">
        <f t="shared" si="5"/>
        <v>12838.300000000001</v>
      </c>
      <c r="J81" s="67"/>
      <c r="K81" s="109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7733</v>
      </c>
      <c r="W81" s="109">
        <v>1.0474118781626881E-2</v>
      </c>
      <c r="X81" s="112">
        <v>2.33</v>
      </c>
      <c r="Y81" s="30">
        <f t="shared" si="6"/>
        <v>18017.89</v>
      </c>
      <c r="Z81" s="67"/>
      <c r="AA81" s="109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290</v>
      </c>
      <c r="AM81" s="109">
        <v>2.2693481493074575E-3</v>
      </c>
      <c r="AN81" s="112">
        <v>2.33</v>
      </c>
      <c r="AO81" s="30">
        <f t="shared" si="7"/>
        <v>675.7</v>
      </c>
      <c r="AP81" s="67"/>
      <c r="AQ81" s="109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2.33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19138</v>
      </c>
      <c r="BS81" s="109">
        <v>5.2732527493904403E-3</v>
      </c>
      <c r="BT81" s="112">
        <v>2.33</v>
      </c>
      <c r="BU81" s="30">
        <f t="shared" si="9"/>
        <v>44591.54</v>
      </c>
      <c r="BV81" s="67"/>
      <c r="BW81" s="109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638</v>
      </c>
      <c r="CI81" s="109">
        <v>6.397272636117517E-3</v>
      </c>
      <c r="CJ81" s="112">
        <v>2.33</v>
      </c>
      <c r="CK81" s="30">
        <f t="shared" si="10"/>
        <v>1486.54</v>
      </c>
      <c r="CL81" s="67"/>
      <c r="CM81" s="109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2.33</v>
      </c>
      <c r="DA81" s="30">
        <f t="shared" si="11"/>
        <v>0</v>
      </c>
      <c r="DB81" s="67"/>
      <c r="DC81" s="109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5510</v>
      </c>
      <c r="G82" s="109">
        <v>7.2442903553646531E-3</v>
      </c>
      <c r="H82" s="112">
        <v>2.33</v>
      </c>
      <c r="I82" s="30">
        <f t="shared" si="5"/>
        <v>12838.300000000001</v>
      </c>
      <c r="J82" s="67"/>
      <c r="K82" s="109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7733</v>
      </c>
      <c r="W82" s="109">
        <v>1.0474118781626881E-2</v>
      </c>
      <c r="X82" s="112">
        <v>2.33</v>
      </c>
      <c r="Y82" s="30">
        <f t="shared" si="6"/>
        <v>18017.89</v>
      </c>
      <c r="Z82" s="67"/>
      <c r="AA82" s="109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290</v>
      </c>
      <c r="AM82" s="109">
        <v>2.2693481493074575E-3</v>
      </c>
      <c r="AN82" s="112">
        <v>2.33</v>
      </c>
      <c r="AO82" s="30">
        <f t="shared" si="7"/>
        <v>675.7</v>
      </c>
      <c r="AP82" s="67"/>
      <c r="AQ82" s="109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2.33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19138</v>
      </c>
      <c r="BS82" s="109">
        <v>5.2732527493904403E-3</v>
      </c>
      <c r="BT82" s="112">
        <v>2.33</v>
      </c>
      <c r="BU82" s="30">
        <f t="shared" si="9"/>
        <v>44591.54</v>
      </c>
      <c r="BV82" s="67"/>
      <c r="BW82" s="109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638</v>
      </c>
      <c r="CI82" s="109">
        <v>6.397272636117517E-3</v>
      </c>
      <c r="CJ82" s="112">
        <v>2.33</v>
      </c>
      <c r="CK82" s="30">
        <f t="shared" si="10"/>
        <v>1486.54</v>
      </c>
      <c r="CL82" s="67"/>
      <c r="CM82" s="109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2.33</v>
      </c>
      <c r="DA82" s="30">
        <f t="shared" si="11"/>
        <v>0</v>
      </c>
      <c r="DB82" s="67"/>
      <c r="DC82" s="109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5510</v>
      </c>
      <c r="G83" s="109">
        <v>7.2442903553646531E-3</v>
      </c>
      <c r="H83" s="112">
        <v>2.33</v>
      </c>
      <c r="I83" s="30">
        <f t="shared" si="5"/>
        <v>12838.300000000001</v>
      </c>
      <c r="J83" s="67"/>
      <c r="K83" s="109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7733</v>
      </c>
      <c r="W83" s="109">
        <v>1.0474118781626881E-2</v>
      </c>
      <c r="X83" s="112">
        <v>2.33</v>
      </c>
      <c r="Y83" s="30">
        <f t="shared" si="6"/>
        <v>18017.89</v>
      </c>
      <c r="Z83" s="67"/>
      <c r="AA83" s="109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290</v>
      </c>
      <c r="AM83" s="109">
        <v>2.2693481493074575E-3</v>
      </c>
      <c r="AN83" s="112">
        <v>2.33</v>
      </c>
      <c r="AO83" s="30">
        <f t="shared" si="7"/>
        <v>675.7</v>
      </c>
      <c r="AP83" s="67"/>
      <c r="AQ83" s="109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2.33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19138</v>
      </c>
      <c r="BS83" s="109">
        <v>5.2732527493904403E-3</v>
      </c>
      <c r="BT83" s="112">
        <v>2.33</v>
      </c>
      <c r="BU83" s="30">
        <f t="shared" si="9"/>
        <v>44591.54</v>
      </c>
      <c r="BV83" s="67"/>
      <c r="BW83" s="109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638</v>
      </c>
      <c r="CI83" s="109">
        <v>6.397272636117517E-3</v>
      </c>
      <c r="CJ83" s="112">
        <v>2.33</v>
      </c>
      <c r="CK83" s="30">
        <f t="shared" si="10"/>
        <v>1486.54</v>
      </c>
      <c r="CL83" s="67"/>
      <c r="CM83" s="109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2.33</v>
      </c>
      <c r="DA83" s="30">
        <f t="shared" si="11"/>
        <v>0</v>
      </c>
      <c r="DB83" s="67"/>
      <c r="DC83" s="109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5510</v>
      </c>
      <c r="G84" s="111">
        <v>7.2442903553646531E-3</v>
      </c>
      <c r="H84" s="113">
        <v>2.33</v>
      </c>
      <c r="I84" s="30">
        <f t="shared" si="5"/>
        <v>12838.300000000001</v>
      </c>
      <c r="J84" s="75"/>
      <c r="K84" s="111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7733</v>
      </c>
      <c r="W84" s="111">
        <v>1.0474118781626881E-2</v>
      </c>
      <c r="X84" s="113">
        <v>2.33</v>
      </c>
      <c r="Y84" s="30">
        <f t="shared" si="6"/>
        <v>18017.89</v>
      </c>
      <c r="Z84" s="75"/>
      <c r="AA84" s="111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290</v>
      </c>
      <c r="AM84" s="111">
        <v>2.2693481493074575E-3</v>
      </c>
      <c r="AN84" s="113">
        <v>2.33</v>
      </c>
      <c r="AO84" s="30">
        <f t="shared" si="7"/>
        <v>675.7</v>
      </c>
      <c r="AP84" s="75"/>
      <c r="AQ84" s="111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2.33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19138</v>
      </c>
      <c r="BS84" s="111">
        <v>5.2732527493904403E-3</v>
      </c>
      <c r="BT84" s="113">
        <v>2.33</v>
      </c>
      <c r="BU84" s="30">
        <f t="shared" si="9"/>
        <v>44591.54</v>
      </c>
      <c r="BV84" s="75"/>
      <c r="BW84" s="111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638</v>
      </c>
      <c r="CI84" s="111">
        <v>6.397272636117517E-3</v>
      </c>
      <c r="CJ84" s="113">
        <v>2.33</v>
      </c>
      <c r="CK84" s="30">
        <f t="shared" si="10"/>
        <v>1486.54</v>
      </c>
      <c r="CL84" s="75"/>
      <c r="CM84" s="111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2.33</v>
      </c>
      <c r="DA84" s="30">
        <f t="shared" si="11"/>
        <v>0</v>
      </c>
      <c r="DB84" s="75"/>
      <c r="DC84" s="111"/>
      <c r="DD84" s="77"/>
      <c r="DE84" s="74"/>
      <c r="DF84" s="71"/>
      <c r="DG84" s="72"/>
      <c r="DH84" s="78"/>
    </row>
    <row r="85" spans="1:112">
      <c r="H85" s="15"/>
    </row>
  </sheetData>
  <mergeCells count="8">
    <mergeCell ref="ED9:EF9"/>
    <mergeCell ref="EH9:EJ9"/>
    <mergeCell ref="EL9:EN9"/>
    <mergeCell ref="DJ9:DL9"/>
    <mergeCell ref="DN9:DP9"/>
    <mergeCell ref="DR9:DT9"/>
    <mergeCell ref="DV9:DX9"/>
    <mergeCell ref="DZ9:EB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00B0F0"/>
  </sheetPr>
  <dimension ref="A1:EO85"/>
  <sheetViews>
    <sheetView topLeftCell="A69" zoomScale="85" zoomScaleNormal="85" workbookViewId="0">
      <pane xSplit="1" topLeftCell="CO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105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3083</v>
      </c>
      <c r="G49" s="109">
        <v>4.053384240578807E-3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1266</v>
      </c>
      <c r="W49" s="109">
        <v>1.714759391897017E-3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323</v>
      </c>
      <c r="AM49" s="109">
        <v>2.5275843180217546E-3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31308</v>
      </c>
      <c r="BS49" s="109">
        <v>8.6265543462177817E-3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595</v>
      </c>
      <c r="CI49" s="109">
        <v>5.9661084929309134E-3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3083</v>
      </c>
      <c r="G50" s="109">
        <v>4.053384240578807E-3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1266</v>
      </c>
      <c r="W50" s="109">
        <v>1.714759391897017E-3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323</v>
      </c>
      <c r="AM50" s="109">
        <v>2.5275843180217546E-3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31308</v>
      </c>
      <c r="BS50" s="109">
        <v>8.6265543462177817E-3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595</v>
      </c>
      <c r="CI50" s="109">
        <v>5.9661084929309134E-3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3083</v>
      </c>
      <c r="G51" s="109">
        <v>4.053384240578807E-3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1266</v>
      </c>
      <c r="W51" s="109">
        <v>1.714759391897017E-3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323</v>
      </c>
      <c r="AM51" s="109">
        <v>2.5275843180217546E-3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31308</v>
      </c>
      <c r="BS51" s="109">
        <v>8.6265543462177817E-3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595</v>
      </c>
      <c r="CI51" s="109">
        <v>5.9661084929309134E-3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3083</v>
      </c>
      <c r="G52" s="109">
        <v>4.053384240578807E-3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1266</v>
      </c>
      <c r="W52" s="109">
        <v>1.714759391897017E-3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323</v>
      </c>
      <c r="AM52" s="109">
        <v>2.5275843180217546E-3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31308</v>
      </c>
      <c r="BS52" s="109">
        <v>8.6265543462177817E-3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595</v>
      </c>
      <c r="CI52" s="109">
        <v>5.9661084929309134E-3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3083</v>
      </c>
      <c r="G53" s="109">
        <v>4.053384240578807E-3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1266</v>
      </c>
      <c r="W53" s="109">
        <v>1.714759391897017E-3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323</v>
      </c>
      <c r="AM53" s="109">
        <v>2.5275843180217546E-3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31308</v>
      </c>
      <c r="BS53" s="109">
        <v>8.6265543462177817E-3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595</v>
      </c>
      <c r="CI53" s="109">
        <v>5.9661084929309134E-3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3083</v>
      </c>
      <c r="G54" s="109">
        <v>4.053384240578807E-3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1266</v>
      </c>
      <c r="W54" s="109">
        <v>1.714759391897017E-3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323</v>
      </c>
      <c r="AM54" s="109">
        <v>2.5275843180217546E-3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31308</v>
      </c>
      <c r="BS54" s="109">
        <v>8.6265543462177817E-3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595</v>
      </c>
      <c r="CI54" s="109">
        <v>5.9661084929309134E-3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3083</v>
      </c>
      <c r="G55" s="109">
        <v>4.053384240578807E-3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1266</v>
      </c>
      <c r="W55" s="109">
        <v>1.714759391897017E-3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323</v>
      </c>
      <c r="AM55" s="109">
        <v>2.5275843180217546E-3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31308</v>
      </c>
      <c r="BS55" s="109">
        <v>8.6265543462177817E-3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595</v>
      </c>
      <c r="CI55" s="109">
        <v>5.9661084929309134E-3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3083</v>
      </c>
      <c r="G56" s="109">
        <v>4.053384240578807E-3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1266</v>
      </c>
      <c r="W56" s="109">
        <v>1.714759391897017E-3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323</v>
      </c>
      <c r="AM56" s="109">
        <v>2.5275843180217546E-3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31308</v>
      </c>
      <c r="BS56" s="109">
        <v>8.6265543462177817E-3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595</v>
      </c>
      <c r="CI56" s="109">
        <v>5.9661084929309134E-3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3083</v>
      </c>
      <c r="G57" s="109">
        <v>4.053384240578807E-3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1266</v>
      </c>
      <c r="W57" s="109">
        <v>1.714759391897017E-3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323</v>
      </c>
      <c r="AM57" s="109">
        <v>2.5275843180217546E-3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31308</v>
      </c>
      <c r="BS57" s="109">
        <v>8.6265543462177817E-3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595</v>
      </c>
      <c r="CI57" s="109">
        <v>5.9661084929309134E-3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3083</v>
      </c>
      <c r="G58" s="109">
        <v>4.053384240578807E-3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1266</v>
      </c>
      <c r="W58" s="109">
        <v>1.714759391897017E-3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323</v>
      </c>
      <c r="AM58" s="109">
        <v>2.5275843180217546E-3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31308</v>
      </c>
      <c r="BS58" s="109">
        <v>8.6265543462177817E-3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595</v>
      </c>
      <c r="CI58" s="109">
        <v>5.9661084929309134E-3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3083</v>
      </c>
      <c r="G59" s="109">
        <v>4.053384240578807E-3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1266</v>
      </c>
      <c r="W59" s="109">
        <v>1.714759391897017E-3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323</v>
      </c>
      <c r="AM59" s="109">
        <v>2.5275843180217546E-3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31308</v>
      </c>
      <c r="BS59" s="109">
        <v>8.6265543462177817E-3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595</v>
      </c>
      <c r="CI59" s="109">
        <v>5.9661084929309134E-3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3083</v>
      </c>
      <c r="G60" s="109">
        <v>4.053384240578807E-3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1266</v>
      </c>
      <c r="W60" s="109">
        <v>1.714759391897017E-3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323</v>
      </c>
      <c r="AM60" s="109">
        <v>2.5275843180217546E-3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31308</v>
      </c>
      <c r="BS60" s="109">
        <v>8.6265543462177817E-3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595</v>
      </c>
      <c r="CI60" s="109">
        <v>5.9661084929309134E-3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3083</v>
      </c>
      <c r="G61" s="109">
        <v>4.053384240578807E-3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1266</v>
      </c>
      <c r="W61" s="109">
        <v>1.714759391897017E-3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323</v>
      </c>
      <c r="AM61" s="109">
        <v>2.5275843180217546E-3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31308</v>
      </c>
      <c r="BS61" s="109">
        <v>8.6265543462177817E-3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595</v>
      </c>
      <c r="CI61" s="109">
        <v>5.9661084929309134E-3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3083</v>
      </c>
      <c r="G62" s="109">
        <v>4.053384240578807E-3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1266</v>
      </c>
      <c r="W62" s="109">
        <v>1.714759391897017E-3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323</v>
      </c>
      <c r="AM62" s="109">
        <v>2.5275843180217546E-3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31308</v>
      </c>
      <c r="BS62" s="109">
        <v>8.6265543462177817E-3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595</v>
      </c>
      <c r="CI62" s="109">
        <v>5.9661084929309134E-3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3083</v>
      </c>
      <c r="G63" s="109">
        <v>4.053384240578807E-3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1266</v>
      </c>
      <c r="W63" s="109">
        <v>1.714759391897017E-3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323</v>
      </c>
      <c r="AM63" s="109">
        <v>2.5275843180217546E-3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31308</v>
      </c>
      <c r="BS63" s="109">
        <v>8.6265543462177817E-3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595</v>
      </c>
      <c r="CI63" s="109">
        <v>5.9661084929309134E-3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3083</v>
      </c>
      <c r="G64" s="109">
        <v>4.053384240578807E-3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1266</v>
      </c>
      <c r="W64" s="109">
        <v>1.714759391897017E-3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323</v>
      </c>
      <c r="AM64" s="109">
        <v>2.5275843180217546E-3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31308</v>
      </c>
      <c r="BS64" s="109">
        <v>8.6265543462177817E-3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595</v>
      </c>
      <c r="CI64" s="109">
        <v>5.9661084929309134E-3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3083</v>
      </c>
      <c r="G65" s="109">
        <v>4.053384240578807E-3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1266</v>
      </c>
      <c r="W65" s="109">
        <v>1.714759391897017E-3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323</v>
      </c>
      <c r="AM65" s="109">
        <v>2.5275843180217546E-3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31308</v>
      </c>
      <c r="BS65" s="109">
        <v>8.6265543462177817E-3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595</v>
      </c>
      <c r="CI65" s="109">
        <v>5.9661084929309134E-3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</row>
    <row r="66" spans="1:144">
      <c r="A66" s="52">
        <v>42522</v>
      </c>
      <c r="B66" s="67"/>
      <c r="C66" s="68"/>
      <c r="D66" s="106"/>
      <c r="E66" s="53"/>
      <c r="F66" s="46">
        <v>3083</v>
      </c>
      <c r="G66" s="109">
        <v>4.053384240578807E-3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1266</v>
      </c>
      <c r="W66" s="109">
        <v>1.714759391897017E-3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323</v>
      </c>
      <c r="AM66" s="109">
        <v>2.5275843180217546E-3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31308</v>
      </c>
      <c r="BS66" s="109">
        <v>8.6265543462177817E-3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595</v>
      </c>
      <c r="CI66" s="109">
        <v>5.9661084929309134E-3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</row>
    <row r="67" spans="1:144">
      <c r="A67" s="52">
        <v>42552</v>
      </c>
      <c r="B67" s="67"/>
      <c r="C67" s="68"/>
      <c r="D67" s="106"/>
      <c r="E67" s="53"/>
      <c r="F67" s="46">
        <v>3083</v>
      </c>
      <c r="G67" s="109">
        <v>4.053384240578807E-3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1266</v>
      </c>
      <c r="W67" s="109">
        <v>1.714759391897017E-3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323</v>
      </c>
      <c r="AM67" s="109">
        <v>2.5275843180217546E-3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31308</v>
      </c>
      <c r="BS67" s="109">
        <v>8.6265543462177817E-3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595</v>
      </c>
      <c r="CI67" s="109">
        <v>5.9661084929309134E-3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</row>
    <row r="68" spans="1:144">
      <c r="A68" s="52">
        <v>42583</v>
      </c>
      <c r="B68" s="67"/>
      <c r="C68" s="68"/>
      <c r="D68" s="106"/>
      <c r="E68" s="53"/>
      <c r="F68" s="46">
        <v>3083</v>
      </c>
      <c r="G68" s="109">
        <v>4.053384240578807E-3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1266</v>
      </c>
      <c r="W68" s="109">
        <v>1.714759391897017E-3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323</v>
      </c>
      <c r="AM68" s="109">
        <v>2.5275843180217546E-3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31308</v>
      </c>
      <c r="BS68" s="109">
        <v>8.6265543462177817E-3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595</v>
      </c>
      <c r="CI68" s="109">
        <v>5.9661084929309134E-3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3083</v>
      </c>
      <c r="G69" s="109">
        <v>4.053384240578807E-3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1266</v>
      </c>
      <c r="W69" s="109">
        <v>1.714759391897017E-3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323</v>
      </c>
      <c r="AM69" s="109">
        <v>2.5275843180217546E-3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31308</v>
      </c>
      <c r="BS69" s="109">
        <v>8.6265543462177817E-3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595</v>
      </c>
      <c r="CI69" s="109">
        <v>5.9661084929309134E-3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3083</v>
      </c>
      <c r="G70" s="109">
        <v>4.053384240578807E-3</v>
      </c>
      <c r="H70" s="112">
        <v>2.7941228620860854</v>
      </c>
      <c r="I70" s="30">
        <f>H70*F70</f>
        <v>8614.2807838114004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1266</v>
      </c>
      <c r="W70" s="109">
        <v>1.714759391897017E-3</v>
      </c>
      <c r="X70" s="112">
        <v>2.7941228620860854</v>
      </c>
      <c r="Y70" s="30">
        <f>X70*V70</f>
        <v>3537.359543400984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323</v>
      </c>
      <c r="AM70" s="109">
        <v>2.5275843180217546E-3</v>
      </c>
      <c r="AN70" s="112">
        <v>2.7941228620860854</v>
      </c>
      <c r="AO70" s="30">
        <f>AN70*AL70</f>
        <v>902.50168445380564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31308</v>
      </c>
      <c r="BS70" s="109">
        <v>8.6265543462177817E-3</v>
      </c>
      <c r="BT70" s="112">
        <v>2.7941228620860854</v>
      </c>
      <c r="BU70" s="30">
        <f>BT70*BR70</f>
        <v>87478.398566191157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595</v>
      </c>
      <c r="CI70" s="109">
        <v>5.9661084929309134E-3</v>
      </c>
      <c r="CJ70" s="112">
        <v>2.7941228620860854</v>
      </c>
      <c r="CK70" s="30">
        <f>CJ70*CH70</f>
        <v>1662.5031029412207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3083</v>
      </c>
      <c r="G71" s="109">
        <v>4.053384240578807E-3</v>
      </c>
      <c r="H71" s="112">
        <v>2.7941228620860854</v>
      </c>
      <c r="I71" s="30">
        <f t="shared" ref="I71:I84" si="5">H71*F71</f>
        <v>8614.2807838114004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1266</v>
      </c>
      <c r="W71" s="109">
        <v>1.714759391897017E-3</v>
      </c>
      <c r="X71" s="112">
        <v>2.7941228620860854</v>
      </c>
      <c r="Y71" s="30">
        <f t="shared" ref="Y71:Y84" si="6">X71*V71</f>
        <v>3537.359543400984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323</v>
      </c>
      <c r="AM71" s="109">
        <v>2.5275843180217546E-3</v>
      </c>
      <c r="AN71" s="112">
        <v>2.7941228620860854</v>
      </c>
      <c r="AO71" s="30">
        <f t="shared" ref="AO71:AO84" si="7">AN71*AL71</f>
        <v>902.50168445380564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31308</v>
      </c>
      <c r="BS71" s="109">
        <v>8.6265543462177817E-3</v>
      </c>
      <c r="BT71" s="112">
        <v>2.7941228620860854</v>
      </c>
      <c r="BU71" s="30">
        <f t="shared" ref="BU71:BU84" si="9">BT71*BR71</f>
        <v>87478.398566191157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595</v>
      </c>
      <c r="CI71" s="109">
        <v>5.9661084929309134E-3</v>
      </c>
      <c r="CJ71" s="112">
        <v>2.7941228620860854</v>
      </c>
      <c r="CK71" s="30">
        <f t="shared" ref="CK71:CK84" si="10">CJ71*CH71</f>
        <v>1662.5031029412207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3083</v>
      </c>
      <c r="G72" s="109">
        <v>4.053384240578807E-3</v>
      </c>
      <c r="H72" s="112">
        <v>2.7941228620860854</v>
      </c>
      <c r="I72" s="30">
        <f t="shared" si="5"/>
        <v>8614.2807838114004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1266</v>
      </c>
      <c r="W72" s="109">
        <v>1.714759391897017E-3</v>
      </c>
      <c r="X72" s="112">
        <v>2.7941228620860854</v>
      </c>
      <c r="Y72" s="30">
        <f t="shared" si="6"/>
        <v>3537.359543400984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323</v>
      </c>
      <c r="AM72" s="109">
        <v>2.5275843180217546E-3</v>
      </c>
      <c r="AN72" s="112">
        <v>2.7941228620860854</v>
      </c>
      <c r="AO72" s="30">
        <f t="shared" si="7"/>
        <v>902.50168445380564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31308</v>
      </c>
      <c r="BS72" s="109">
        <v>8.6265543462177817E-3</v>
      </c>
      <c r="BT72" s="112">
        <v>2.7941228620860854</v>
      </c>
      <c r="BU72" s="30">
        <f t="shared" si="9"/>
        <v>87478.398566191157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595</v>
      </c>
      <c r="CI72" s="109">
        <v>5.9661084929309134E-3</v>
      </c>
      <c r="CJ72" s="112">
        <v>2.7941228620860854</v>
      </c>
      <c r="CK72" s="30">
        <f t="shared" si="10"/>
        <v>1662.5031029412207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  <c r="DI72" s="31"/>
    </row>
    <row r="73" spans="1:144">
      <c r="A73" s="52">
        <v>42736</v>
      </c>
      <c r="B73" s="67"/>
      <c r="C73" s="68"/>
      <c r="D73" s="106"/>
      <c r="E73" s="53"/>
      <c r="F73" s="46">
        <v>3083</v>
      </c>
      <c r="G73" s="109">
        <v>4.053384240578807E-3</v>
      </c>
      <c r="H73" s="112">
        <v>1.88</v>
      </c>
      <c r="I73" s="30">
        <f t="shared" si="5"/>
        <v>5796.04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1266</v>
      </c>
      <c r="W73" s="109">
        <v>1.714759391897017E-3</v>
      </c>
      <c r="X73" s="112">
        <v>1.88</v>
      </c>
      <c r="Y73" s="30">
        <f t="shared" si="6"/>
        <v>2380.08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323</v>
      </c>
      <c r="AM73" s="109">
        <v>2.5275843180217546E-3</v>
      </c>
      <c r="AN73" s="112">
        <v>1.88</v>
      </c>
      <c r="AO73" s="30">
        <f t="shared" si="7"/>
        <v>607.24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1.88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31308</v>
      </c>
      <c r="BS73" s="109">
        <v>8.6265543462177817E-3</v>
      </c>
      <c r="BT73" s="112">
        <v>1.88</v>
      </c>
      <c r="BU73" s="30">
        <f t="shared" si="9"/>
        <v>58859.039999999994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595</v>
      </c>
      <c r="CI73" s="109">
        <v>5.9661084929309134E-3</v>
      </c>
      <c r="CJ73" s="112">
        <v>1.88</v>
      </c>
      <c r="CK73" s="30">
        <f t="shared" si="10"/>
        <v>1118.5999999999999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1.88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3083</v>
      </c>
      <c r="G74" s="109">
        <v>4.053384240578807E-3</v>
      </c>
      <c r="H74" s="112">
        <v>1.88</v>
      </c>
      <c r="I74" s="30">
        <f t="shared" si="5"/>
        <v>5796.04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1266</v>
      </c>
      <c r="W74" s="109">
        <v>1.714759391897017E-3</v>
      </c>
      <c r="X74" s="112">
        <v>1.88</v>
      </c>
      <c r="Y74" s="30">
        <f t="shared" si="6"/>
        <v>2380.08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323</v>
      </c>
      <c r="AM74" s="109">
        <v>2.5275843180217546E-3</v>
      </c>
      <c r="AN74" s="112">
        <v>1.88</v>
      </c>
      <c r="AO74" s="30">
        <f t="shared" si="7"/>
        <v>607.24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1.88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31308</v>
      </c>
      <c r="BS74" s="109">
        <v>8.6265543462177817E-3</v>
      </c>
      <c r="BT74" s="112">
        <v>1.88</v>
      </c>
      <c r="BU74" s="30">
        <f t="shared" si="9"/>
        <v>58859.039999999994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595</v>
      </c>
      <c r="CI74" s="109">
        <v>5.9661084929309134E-3</v>
      </c>
      <c r="CJ74" s="112">
        <v>1.88</v>
      </c>
      <c r="CK74" s="30">
        <f t="shared" si="10"/>
        <v>1118.5999999999999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1.88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3083</v>
      </c>
      <c r="G75" s="109">
        <v>4.053384240578807E-3</v>
      </c>
      <c r="H75" s="112">
        <v>1.88</v>
      </c>
      <c r="I75" s="30">
        <f t="shared" si="5"/>
        <v>5796.04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1266</v>
      </c>
      <c r="W75" s="109">
        <v>1.714759391897017E-3</v>
      </c>
      <c r="X75" s="112">
        <v>1.88</v>
      </c>
      <c r="Y75" s="30">
        <f t="shared" si="6"/>
        <v>2380.08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323</v>
      </c>
      <c r="AM75" s="109">
        <v>2.5275843180217546E-3</v>
      </c>
      <c r="AN75" s="112">
        <v>1.88</v>
      </c>
      <c r="AO75" s="30">
        <f t="shared" si="7"/>
        <v>607.24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1.88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31308</v>
      </c>
      <c r="BS75" s="109">
        <v>8.6265543462177817E-3</v>
      </c>
      <c r="BT75" s="112">
        <v>1.88</v>
      </c>
      <c r="BU75" s="30">
        <f t="shared" si="9"/>
        <v>58859.039999999994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595</v>
      </c>
      <c r="CI75" s="109">
        <v>5.9661084929309134E-3</v>
      </c>
      <c r="CJ75" s="112">
        <v>1.88</v>
      </c>
      <c r="CK75" s="30">
        <f t="shared" si="10"/>
        <v>1118.5999999999999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1.88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3083</v>
      </c>
      <c r="G76" s="109">
        <v>4.053384240578807E-3</v>
      </c>
      <c r="H76" s="112">
        <v>1.88</v>
      </c>
      <c r="I76" s="30">
        <f t="shared" si="5"/>
        <v>5796.04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1266</v>
      </c>
      <c r="W76" s="109">
        <v>1.714759391897017E-3</v>
      </c>
      <c r="X76" s="112">
        <v>1.88</v>
      </c>
      <c r="Y76" s="30">
        <f t="shared" si="6"/>
        <v>2380.08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323</v>
      </c>
      <c r="AM76" s="109">
        <v>2.5275843180217546E-3</v>
      </c>
      <c r="AN76" s="112">
        <v>1.88</v>
      </c>
      <c r="AO76" s="30">
        <f t="shared" si="7"/>
        <v>607.24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1.88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31308</v>
      </c>
      <c r="BS76" s="109">
        <v>8.6265543462177817E-3</v>
      </c>
      <c r="BT76" s="112">
        <v>1.88</v>
      </c>
      <c r="BU76" s="30">
        <f t="shared" si="9"/>
        <v>58859.039999999994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595</v>
      </c>
      <c r="CI76" s="109">
        <v>5.9661084929309134E-3</v>
      </c>
      <c r="CJ76" s="112">
        <v>1.88</v>
      </c>
      <c r="CK76" s="30">
        <f t="shared" si="10"/>
        <v>1118.5999999999999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1.88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3083</v>
      </c>
      <c r="G77" s="109">
        <v>4.053384240578807E-3</v>
      </c>
      <c r="H77" s="112">
        <v>1.88</v>
      </c>
      <c r="I77" s="30">
        <f t="shared" si="5"/>
        <v>5796.04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1266</v>
      </c>
      <c r="W77" s="109">
        <v>1.714759391897017E-3</v>
      </c>
      <c r="X77" s="112">
        <v>1.88</v>
      </c>
      <c r="Y77" s="30">
        <f t="shared" si="6"/>
        <v>2380.08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323</v>
      </c>
      <c r="AM77" s="109">
        <v>2.5275843180217546E-3</v>
      </c>
      <c r="AN77" s="112">
        <v>1.88</v>
      </c>
      <c r="AO77" s="30">
        <f t="shared" si="7"/>
        <v>607.24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1.88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31308</v>
      </c>
      <c r="BS77" s="109">
        <v>8.6265543462177817E-3</v>
      </c>
      <c r="BT77" s="112">
        <v>1.88</v>
      </c>
      <c r="BU77" s="30">
        <f t="shared" si="9"/>
        <v>58859.039999999994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595</v>
      </c>
      <c r="CI77" s="109">
        <v>5.9661084929309134E-3</v>
      </c>
      <c r="CJ77" s="112">
        <v>1.88</v>
      </c>
      <c r="CK77" s="30">
        <f t="shared" si="10"/>
        <v>1118.5999999999999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1.88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</row>
    <row r="78" spans="1:144">
      <c r="A78" s="52">
        <v>42887</v>
      </c>
      <c r="B78" s="67"/>
      <c r="C78" s="68"/>
      <c r="D78" s="106"/>
      <c r="E78" s="53"/>
      <c r="F78" s="46">
        <v>3083</v>
      </c>
      <c r="G78" s="109">
        <v>4.053384240578807E-3</v>
      </c>
      <c r="H78" s="112">
        <v>1.88</v>
      </c>
      <c r="I78" s="30">
        <f t="shared" si="5"/>
        <v>5796.04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1266</v>
      </c>
      <c r="W78" s="109">
        <v>1.714759391897017E-3</v>
      </c>
      <c r="X78" s="112">
        <v>1.88</v>
      </c>
      <c r="Y78" s="30">
        <f t="shared" si="6"/>
        <v>2380.08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323</v>
      </c>
      <c r="AM78" s="109">
        <v>2.5275843180217546E-3</v>
      </c>
      <c r="AN78" s="112">
        <v>1.88</v>
      </c>
      <c r="AO78" s="30">
        <f t="shared" si="7"/>
        <v>607.24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1.88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31308</v>
      </c>
      <c r="BS78" s="109">
        <v>8.6265543462177817E-3</v>
      </c>
      <c r="BT78" s="112">
        <v>1.88</v>
      </c>
      <c r="BU78" s="30">
        <f t="shared" si="9"/>
        <v>58859.039999999994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595</v>
      </c>
      <c r="CI78" s="109">
        <v>5.9661084929309134E-3</v>
      </c>
      <c r="CJ78" s="112">
        <v>1.88</v>
      </c>
      <c r="CK78" s="30">
        <f t="shared" si="10"/>
        <v>1118.5999999999999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1.88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</row>
    <row r="79" spans="1:144">
      <c r="A79" s="52">
        <v>42917</v>
      </c>
      <c r="B79" s="67"/>
      <c r="C79" s="68"/>
      <c r="D79" s="106"/>
      <c r="E79" s="53"/>
      <c r="F79" s="46">
        <v>3083</v>
      </c>
      <c r="G79" s="109">
        <v>4.053384240578807E-3</v>
      </c>
      <c r="H79" s="112">
        <v>1.88</v>
      </c>
      <c r="I79" s="30">
        <f t="shared" si="5"/>
        <v>5796.04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1266</v>
      </c>
      <c r="W79" s="109">
        <v>1.714759391897017E-3</v>
      </c>
      <c r="X79" s="112">
        <v>1.88</v>
      </c>
      <c r="Y79" s="30">
        <f t="shared" si="6"/>
        <v>2380.08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323</v>
      </c>
      <c r="AM79" s="109">
        <v>2.5275843180217546E-3</v>
      </c>
      <c r="AN79" s="112">
        <v>1.88</v>
      </c>
      <c r="AO79" s="30">
        <f t="shared" si="7"/>
        <v>607.24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1.88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31308</v>
      </c>
      <c r="BS79" s="109">
        <v>8.6265543462177817E-3</v>
      </c>
      <c r="BT79" s="112">
        <v>1.88</v>
      </c>
      <c r="BU79" s="30">
        <f t="shared" si="9"/>
        <v>58859.039999999994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595</v>
      </c>
      <c r="CI79" s="109">
        <v>5.9661084929309134E-3</v>
      </c>
      <c r="CJ79" s="112">
        <v>1.88</v>
      </c>
      <c r="CK79" s="30">
        <f t="shared" si="10"/>
        <v>1118.5999999999999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1.88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</row>
    <row r="80" spans="1:144">
      <c r="A80" s="52">
        <v>42948</v>
      </c>
      <c r="B80" s="67"/>
      <c r="C80" s="68"/>
      <c r="D80" s="106"/>
      <c r="E80" s="53"/>
      <c r="F80" s="46">
        <v>3083</v>
      </c>
      <c r="G80" s="109">
        <v>4.053384240578807E-3</v>
      </c>
      <c r="H80" s="112">
        <v>1.88</v>
      </c>
      <c r="I80" s="30">
        <f t="shared" si="5"/>
        <v>5796.04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1266</v>
      </c>
      <c r="W80" s="109">
        <v>1.714759391897017E-3</v>
      </c>
      <c r="X80" s="112">
        <v>1.88</v>
      </c>
      <c r="Y80" s="30">
        <f t="shared" si="6"/>
        <v>2380.08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323</v>
      </c>
      <c r="AM80" s="109">
        <v>2.5275843180217546E-3</v>
      </c>
      <c r="AN80" s="112">
        <v>1.88</v>
      </c>
      <c r="AO80" s="30">
        <f t="shared" si="7"/>
        <v>607.24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1.88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31308</v>
      </c>
      <c r="BS80" s="109">
        <v>8.6265543462177817E-3</v>
      </c>
      <c r="BT80" s="112">
        <v>1.88</v>
      </c>
      <c r="BU80" s="30">
        <f t="shared" si="9"/>
        <v>58859.039999999994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595</v>
      </c>
      <c r="CI80" s="109">
        <v>5.9661084929309134E-3</v>
      </c>
      <c r="CJ80" s="112">
        <v>1.88</v>
      </c>
      <c r="CK80" s="30">
        <f t="shared" si="10"/>
        <v>1118.5999999999999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1.88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3083</v>
      </c>
      <c r="G81" s="109">
        <v>4.053384240578807E-3</v>
      </c>
      <c r="H81" s="112">
        <v>1.88</v>
      </c>
      <c r="I81" s="30">
        <f t="shared" si="5"/>
        <v>5796.04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1266</v>
      </c>
      <c r="W81" s="109">
        <v>1.714759391897017E-3</v>
      </c>
      <c r="X81" s="112">
        <v>1.88</v>
      </c>
      <c r="Y81" s="30">
        <f t="shared" si="6"/>
        <v>2380.08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323</v>
      </c>
      <c r="AM81" s="109">
        <v>2.5275843180217546E-3</v>
      </c>
      <c r="AN81" s="112">
        <v>1.88</v>
      </c>
      <c r="AO81" s="30">
        <f t="shared" si="7"/>
        <v>607.24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1.88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31308</v>
      </c>
      <c r="BS81" s="109">
        <v>8.6265543462177817E-3</v>
      </c>
      <c r="BT81" s="112">
        <v>1.88</v>
      </c>
      <c r="BU81" s="30">
        <f t="shared" si="9"/>
        <v>58859.039999999994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595</v>
      </c>
      <c r="CI81" s="109">
        <v>5.9661084929309134E-3</v>
      </c>
      <c r="CJ81" s="112">
        <v>1.88</v>
      </c>
      <c r="CK81" s="30">
        <f t="shared" si="10"/>
        <v>1118.5999999999999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1.88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3083</v>
      </c>
      <c r="G82" s="109">
        <v>4.053384240578807E-3</v>
      </c>
      <c r="H82" s="112">
        <v>1.88</v>
      </c>
      <c r="I82" s="30">
        <f t="shared" si="5"/>
        <v>5796.04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1266</v>
      </c>
      <c r="W82" s="109">
        <v>1.714759391897017E-3</v>
      </c>
      <c r="X82" s="112">
        <v>1.88</v>
      </c>
      <c r="Y82" s="30">
        <f t="shared" si="6"/>
        <v>2380.08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323</v>
      </c>
      <c r="AM82" s="109">
        <v>2.5275843180217546E-3</v>
      </c>
      <c r="AN82" s="112">
        <v>1.88</v>
      </c>
      <c r="AO82" s="30">
        <f t="shared" si="7"/>
        <v>607.24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1.88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31308</v>
      </c>
      <c r="BS82" s="109">
        <v>8.6265543462177817E-3</v>
      </c>
      <c r="BT82" s="112">
        <v>1.88</v>
      </c>
      <c r="BU82" s="30">
        <f t="shared" si="9"/>
        <v>58859.039999999994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595</v>
      </c>
      <c r="CI82" s="109">
        <v>5.9661084929309134E-3</v>
      </c>
      <c r="CJ82" s="112">
        <v>1.88</v>
      </c>
      <c r="CK82" s="30">
        <f t="shared" si="10"/>
        <v>1118.5999999999999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1.88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3083</v>
      </c>
      <c r="G83" s="109">
        <v>4.053384240578807E-3</v>
      </c>
      <c r="H83" s="112">
        <v>1.88</v>
      </c>
      <c r="I83" s="30">
        <f t="shared" si="5"/>
        <v>5796.04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1266</v>
      </c>
      <c r="W83" s="109">
        <v>1.714759391897017E-3</v>
      </c>
      <c r="X83" s="112">
        <v>1.88</v>
      </c>
      <c r="Y83" s="30">
        <f t="shared" si="6"/>
        <v>2380.08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323</v>
      </c>
      <c r="AM83" s="109">
        <v>2.5275843180217546E-3</v>
      </c>
      <c r="AN83" s="112">
        <v>1.88</v>
      </c>
      <c r="AO83" s="30">
        <f t="shared" si="7"/>
        <v>607.24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1.88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31308</v>
      </c>
      <c r="BS83" s="109">
        <v>8.6265543462177817E-3</v>
      </c>
      <c r="BT83" s="112">
        <v>1.88</v>
      </c>
      <c r="BU83" s="30">
        <f t="shared" si="9"/>
        <v>58859.039999999994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595</v>
      </c>
      <c r="CI83" s="109">
        <v>5.9661084929309134E-3</v>
      </c>
      <c r="CJ83" s="112">
        <v>1.88</v>
      </c>
      <c r="CK83" s="30">
        <f t="shared" si="10"/>
        <v>1118.5999999999999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1.88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3083</v>
      </c>
      <c r="G84" s="111">
        <v>4.053384240578807E-3</v>
      </c>
      <c r="H84" s="113">
        <v>1.88</v>
      </c>
      <c r="I84" s="30">
        <f t="shared" si="5"/>
        <v>5796.04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1266</v>
      </c>
      <c r="W84" s="111">
        <v>1.714759391897017E-3</v>
      </c>
      <c r="X84" s="113">
        <v>1.88</v>
      </c>
      <c r="Y84" s="30">
        <f t="shared" si="6"/>
        <v>2380.08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323</v>
      </c>
      <c r="AM84" s="111">
        <v>2.5275843180217546E-3</v>
      </c>
      <c r="AN84" s="113">
        <v>1.88</v>
      </c>
      <c r="AO84" s="30">
        <f t="shared" si="7"/>
        <v>607.24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3">
        <v>1.88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31308</v>
      </c>
      <c r="BS84" s="111">
        <v>8.6265543462177817E-3</v>
      </c>
      <c r="BT84" s="113">
        <v>1.88</v>
      </c>
      <c r="BU84" s="30">
        <f t="shared" si="9"/>
        <v>58859.039999999994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595</v>
      </c>
      <c r="CI84" s="111">
        <v>5.9661084929309134E-3</v>
      </c>
      <c r="CJ84" s="113">
        <v>1.88</v>
      </c>
      <c r="CK84" s="30">
        <f t="shared" si="10"/>
        <v>1118.5999999999999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3">
        <v>1.88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disablePrompts="1"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00B0F0"/>
  </sheetPr>
  <dimension ref="A1:EN85"/>
  <sheetViews>
    <sheetView topLeftCell="A58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customWidth="1" outlineLevel="1"/>
    <col min="114" max="114" width="9.85546875" style="4" customWidth="1" outlineLevel="1"/>
    <col min="115" max="115" width="10.42578125" style="4" customWidth="1" outlineLevel="1"/>
    <col min="116" max="116" width="19.28515625" style="4" customWidth="1" outlineLevel="1"/>
    <col min="117" max="117" width="2.140625" style="4" customWidth="1" outlineLevel="1"/>
    <col min="118" max="118" width="10.140625" style="4" customWidth="1" outlineLevel="1"/>
    <col min="119" max="119" width="10.42578125" style="4" customWidth="1" outlineLevel="1"/>
    <col min="120" max="120" width="16.7109375" style="4" customWidth="1" outlineLevel="1"/>
    <col min="121" max="121" width="2.140625" style="4" customWidth="1" outlineLevel="1"/>
    <col min="122" max="122" width="9.42578125" style="4" customWidth="1" outlineLevel="1"/>
    <col min="123" max="123" width="10.42578125" style="4" customWidth="1" outlineLevel="1"/>
    <col min="124" max="124" width="16.7109375" style="4" customWidth="1" outlineLevel="1"/>
    <col min="125" max="125" width="1.85546875" style="4" customWidth="1" outlineLevel="1"/>
    <col min="126" max="126" width="10" style="4" customWidth="1" outlineLevel="1"/>
    <col min="127" max="127" width="10.42578125" style="4" customWidth="1" outlineLevel="1"/>
    <col min="128" max="128" width="16.7109375" style="4" customWidth="1" outlineLevel="1"/>
    <col min="129" max="129" width="3.85546875" style="4" customWidth="1" outlineLevel="1"/>
    <col min="130" max="130" width="11" style="4" customWidth="1" outlineLevel="1"/>
    <col min="131" max="131" width="9.140625" style="4" customWidth="1" outlineLevel="1"/>
    <col min="132" max="132" width="16.7109375" style="4" customWidth="1" outlineLevel="1"/>
    <col min="133" max="133" width="2.140625" style="4" customWidth="1" outlineLevel="1"/>
    <col min="134" max="134" width="10.140625" style="4" customWidth="1" outlineLevel="1"/>
    <col min="135" max="135" width="9.140625" style="4" customWidth="1" outlineLevel="1"/>
    <col min="136" max="136" width="16.7109375" style="4" customWidth="1" outlineLevel="1"/>
    <col min="137" max="137" width="2.5703125" style="4" customWidth="1" outlineLevel="1"/>
    <col min="138" max="138" width="11" style="4" customWidth="1" outlineLevel="1"/>
    <col min="139" max="139" width="9.140625" style="4" customWidth="1" outlineLevel="1"/>
    <col min="140" max="140" width="16.7109375" style="4" customWidth="1" outlineLevel="1"/>
    <col min="141" max="141" width="2" style="4" customWidth="1" outlineLevel="1"/>
    <col min="142" max="142" width="11.140625" style="4" customWidth="1" outlineLevel="1"/>
    <col min="143" max="143" width="9.140625" style="4" customWidth="1" outlineLevel="1"/>
    <col min="144" max="144" width="16.7109375" style="4" customWidth="1" outlineLevel="1"/>
    <col min="145" max="16384" width="9.140625" style="4"/>
  </cols>
  <sheetData>
    <row r="1" spans="1:144" ht="21.75" thickBot="1">
      <c r="A1" s="151" t="s">
        <v>92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1287</v>
      </c>
      <c r="G49" s="109">
        <v>1.6920874205724698E-3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529</v>
      </c>
      <c r="W49" s="109">
        <v>7.1651478539772669E-4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135</v>
      </c>
      <c r="AM49" s="109">
        <v>1.0564206901948509E-3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13069</v>
      </c>
      <c r="BS49" s="109">
        <v>3.6010105644154909E-3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249</v>
      </c>
      <c r="CI49" s="109">
        <v>2.4967412012433569E-3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1287</v>
      </c>
      <c r="G50" s="109">
        <v>1.6920874205724698E-3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529</v>
      </c>
      <c r="W50" s="109">
        <v>7.1651478539772669E-4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135</v>
      </c>
      <c r="AM50" s="109">
        <v>1.0564206901948509E-3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13069</v>
      </c>
      <c r="BS50" s="109">
        <v>3.6010105644154909E-3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249</v>
      </c>
      <c r="CI50" s="109">
        <v>2.4967412012433569E-3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1287</v>
      </c>
      <c r="G51" s="109">
        <v>1.6920874205724698E-3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529</v>
      </c>
      <c r="W51" s="109">
        <v>7.1651478539772669E-4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135</v>
      </c>
      <c r="AM51" s="109">
        <v>1.0564206901948509E-3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13069</v>
      </c>
      <c r="BS51" s="109">
        <v>3.6010105644154909E-3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249</v>
      </c>
      <c r="CI51" s="109">
        <v>2.4967412012433569E-3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1287</v>
      </c>
      <c r="G52" s="109">
        <v>1.6920874205724698E-3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529</v>
      </c>
      <c r="W52" s="109">
        <v>7.1651478539772669E-4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135</v>
      </c>
      <c r="AM52" s="109">
        <v>1.0564206901948509E-3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13069</v>
      </c>
      <c r="BS52" s="109">
        <v>3.6010105644154909E-3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249</v>
      </c>
      <c r="CI52" s="109">
        <v>2.4967412012433569E-3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1287</v>
      </c>
      <c r="G53" s="109">
        <v>1.6920874205724698E-3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529</v>
      </c>
      <c r="W53" s="109">
        <v>7.1651478539772669E-4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135</v>
      </c>
      <c r="AM53" s="109">
        <v>1.0564206901948509E-3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13069</v>
      </c>
      <c r="BS53" s="109">
        <v>3.6010105644154909E-3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249</v>
      </c>
      <c r="CI53" s="109">
        <v>2.4967412012433569E-3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1287</v>
      </c>
      <c r="G54" s="109">
        <v>1.6920874205724698E-3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529</v>
      </c>
      <c r="W54" s="109">
        <v>7.1651478539772669E-4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135</v>
      </c>
      <c r="AM54" s="109">
        <v>1.0564206901948509E-3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13069</v>
      </c>
      <c r="BS54" s="109">
        <v>3.6010105644154909E-3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249</v>
      </c>
      <c r="CI54" s="109">
        <v>2.4967412012433569E-3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1287</v>
      </c>
      <c r="G55" s="109">
        <v>1.6920874205724698E-3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529</v>
      </c>
      <c r="W55" s="109">
        <v>7.1651478539772669E-4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135</v>
      </c>
      <c r="AM55" s="109">
        <v>1.0564206901948509E-3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13069</v>
      </c>
      <c r="BS55" s="109">
        <v>3.6010105644154909E-3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249</v>
      </c>
      <c r="CI55" s="109">
        <v>2.4967412012433569E-3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1287</v>
      </c>
      <c r="G56" s="109">
        <v>1.6920874205724698E-3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529</v>
      </c>
      <c r="W56" s="109">
        <v>7.1651478539772669E-4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135</v>
      </c>
      <c r="AM56" s="109">
        <v>1.0564206901948509E-3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13069</v>
      </c>
      <c r="BS56" s="109">
        <v>3.6010105644154909E-3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249</v>
      </c>
      <c r="CI56" s="109">
        <v>2.4967412012433569E-3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1287</v>
      </c>
      <c r="G57" s="109">
        <v>1.6920874205724698E-3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529</v>
      </c>
      <c r="W57" s="109">
        <v>7.1651478539772669E-4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135</v>
      </c>
      <c r="AM57" s="109">
        <v>1.0564206901948509E-3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13069</v>
      </c>
      <c r="BS57" s="109">
        <v>3.6010105644154909E-3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249</v>
      </c>
      <c r="CI57" s="109">
        <v>2.4967412012433569E-3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1287</v>
      </c>
      <c r="G58" s="109">
        <v>1.6920874205724698E-3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529</v>
      </c>
      <c r="W58" s="109">
        <v>7.1651478539772669E-4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135</v>
      </c>
      <c r="AM58" s="109">
        <v>1.0564206901948509E-3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13069</v>
      </c>
      <c r="BS58" s="109">
        <v>3.6010105644154909E-3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249</v>
      </c>
      <c r="CI58" s="109">
        <v>2.4967412012433569E-3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1287</v>
      </c>
      <c r="G59" s="109">
        <v>1.6920874205724698E-3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529</v>
      </c>
      <c r="W59" s="109">
        <v>7.1651478539772669E-4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135</v>
      </c>
      <c r="AM59" s="109">
        <v>1.0564206901948509E-3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13069</v>
      </c>
      <c r="BS59" s="109">
        <v>3.6010105644154909E-3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249</v>
      </c>
      <c r="CI59" s="109">
        <v>2.4967412012433569E-3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1287</v>
      </c>
      <c r="G60" s="109">
        <v>1.6920874205724698E-3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529</v>
      </c>
      <c r="W60" s="109">
        <v>7.1651478539772669E-4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135</v>
      </c>
      <c r="AM60" s="109">
        <v>1.0564206901948509E-3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13069</v>
      </c>
      <c r="BS60" s="109">
        <v>3.6010105644154909E-3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249</v>
      </c>
      <c r="CI60" s="109">
        <v>2.4967412012433569E-3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1287</v>
      </c>
      <c r="G61" s="109">
        <v>1.6920874205724698E-3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529</v>
      </c>
      <c r="W61" s="109">
        <v>7.1651478539772669E-4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135</v>
      </c>
      <c r="AM61" s="109">
        <v>1.0564206901948509E-3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13069</v>
      </c>
      <c r="BS61" s="109">
        <v>3.6010105644154909E-3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249</v>
      </c>
      <c r="CI61" s="109">
        <v>2.4967412012433569E-3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1287</v>
      </c>
      <c r="G62" s="109">
        <v>1.6920874205724698E-3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529</v>
      </c>
      <c r="W62" s="109">
        <v>7.1651478539772669E-4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135</v>
      </c>
      <c r="AM62" s="109">
        <v>1.0564206901948509E-3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13069</v>
      </c>
      <c r="BS62" s="109">
        <v>3.6010105644154909E-3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249</v>
      </c>
      <c r="CI62" s="109">
        <v>2.4967412012433569E-3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1287</v>
      </c>
      <c r="G63" s="109">
        <v>1.6920874205724698E-3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529</v>
      </c>
      <c r="W63" s="109">
        <v>7.1651478539772669E-4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135</v>
      </c>
      <c r="AM63" s="109">
        <v>1.0564206901948509E-3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13069</v>
      </c>
      <c r="BS63" s="109">
        <v>3.6010105644154909E-3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249</v>
      </c>
      <c r="CI63" s="109">
        <v>2.4967412012433569E-3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1287</v>
      </c>
      <c r="G64" s="109">
        <v>1.6920874205724698E-3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529</v>
      </c>
      <c r="W64" s="109">
        <v>7.1651478539772669E-4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135</v>
      </c>
      <c r="AM64" s="109">
        <v>1.0564206901948509E-3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13069</v>
      </c>
      <c r="BS64" s="109">
        <v>3.6010105644154909E-3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249</v>
      </c>
      <c r="CI64" s="109">
        <v>2.4967412012433569E-3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1287</v>
      </c>
      <c r="G65" s="109">
        <v>1.6920874205724698E-3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529</v>
      </c>
      <c r="W65" s="109">
        <v>7.1651478539772669E-4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135</v>
      </c>
      <c r="AM65" s="109">
        <v>1.0564206901948509E-3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13069</v>
      </c>
      <c r="BS65" s="109">
        <v>3.6010105644154909E-3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249</v>
      </c>
      <c r="CI65" s="109">
        <v>2.4967412012433569E-3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51"/>
      <c r="DJ65" s="67"/>
      <c r="DK65" s="68"/>
      <c r="DL65" s="69"/>
      <c r="DM65" s="30"/>
      <c r="DN65" s="46"/>
      <c r="DO65" s="109"/>
      <c r="DP65" s="114"/>
      <c r="DQ65" s="30"/>
      <c r="DR65" s="67"/>
      <c r="DS65" s="68"/>
      <c r="DT65" s="69"/>
      <c r="DU65" s="30"/>
      <c r="DV65" s="46"/>
      <c r="DW65" s="47"/>
      <c r="DX65" s="48"/>
      <c r="DZ65" s="67"/>
      <c r="EA65" s="68"/>
      <c r="EB65" s="69"/>
      <c r="EC65" s="30"/>
      <c r="ED65" s="46"/>
      <c r="EE65" s="109"/>
      <c r="EF65" s="114"/>
      <c r="EG65" s="30"/>
      <c r="EH65" s="67"/>
      <c r="EI65" s="68"/>
      <c r="EJ65" s="69"/>
      <c r="EK65" s="30"/>
      <c r="EL65" s="46"/>
      <c r="EM65" s="47"/>
      <c r="EN65" s="48"/>
    </row>
    <row r="66" spans="1:144">
      <c r="A66" s="52">
        <v>42522</v>
      </c>
      <c r="B66" s="67"/>
      <c r="C66" s="68"/>
      <c r="D66" s="106"/>
      <c r="E66" s="53"/>
      <c r="F66" s="46">
        <v>1287</v>
      </c>
      <c r="G66" s="109">
        <v>1.6920874205724698E-3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529</v>
      </c>
      <c r="W66" s="109">
        <v>7.1651478539772669E-4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135</v>
      </c>
      <c r="AM66" s="109">
        <v>1.0564206901948509E-3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13069</v>
      </c>
      <c r="BS66" s="109">
        <v>3.6010105644154909E-3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249</v>
      </c>
      <c r="CI66" s="109">
        <v>2.4967412012433569E-3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51"/>
      <c r="DJ66" s="67"/>
      <c r="DK66" s="68"/>
      <c r="DL66" s="69"/>
      <c r="DM66" s="30"/>
      <c r="DN66" s="46"/>
      <c r="DO66" s="109"/>
      <c r="DP66" s="114"/>
      <c r="DQ66" s="30"/>
      <c r="DR66" s="67"/>
      <c r="DS66" s="68"/>
      <c r="DT66" s="69"/>
      <c r="DU66" s="30"/>
      <c r="DV66" s="46"/>
      <c r="DW66" s="47"/>
      <c r="DX66" s="48"/>
      <c r="DZ66" s="67"/>
      <c r="EA66" s="68"/>
      <c r="EB66" s="69"/>
      <c r="EC66" s="30"/>
      <c r="ED66" s="46"/>
      <c r="EE66" s="109"/>
      <c r="EF66" s="114"/>
      <c r="EG66" s="30"/>
      <c r="EH66" s="67"/>
      <c r="EI66" s="68"/>
      <c r="EJ66" s="69"/>
      <c r="EK66" s="30"/>
      <c r="EL66" s="46"/>
      <c r="EM66" s="47"/>
      <c r="EN66" s="48"/>
    </row>
    <row r="67" spans="1:144">
      <c r="A67" s="52">
        <v>42552</v>
      </c>
      <c r="B67" s="67"/>
      <c r="C67" s="68"/>
      <c r="D67" s="106"/>
      <c r="E67" s="53"/>
      <c r="F67" s="46">
        <v>1287</v>
      </c>
      <c r="G67" s="109">
        <v>1.6920874205724698E-3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529</v>
      </c>
      <c r="W67" s="109">
        <v>7.1651478539772669E-4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135</v>
      </c>
      <c r="AM67" s="109">
        <v>1.0564206901948509E-3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13069</v>
      </c>
      <c r="BS67" s="109">
        <v>3.6010105644154909E-3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249</v>
      </c>
      <c r="CI67" s="109">
        <v>2.4967412012433569E-3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51"/>
      <c r="DJ67" s="67"/>
      <c r="DK67" s="68"/>
      <c r="DL67" s="69"/>
      <c r="DM67" s="30"/>
      <c r="DN67" s="46"/>
      <c r="DO67" s="109"/>
      <c r="DP67" s="114"/>
      <c r="DQ67" s="30"/>
      <c r="DR67" s="67"/>
      <c r="DS67" s="68"/>
      <c r="DT67" s="69"/>
      <c r="DU67" s="30"/>
      <c r="DV67" s="46"/>
      <c r="DW67" s="47"/>
      <c r="DX67" s="48"/>
      <c r="DZ67" s="67"/>
      <c r="EA67" s="68"/>
      <c r="EB67" s="69"/>
      <c r="EC67" s="30"/>
      <c r="ED67" s="46"/>
      <c r="EE67" s="109"/>
      <c r="EF67" s="114"/>
      <c r="EG67" s="30"/>
      <c r="EH67" s="67"/>
      <c r="EI67" s="68"/>
      <c r="EJ67" s="69"/>
      <c r="EK67" s="30"/>
      <c r="EL67" s="46"/>
      <c r="EM67" s="47"/>
      <c r="EN67" s="48"/>
    </row>
    <row r="68" spans="1:144">
      <c r="A68" s="52">
        <v>42583</v>
      </c>
      <c r="B68" s="67"/>
      <c r="C68" s="68"/>
      <c r="D68" s="106"/>
      <c r="E68" s="53"/>
      <c r="F68" s="46">
        <v>1287</v>
      </c>
      <c r="G68" s="109">
        <v>1.6920874205724698E-3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529</v>
      </c>
      <c r="W68" s="109">
        <v>7.1651478539772669E-4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135</v>
      </c>
      <c r="AM68" s="109">
        <v>1.0564206901948509E-3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13069</v>
      </c>
      <c r="BS68" s="109">
        <v>3.6010105644154909E-3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249</v>
      </c>
      <c r="CI68" s="109">
        <v>2.4967412012433569E-3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51"/>
      <c r="DJ68" s="67"/>
      <c r="DK68" s="68"/>
      <c r="DL68" s="69"/>
      <c r="DM68" s="30"/>
      <c r="DN68" s="46"/>
      <c r="DO68" s="109"/>
      <c r="DP68" s="114"/>
      <c r="DQ68" s="30"/>
      <c r="DR68" s="67"/>
      <c r="DS68" s="68"/>
      <c r="DT68" s="69"/>
      <c r="DU68" s="30"/>
      <c r="DV68" s="46"/>
      <c r="DW68" s="47"/>
      <c r="DX68" s="48"/>
      <c r="DZ68" s="67"/>
      <c r="EA68" s="68"/>
      <c r="EB68" s="69"/>
      <c r="EC68" s="30"/>
      <c r="ED68" s="46"/>
      <c r="EE68" s="109"/>
      <c r="EF68" s="114"/>
      <c r="EG68" s="30"/>
      <c r="EH68" s="67"/>
      <c r="EI68" s="68"/>
      <c r="EJ68" s="69"/>
      <c r="EK68" s="30"/>
      <c r="EL68" s="46"/>
      <c r="EM68" s="47"/>
      <c r="EN68" s="48"/>
    </row>
    <row r="69" spans="1:144">
      <c r="A69" s="52">
        <v>42614</v>
      </c>
      <c r="B69" s="67"/>
      <c r="C69" s="68"/>
      <c r="D69" s="106"/>
      <c r="E69" s="53"/>
      <c r="F69" s="46">
        <v>1287</v>
      </c>
      <c r="G69" s="109">
        <v>1.6920874205724698E-3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529</v>
      </c>
      <c r="W69" s="109">
        <v>7.1651478539772669E-4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135</v>
      </c>
      <c r="AM69" s="109">
        <v>1.0564206901948509E-3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13069</v>
      </c>
      <c r="BS69" s="109">
        <v>3.6010105644154909E-3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249</v>
      </c>
      <c r="CI69" s="109">
        <v>2.4967412012433569E-3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51"/>
      <c r="DJ69" s="67"/>
      <c r="DK69" s="68"/>
      <c r="DL69" s="69"/>
      <c r="DM69" s="30"/>
      <c r="DN69" s="46"/>
      <c r="DO69" s="109"/>
      <c r="DP69" s="114"/>
      <c r="DQ69" s="30"/>
      <c r="DR69" s="67"/>
      <c r="DS69" s="68"/>
      <c r="DT69" s="69"/>
      <c r="DU69" s="30"/>
      <c r="DV69" s="46"/>
      <c r="DW69" s="47"/>
      <c r="DX69" s="48"/>
      <c r="DZ69" s="67"/>
      <c r="EA69" s="68"/>
      <c r="EB69" s="69"/>
      <c r="EC69" s="30"/>
      <c r="ED69" s="46"/>
      <c r="EE69" s="109"/>
      <c r="EF69" s="114"/>
      <c r="EG69" s="30"/>
      <c r="EH69" s="67"/>
      <c r="EI69" s="68"/>
      <c r="EJ69" s="69"/>
      <c r="EK69" s="30"/>
      <c r="EL69" s="46"/>
      <c r="EM69" s="47"/>
      <c r="EN69" s="48"/>
    </row>
    <row r="70" spans="1:144">
      <c r="A70" s="52">
        <v>42644</v>
      </c>
      <c r="B70" s="67"/>
      <c r="C70" s="68"/>
      <c r="D70" s="106"/>
      <c r="E70" s="53"/>
      <c r="F70" s="46">
        <v>1287</v>
      </c>
      <c r="G70" s="109">
        <v>1.6920874205724698E-3</v>
      </c>
      <c r="H70" s="112">
        <v>2.7941228620860854</v>
      </c>
      <c r="I70" s="30">
        <f>H70*F70</f>
        <v>3596.0361235047917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529</v>
      </c>
      <c r="W70" s="109">
        <v>7.1651478539772669E-4</v>
      </c>
      <c r="X70" s="112">
        <v>2.7941228620860854</v>
      </c>
      <c r="Y70" s="30">
        <f>X70*V70</f>
        <v>1478.0909940435392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135</v>
      </c>
      <c r="AM70" s="109">
        <v>1.0564206901948509E-3</v>
      </c>
      <c r="AN70" s="112">
        <v>2.7941228620860854</v>
      </c>
      <c r="AO70" s="30">
        <f>AN70*AL70</f>
        <v>377.20658638162155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2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13069</v>
      </c>
      <c r="BS70" s="109">
        <v>3.6010105644154909E-3</v>
      </c>
      <c r="BT70" s="112">
        <v>2.7941228620860854</v>
      </c>
      <c r="BU70" s="30">
        <f>BT70*BR70</f>
        <v>36516.391684603048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249</v>
      </c>
      <c r="CI70" s="109">
        <v>2.4967412012433569E-3</v>
      </c>
      <c r="CJ70" s="112">
        <v>2.7941228620860854</v>
      </c>
      <c r="CK70" s="30">
        <f>CJ70*CH70</f>
        <v>695.73659265943525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2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  <c r="DI70" s="51"/>
      <c r="DJ70" s="67"/>
      <c r="DK70" s="68"/>
      <c r="DL70" s="69"/>
      <c r="DM70" s="30"/>
      <c r="DN70" s="46"/>
      <c r="DO70" s="109"/>
      <c r="DP70" s="114"/>
      <c r="DQ70" s="30"/>
      <c r="DR70" s="67"/>
      <c r="DS70" s="68"/>
      <c r="DT70" s="69"/>
      <c r="DU70" s="30"/>
      <c r="DV70" s="46"/>
      <c r="DW70" s="47"/>
      <c r="DX70" s="48"/>
      <c r="DZ70" s="67"/>
      <c r="EA70" s="68"/>
      <c r="EB70" s="69"/>
      <c r="EC70" s="30"/>
      <c r="ED70" s="46"/>
      <c r="EE70" s="109"/>
      <c r="EF70" s="114"/>
      <c r="EG70" s="30"/>
      <c r="EH70" s="67"/>
      <c r="EI70" s="68"/>
      <c r="EJ70" s="69"/>
      <c r="EK70" s="30"/>
      <c r="EL70" s="46"/>
      <c r="EM70" s="47"/>
      <c r="EN70" s="48"/>
    </row>
    <row r="71" spans="1:144">
      <c r="A71" s="52">
        <v>42675</v>
      </c>
      <c r="B71" s="67"/>
      <c r="C71" s="68"/>
      <c r="D71" s="106"/>
      <c r="E71" s="53"/>
      <c r="F71" s="46">
        <v>1287</v>
      </c>
      <c r="G71" s="109">
        <v>1.6920874205724698E-3</v>
      </c>
      <c r="H71" s="112">
        <v>2.7941228620860854</v>
      </c>
      <c r="I71" s="30">
        <f t="shared" ref="I71:I84" si="5">H71*F71</f>
        <v>3596.0361235047917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529</v>
      </c>
      <c r="W71" s="109">
        <v>7.1651478539772669E-4</v>
      </c>
      <c r="X71" s="112">
        <v>2.7941228620860854</v>
      </c>
      <c r="Y71" s="30">
        <f t="shared" ref="Y71:Y84" si="6">X71*V71</f>
        <v>1478.0909940435392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135</v>
      </c>
      <c r="AM71" s="109">
        <v>1.0564206901948509E-3</v>
      </c>
      <c r="AN71" s="112">
        <v>2.7941228620860854</v>
      </c>
      <c r="AO71" s="30">
        <f t="shared" ref="AO71:AO84" si="7">AN71*AL71</f>
        <v>377.20658638162155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2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13069</v>
      </c>
      <c r="BS71" s="109">
        <v>3.6010105644154909E-3</v>
      </c>
      <c r="BT71" s="112">
        <v>2.7941228620860854</v>
      </c>
      <c r="BU71" s="30">
        <f t="shared" ref="BU71:BU84" si="9">BT71*BR71</f>
        <v>36516.391684603048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249</v>
      </c>
      <c r="CI71" s="109">
        <v>2.4967412012433569E-3</v>
      </c>
      <c r="CJ71" s="112">
        <v>2.7941228620860854</v>
      </c>
      <c r="CK71" s="30">
        <f t="shared" ref="CK71:CK84" si="10">CJ71*CH71</f>
        <v>695.73659265943525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2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  <c r="DI71" s="51"/>
      <c r="DJ71" s="67"/>
      <c r="DK71" s="68"/>
      <c r="DL71" s="69"/>
      <c r="DM71" s="30"/>
      <c r="DN71" s="46"/>
      <c r="DO71" s="109"/>
      <c r="DP71" s="114"/>
      <c r="DQ71" s="30"/>
      <c r="DR71" s="67"/>
      <c r="DS71" s="68"/>
      <c r="DT71" s="69"/>
      <c r="DU71" s="30"/>
      <c r="DV71" s="46"/>
      <c r="DW71" s="47"/>
      <c r="DX71" s="48"/>
      <c r="DZ71" s="67"/>
      <c r="EA71" s="68"/>
      <c r="EB71" s="69"/>
      <c r="EC71" s="30"/>
      <c r="ED71" s="46"/>
      <c r="EE71" s="109"/>
      <c r="EF71" s="114"/>
      <c r="EG71" s="30"/>
      <c r="EH71" s="67"/>
      <c r="EI71" s="68"/>
      <c r="EJ71" s="69"/>
      <c r="EK71" s="30"/>
      <c r="EL71" s="46"/>
      <c r="EM71" s="47"/>
      <c r="EN71" s="48"/>
    </row>
    <row r="72" spans="1:144" s="30" customFormat="1">
      <c r="A72" s="52">
        <v>42705</v>
      </c>
      <c r="B72" s="67"/>
      <c r="C72" s="68"/>
      <c r="D72" s="106"/>
      <c r="E72" s="53"/>
      <c r="F72" s="46">
        <v>1287</v>
      </c>
      <c r="G72" s="109">
        <v>1.6920874205724698E-3</v>
      </c>
      <c r="H72" s="112">
        <v>2.7941228620860854</v>
      </c>
      <c r="I72" s="30">
        <f t="shared" si="5"/>
        <v>3596.0361235047917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529</v>
      </c>
      <c r="W72" s="109">
        <v>7.1651478539772669E-4</v>
      </c>
      <c r="X72" s="112">
        <v>2.7941228620860854</v>
      </c>
      <c r="Y72" s="30">
        <f t="shared" si="6"/>
        <v>1478.0909940435392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135</v>
      </c>
      <c r="AM72" s="109">
        <v>1.0564206901948509E-3</v>
      </c>
      <c r="AN72" s="112">
        <v>2.7941228620860854</v>
      </c>
      <c r="AO72" s="30">
        <f t="shared" si="7"/>
        <v>377.20658638162155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2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13069</v>
      </c>
      <c r="BS72" s="109">
        <v>3.6010105644154909E-3</v>
      </c>
      <c r="BT72" s="112">
        <v>2.7941228620860854</v>
      </c>
      <c r="BU72" s="30">
        <f t="shared" si="9"/>
        <v>36516.391684603048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249</v>
      </c>
      <c r="CI72" s="109">
        <v>2.4967412012433569E-3</v>
      </c>
      <c r="CJ72" s="112">
        <v>2.7941228620860854</v>
      </c>
      <c r="CK72" s="30">
        <f t="shared" si="10"/>
        <v>695.73659265943525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2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  <c r="DI72" s="51"/>
      <c r="DJ72" s="67"/>
      <c r="DK72" s="68"/>
      <c r="DL72" s="69"/>
      <c r="DN72" s="46"/>
      <c r="DO72" s="109"/>
      <c r="DP72" s="114"/>
      <c r="DR72" s="67"/>
      <c r="DS72" s="68"/>
      <c r="DT72" s="69"/>
      <c r="DV72" s="46"/>
      <c r="DW72" s="47"/>
      <c r="DX72" s="48"/>
      <c r="DZ72" s="67"/>
      <c r="EA72" s="68"/>
      <c r="EB72" s="69"/>
      <c r="ED72" s="46"/>
      <c r="EE72" s="109"/>
      <c r="EF72" s="114"/>
      <c r="EH72" s="67"/>
      <c r="EI72" s="68"/>
      <c r="EJ72" s="69"/>
      <c r="EL72" s="46"/>
      <c r="EM72" s="47"/>
      <c r="EN72" s="48"/>
    </row>
    <row r="73" spans="1:144">
      <c r="A73" s="52">
        <v>42736</v>
      </c>
      <c r="B73" s="67"/>
      <c r="C73" s="68"/>
      <c r="D73" s="106"/>
      <c r="E73" s="53"/>
      <c r="F73" s="46">
        <v>1287</v>
      </c>
      <c r="G73" s="109">
        <v>1.6920874205724698E-3</v>
      </c>
      <c r="H73" s="112">
        <v>1.88</v>
      </c>
      <c r="I73" s="30">
        <f t="shared" si="5"/>
        <v>2419.56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529</v>
      </c>
      <c r="W73" s="109">
        <v>7.1651478539772669E-4</v>
      </c>
      <c r="X73" s="112">
        <v>1.88</v>
      </c>
      <c r="Y73" s="30">
        <f t="shared" si="6"/>
        <v>994.52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135</v>
      </c>
      <c r="AM73" s="109">
        <v>1.0564206901948509E-3</v>
      </c>
      <c r="AN73" s="112">
        <v>1.88</v>
      </c>
      <c r="AO73" s="30">
        <f t="shared" si="7"/>
        <v>253.79999999999998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2">
        <v>1.88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13069</v>
      </c>
      <c r="BS73" s="109">
        <v>3.6010105644154909E-3</v>
      </c>
      <c r="BT73" s="112">
        <v>1.88</v>
      </c>
      <c r="BU73" s="30">
        <f t="shared" si="9"/>
        <v>24569.719999999998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249</v>
      </c>
      <c r="CI73" s="109">
        <v>2.4967412012433569E-3</v>
      </c>
      <c r="CJ73" s="112">
        <v>1.88</v>
      </c>
      <c r="CK73" s="30">
        <f t="shared" si="10"/>
        <v>468.11999999999995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2">
        <v>1.88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1287</v>
      </c>
      <c r="G74" s="109">
        <v>1.6920874205724698E-3</v>
      </c>
      <c r="H74" s="112">
        <v>1.88</v>
      </c>
      <c r="I74" s="30">
        <f t="shared" si="5"/>
        <v>2419.56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529</v>
      </c>
      <c r="W74" s="109">
        <v>7.1651478539772669E-4</v>
      </c>
      <c r="X74" s="112">
        <v>1.88</v>
      </c>
      <c r="Y74" s="30">
        <f t="shared" si="6"/>
        <v>994.52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135</v>
      </c>
      <c r="AM74" s="109">
        <v>1.0564206901948509E-3</v>
      </c>
      <c r="AN74" s="112">
        <v>1.88</v>
      </c>
      <c r="AO74" s="30">
        <f t="shared" si="7"/>
        <v>253.79999999999998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2">
        <v>1.88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13069</v>
      </c>
      <c r="BS74" s="109">
        <v>3.6010105644154909E-3</v>
      </c>
      <c r="BT74" s="112">
        <v>1.88</v>
      </c>
      <c r="BU74" s="30">
        <f t="shared" si="9"/>
        <v>24569.719999999998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249</v>
      </c>
      <c r="CI74" s="109">
        <v>2.4967412012433569E-3</v>
      </c>
      <c r="CJ74" s="112">
        <v>1.88</v>
      </c>
      <c r="CK74" s="30">
        <f t="shared" si="10"/>
        <v>468.11999999999995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2">
        <v>1.88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1287</v>
      </c>
      <c r="G75" s="109">
        <v>1.6920874205724698E-3</v>
      </c>
      <c r="H75" s="112">
        <v>1.88</v>
      </c>
      <c r="I75" s="30">
        <f t="shared" si="5"/>
        <v>2419.56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529</v>
      </c>
      <c r="W75" s="109">
        <v>7.1651478539772669E-4</v>
      </c>
      <c r="X75" s="112">
        <v>1.88</v>
      </c>
      <c r="Y75" s="30">
        <f t="shared" si="6"/>
        <v>994.52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135</v>
      </c>
      <c r="AM75" s="109">
        <v>1.0564206901948509E-3</v>
      </c>
      <c r="AN75" s="112">
        <v>1.88</v>
      </c>
      <c r="AO75" s="30">
        <f t="shared" si="7"/>
        <v>253.79999999999998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2">
        <v>1.88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13069</v>
      </c>
      <c r="BS75" s="109">
        <v>3.6010105644154909E-3</v>
      </c>
      <c r="BT75" s="112">
        <v>1.88</v>
      </c>
      <c r="BU75" s="30">
        <f t="shared" si="9"/>
        <v>24569.719999999998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249</v>
      </c>
      <c r="CI75" s="109">
        <v>2.4967412012433569E-3</v>
      </c>
      <c r="CJ75" s="112">
        <v>1.88</v>
      </c>
      <c r="CK75" s="30">
        <f t="shared" si="10"/>
        <v>468.11999999999995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2">
        <v>1.88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1287</v>
      </c>
      <c r="G76" s="109">
        <v>1.6920874205724698E-3</v>
      </c>
      <c r="H76" s="112">
        <v>1.88</v>
      </c>
      <c r="I76" s="30">
        <f t="shared" si="5"/>
        <v>2419.56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529</v>
      </c>
      <c r="W76" s="109">
        <v>7.1651478539772669E-4</v>
      </c>
      <c r="X76" s="112">
        <v>1.88</v>
      </c>
      <c r="Y76" s="30">
        <f t="shared" si="6"/>
        <v>994.52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135</v>
      </c>
      <c r="AM76" s="109">
        <v>1.0564206901948509E-3</v>
      </c>
      <c r="AN76" s="112">
        <v>1.88</v>
      </c>
      <c r="AO76" s="30">
        <f t="shared" si="7"/>
        <v>253.79999999999998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2">
        <v>1.88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13069</v>
      </c>
      <c r="BS76" s="109">
        <v>3.6010105644154909E-3</v>
      </c>
      <c r="BT76" s="112">
        <v>1.88</v>
      </c>
      <c r="BU76" s="30">
        <f t="shared" si="9"/>
        <v>24569.719999999998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249</v>
      </c>
      <c r="CI76" s="109">
        <v>2.4967412012433569E-3</v>
      </c>
      <c r="CJ76" s="112">
        <v>1.88</v>
      </c>
      <c r="CK76" s="30">
        <f t="shared" si="10"/>
        <v>468.11999999999995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2">
        <v>1.88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1287</v>
      </c>
      <c r="G77" s="109">
        <v>1.6920874205724698E-3</v>
      </c>
      <c r="H77" s="112">
        <v>1.88</v>
      </c>
      <c r="I77" s="30">
        <f t="shared" si="5"/>
        <v>2419.56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529</v>
      </c>
      <c r="W77" s="109">
        <v>7.1651478539772669E-4</v>
      </c>
      <c r="X77" s="112">
        <v>1.88</v>
      </c>
      <c r="Y77" s="30">
        <f t="shared" si="6"/>
        <v>994.52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135</v>
      </c>
      <c r="AM77" s="109">
        <v>1.0564206901948509E-3</v>
      </c>
      <c r="AN77" s="112">
        <v>1.88</v>
      </c>
      <c r="AO77" s="30">
        <f t="shared" si="7"/>
        <v>253.79999999999998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2">
        <v>1.88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13069</v>
      </c>
      <c r="BS77" s="109">
        <v>3.6010105644154909E-3</v>
      </c>
      <c r="BT77" s="112">
        <v>1.88</v>
      </c>
      <c r="BU77" s="30">
        <f t="shared" si="9"/>
        <v>24569.719999999998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249</v>
      </c>
      <c r="CI77" s="109">
        <v>2.4967412012433569E-3</v>
      </c>
      <c r="CJ77" s="112">
        <v>1.88</v>
      </c>
      <c r="CK77" s="30">
        <f t="shared" si="10"/>
        <v>468.11999999999995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2">
        <v>1.88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I77" s="51"/>
      <c r="DJ77" s="67"/>
      <c r="DK77" s="68"/>
      <c r="DL77" s="69"/>
      <c r="DM77" s="30"/>
      <c r="DN77" s="46"/>
      <c r="DO77" s="109"/>
      <c r="DP77" s="114"/>
      <c r="DQ77" s="30"/>
      <c r="DR77" s="67"/>
      <c r="DS77" s="68"/>
      <c r="DT77" s="69"/>
      <c r="DU77" s="30"/>
      <c r="DV77" s="46"/>
      <c r="DW77" s="47"/>
      <c r="DX77" s="48"/>
      <c r="DZ77" s="67"/>
      <c r="EA77" s="68"/>
      <c r="EB77" s="69"/>
      <c r="EC77" s="30"/>
      <c r="ED77" s="46"/>
      <c r="EE77" s="109"/>
      <c r="EF77" s="114"/>
      <c r="EG77" s="30"/>
      <c r="EH77" s="67"/>
      <c r="EI77" s="68"/>
      <c r="EJ77" s="69"/>
      <c r="EK77" s="30"/>
      <c r="EL77" s="46"/>
      <c r="EM77" s="47"/>
      <c r="EN77" s="48"/>
    </row>
    <row r="78" spans="1:144">
      <c r="A78" s="52">
        <v>42887</v>
      </c>
      <c r="B78" s="67"/>
      <c r="C78" s="68"/>
      <c r="D78" s="106"/>
      <c r="E78" s="53"/>
      <c r="F78" s="46">
        <v>1287</v>
      </c>
      <c r="G78" s="109">
        <v>1.6920874205724698E-3</v>
      </c>
      <c r="H78" s="112">
        <v>1.88</v>
      </c>
      <c r="I78" s="30">
        <f t="shared" si="5"/>
        <v>2419.56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529</v>
      </c>
      <c r="W78" s="109">
        <v>7.1651478539772669E-4</v>
      </c>
      <c r="X78" s="112">
        <v>1.88</v>
      </c>
      <c r="Y78" s="30">
        <f t="shared" si="6"/>
        <v>994.52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135</v>
      </c>
      <c r="AM78" s="109">
        <v>1.0564206901948509E-3</v>
      </c>
      <c r="AN78" s="112">
        <v>1.88</v>
      </c>
      <c r="AO78" s="30">
        <f t="shared" si="7"/>
        <v>253.79999999999998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2">
        <v>1.88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13069</v>
      </c>
      <c r="BS78" s="109">
        <v>3.6010105644154909E-3</v>
      </c>
      <c r="BT78" s="112">
        <v>1.88</v>
      </c>
      <c r="BU78" s="30">
        <f t="shared" si="9"/>
        <v>24569.719999999998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249</v>
      </c>
      <c r="CI78" s="109">
        <v>2.4967412012433569E-3</v>
      </c>
      <c r="CJ78" s="112">
        <v>1.88</v>
      </c>
      <c r="CK78" s="30">
        <f t="shared" si="10"/>
        <v>468.11999999999995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2">
        <v>1.88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I78" s="51"/>
      <c r="DJ78" s="67"/>
      <c r="DK78" s="68"/>
      <c r="DL78" s="69"/>
      <c r="DM78" s="30"/>
      <c r="DN78" s="46"/>
      <c r="DO78" s="109"/>
      <c r="DP78" s="114"/>
      <c r="DQ78" s="30"/>
      <c r="DR78" s="67"/>
      <c r="DS78" s="68"/>
      <c r="DT78" s="69"/>
      <c r="DU78" s="30"/>
      <c r="DV78" s="46"/>
      <c r="DW78" s="47"/>
      <c r="DX78" s="48"/>
      <c r="DZ78" s="67"/>
      <c r="EA78" s="68"/>
      <c r="EB78" s="69"/>
      <c r="EC78" s="30"/>
      <c r="ED78" s="46"/>
      <c r="EE78" s="109"/>
      <c r="EF78" s="114"/>
      <c r="EG78" s="30"/>
      <c r="EH78" s="67"/>
      <c r="EI78" s="68"/>
      <c r="EJ78" s="69"/>
      <c r="EK78" s="30"/>
      <c r="EL78" s="46"/>
      <c r="EM78" s="47"/>
      <c r="EN78" s="48"/>
    </row>
    <row r="79" spans="1:144">
      <c r="A79" s="52">
        <v>42917</v>
      </c>
      <c r="B79" s="67"/>
      <c r="C79" s="68"/>
      <c r="D79" s="106"/>
      <c r="E79" s="53"/>
      <c r="F79" s="46">
        <v>1287</v>
      </c>
      <c r="G79" s="109">
        <v>1.6920874205724698E-3</v>
      </c>
      <c r="H79" s="112">
        <v>1.88</v>
      </c>
      <c r="I79" s="30">
        <f t="shared" si="5"/>
        <v>2419.56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529</v>
      </c>
      <c r="W79" s="109">
        <v>7.1651478539772669E-4</v>
      </c>
      <c r="X79" s="112">
        <v>1.88</v>
      </c>
      <c r="Y79" s="30">
        <f t="shared" si="6"/>
        <v>994.52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135</v>
      </c>
      <c r="AM79" s="109">
        <v>1.0564206901948509E-3</v>
      </c>
      <c r="AN79" s="112">
        <v>1.88</v>
      </c>
      <c r="AO79" s="30">
        <f t="shared" si="7"/>
        <v>253.79999999999998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2">
        <v>1.88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13069</v>
      </c>
      <c r="BS79" s="109">
        <v>3.6010105644154909E-3</v>
      </c>
      <c r="BT79" s="112">
        <v>1.88</v>
      </c>
      <c r="BU79" s="30">
        <f t="shared" si="9"/>
        <v>24569.719999999998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249</v>
      </c>
      <c r="CI79" s="109">
        <v>2.4967412012433569E-3</v>
      </c>
      <c r="CJ79" s="112">
        <v>1.88</v>
      </c>
      <c r="CK79" s="30">
        <f t="shared" si="10"/>
        <v>468.11999999999995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2">
        <v>1.88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I79" s="51"/>
      <c r="DJ79" s="67"/>
      <c r="DK79" s="68"/>
      <c r="DL79" s="69"/>
      <c r="DM79" s="30"/>
      <c r="DN79" s="46"/>
      <c r="DO79" s="109"/>
      <c r="DP79" s="114"/>
      <c r="DQ79" s="30"/>
      <c r="DR79" s="67"/>
      <c r="DS79" s="68"/>
      <c r="DT79" s="69"/>
      <c r="DU79" s="30"/>
      <c r="DV79" s="46"/>
      <c r="DW79" s="47"/>
      <c r="DX79" s="48"/>
      <c r="DZ79" s="67"/>
      <c r="EA79" s="68"/>
      <c r="EB79" s="69"/>
      <c r="EC79" s="30"/>
      <c r="ED79" s="46"/>
      <c r="EE79" s="109"/>
      <c r="EF79" s="114"/>
      <c r="EG79" s="30"/>
      <c r="EH79" s="67"/>
      <c r="EI79" s="68"/>
      <c r="EJ79" s="69"/>
      <c r="EK79" s="30"/>
      <c r="EL79" s="46"/>
      <c r="EM79" s="47"/>
      <c r="EN79" s="48"/>
    </row>
    <row r="80" spans="1:144">
      <c r="A80" s="52">
        <v>42948</v>
      </c>
      <c r="B80" s="67"/>
      <c r="C80" s="68"/>
      <c r="D80" s="106"/>
      <c r="E80" s="53"/>
      <c r="F80" s="46">
        <v>1287</v>
      </c>
      <c r="G80" s="109">
        <v>1.6920874205724698E-3</v>
      </c>
      <c r="H80" s="112">
        <v>1.88</v>
      </c>
      <c r="I80" s="30">
        <f t="shared" si="5"/>
        <v>2419.56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529</v>
      </c>
      <c r="W80" s="109">
        <v>7.1651478539772669E-4</v>
      </c>
      <c r="X80" s="112">
        <v>1.88</v>
      </c>
      <c r="Y80" s="30">
        <f t="shared" si="6"/>
        <v>994.52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135</v>
      </c>
      <c r="AM80" s="109">
        <v>1.0564206901948509E-3</v>
      </c>
      <c r="AN80" s="112">
        <v>1.88</v>
      </c>
      <c r="AO80" s="30">
        <f t="shared" si="7"/>
        <v>253.79999999999998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2">
        <v>1.88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13069</v>
      </c>
      <c r="BS80" s="109">
        <v>3.6010105644154909E-3</v>
      </c>
      <c r="BT80" s="112">
        <v>1.88</v>
      </c>
      <c r="BU80" s="30">
        <f t="shared" si="9"/>
        <v>24569.719999999998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249</v>
      </c>
      <c r="CI80" s="109">
        <v>2.4967412012433569E-3</v>
      </c>
      <c r="CJ80" s="112">
        <v>1.88</v>
      </c>
      <c r="CK80" s="30">
        <f t="shared" si="10"/>
        <v>468.11999999999995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2">
        <v>1.88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  <c r="DI80" s="51"/>
      <c r="DJ80" s="67"/>
      <c r="DK80" s="68"/>
      <c r="DL80" s="69"/>
      <c r="DM80" s="30"/>
      <c r="DN80" s="46"/>
      <c r="DO80" s="109"/>
      <c r="DP80" s="114"/>
      <c r="DQ80" s="30"/>
      <c r="DR80" s="67"/>
      <c r="DS80" s="68"/>
      <c r="DT80" s="69"/>
      <c r="DU80" s="30"/>
      <c r="DV80" s="46"/>
      <c r="DW80" s="47"/>
      <c r="DX80" s="48"/>
      <c r="DZ80" s="67"/>
      <c r="EA80" s="68"/>
      <c r="EB80" s="69"/>
      <c r="EC80" s="30"/>
      <c r="ED80" s="46"/>
      <c r="EE80" s="109"/>
      <c r="EF80" s="114"/>
      <c r="EG80" s="30"/>
      <c r="EH80" s="67"/>
      <c r="EI80" s="68"/>
      <c r="EJ80" s="69"/>
      <c r="EK80" s="30"/>
      <c r="EL80" s="46"/>
      <c r="EM80" s="47"/>
      <c r="EN80" s="48"/>
    </row>
    <row r="81" spans="1:144">
      <c r="A81" s="52">
        <v>42979</v>
      </c>
      <c r="B81" s="67"/>
      <c r="C81" s="68"/>
      <c r="D81" s="106"/>
      <c r="E81" s="53"/>
      <c r="F81" s="46">
        <v>1287</v>
      </c>
      <c r="G81" s="109">
        <v>1.6920874205724698E-3</v>
      </c>
      <c r="H81" s="112">
        <v>1.88</v>
      </c>
      <c r="I81" s="30">
        <f t="shared" si="5"/>
        <v>2419.56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529</v>
      </c>
      <c r="W81" s="109">
        <v>7.1651478539772669E-4</v>
      </c>
      <c r="X81" s="112">
        <v>1.88</v>
      </c>
      <c r="Y81" s="30">
        <f t="shared" si="6"/>
        <v>994.52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135</v>
      </c>
      <c r="AM81" s="109">
        <v>1.0564206901948509E-3</v>
      </c>
      <c r="AN81" s="112">
        <v>1.88</v>
      </c>
      <c r="AO81" s="30">
        <f t="shared" si="7"/>
        <v>253.79999999999998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2">
        <v>1.88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13069</v>
      </c>
      <c r="BS81" s="109">
        <v>3.6010105644154909E-3</v>
      </c>
      <c r="BT81" s="112">
        <v>1.88</v>
      </c>
      <c r="BU81" s="30">
        <f t="shared" si="9"/>
        <v>24569.719999999998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249</v>
      </c>
      <c r="CI81" s="109">
        <v>2.4967412012433569E-3</v>
      </c>
      <c r="CJ81" s="112">
        <v>1.88</v>
      </c>
      <c r="CK81" s="30">
        <f t="shared" si="10"/>
        <v>468.11999999999995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2">
        <v>1.88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  <c r="DI81" s="51"/>
      <c r="DJ81" s="67"/>
      <c r="DK81" s="68"/>
      <c r="DL81" s="69"/>
      <c r="DM81" s="30"/>
      <c r="DN81" s="46"/>
      <c r="DO81" s="109"/>
      <c r="DP81" s="114"/>
      <c r="DQ81" s="30"/>
      <c r="DR81" s="67"/>
      <c r="DS81" s="68"/>
      <c r="DT81" s="69"/>
      <c r="DU81" s="30"/>
      <c r="DV81" s="46"/>
      <c r="DW81" s="47"/>
      <c r="DX81" s="48"/>
      <c r="DZ81" s="67"/>
      <c r="EA81" s="68"/>
      <c r="EB81" s="69"/>
      <c r="EC81" s="30"/>
      <c r="ED81" s="46"/>
      <c r="EE81" s="109"/>
      <c r="EF81" s="114"/>
      <c r="EG81" s="30"/>
      <c r="EH81" s="67"/>
      <c r="EI81" s="68"/>
      <c r="EJ81" s="69"/>
      <c r="EK81" s="30"/>
      <c r="EL81" s="46"/>
      <c r="EM81" s="47"/>
      <c r="EN81" s="48"/>
    </row>
    <row r="82" spans="1:144">
      <c r="A82" s="52">
        <v>43009</v>
      </c>
      <c r="B82" s="67"/>
      <c r="C82" s="68"/>
      <c r="D82" s="106"/>
      <c r="E82" s="53"/>
      <c r="F82" s="46">
        <v>1287</v>
      </c>
      <c r="G82" s="109">
        <v>1.6920874205724698E-3</v>
      </c>
      <c r="H82" s="112">
        <v>1.88</v>
      </c>
      <c r="I82" s="30">
        <f t="shared" si="5"/>
        <v>2419.56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529</v>
      </c>
      <c r="W82" s="109">
        <v>7.1651478539772669E-4</v>
      </c>
      <c r="X82" s="112">
        <v>1.88</v>
      </c>
      <c r="Y82" s="30">
        <f t="shared" si="6"/>
        <v>994.52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135</v>
      </c>
      <c r="AM82" s="109">
        <v>1.0564206901948509E-3</v>
      </c>
      <c r="AN82" s="112">
        <v>1.88</v>
      </c>
      <c r="AO82" s="30">
        <f t="shared" si="7"/>
        <v>253.79999999999998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2">
        <v>1.88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13069</v>
      </c>
      <c r="BS82" s="109">
        <v>3.6010105644154909E-3</v>
      </c>
      <c r="BT82" s="112">
        <v>1.88</v>
      </c>
      <c r="BU82" s="30">
        <f t="shared" si="9"/>
        <v>24569.719999999998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249</v>
      </c>
      <c r="CI82" s="109">
        <v>2.4967412012433569E-3</v>
      </c>
      <c r="CJ82" s="112">
        <v>1.88</v>
      </c>
      <c r="CK82" s="30">
        <f t="shared" si="10"/>
        <v>468.11999999999995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2">
        <v>1.88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  <c r="DI82" s="51"/>
      <c r="DJ82" s="67"/>
      <c r="DK82" s="68"/>
      <c r="DL82" s="69"/>
      <c r="DM82" s="30"/>
      <c r="DN82" s="46"/>
      <c r="DO82" s="109"/>
      <c r="DP82" s="114"/>
      <c r="DQ82" s="30"/>
      <c r="DR82" s="67"/>
      <c r="DS82" s="68"/>
      <c r="DT82" s="69"/>
      <c r="DU82" s="30"/>
      <c r="DV82" s="46"/>
      <c r="DW82" s="47"/>
      <c r="DX82" s="48"/>
      <c r="DZ82" s="67"/>
      <c r="EA82" s="68"/>
      <c r="EB82" s="69"/>
      <c r="EC82" s="30"/>
      <c r="ED82" s="46"/>
      <c r="EE82" s="109"/>
      <c r="EF82" s="114"/>
      <c r="EG82" s="30"/>
      <c r="EH82" s="67"/>
      <c r="EI82" s="68"/>
      <c r="EJ82" s="69"/>
      <c r="EK82" s="30"/>
      <c r="EL82" s="46"/>
      <c r="EM82" s="47"/>
      <c r="EN82" s="48"/>
    </row>
    <row r="83" spans="1:144">
      <c r="A83" s="52">
        <v>43040</v>
      </c>
      <c r="B83" s="67"/>
      <c r="C83" s="68"/>
      <c r="D83" s="106"/>
      <c r="E83" s="53"/>
      <c r="F83" s="46">
        <v>1287</v>
      </c>
      <c r="G83" s="109">
        <v>1.6920874205724698E-3</v>
      </c>
      <c r="H83" s="112">
        <v>1.88</v>
      </c>
      <c r="I83" s="30">
        <f t="shared" si="5"/>
        <v>2419.56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529</v>
      </c>
      <c r="W83" s="109">
        <v>7.1651478539772669E-4</v>
      </c>
      <c r="X83" s="112">
        <v>1.88</v>
      </c>
      <c r="Y83" s="30">
        <f t="shared" si="6"/>
        <v>994.52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135</v>
      </c>
      <c r="AM83" s="109">
        <v>1.0564206901948509E-3</v>
      </c>
      <c r="AN83" s="112">
        <v>1.88</v>
      </c>
      <c r="AO83" s="30">
        <f t="shared" si="7"/>
        <v>253.79999999999998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2">
        <v>1.88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13069</v>
      </c>
      <c r="BS83" s="109">
        <v>3.6010105644154909E-3</v>
      </c>
      <c r="BT83" s="112">
        <v>1.88</v>
      </c>
      <c r="BU83" s="30">
        <f t="shared" si="9"/>
        <v>24569.719999999998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249</v>
      </c>
      <c r="CI83" s="109">
        <v>2.4967412012433569E-3</v>
      </c>
      <c r="CJ83" s="112">
        <v>1.88</v>
      </c>
      <c r="CK83" s="30">
        <f t="shared" si="10"/>
        <v>468.11999999999995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2">
        <v>1.88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  <c r="DI83" s="51"/>
      <c r="DJ83" s="67"/>
      <c r="DK83" s="68"/>
      <c r="DL83" s="69"/>
      <c r="DM83" s="30"/>
      <c r="DN83" s="46"/>
      <c r="DO83" s="109"/>
      <c r="DP83" s="114"/>
      <c r="DQ83" s="30"/>
      <c r="DR83" s="67"/>
      <c r="DS83" s="68"/>
      <c r="DT83" s="69"/>
      <c r="DU83" s="30"/>
      <c r="DV83" s="46"/>
      <c r="DW83" s="47"/>
      <c r="DX83" s="48"/>
      <c r="DZ83" s="67"/>
      <c r="EA83" s="68"/>
      <c r="EB83" s="69"/>
      <c r="EC83" s="30"/>
      <c r="ED83" s="46"/>
      <c r="EE83" s="109"/>
      <c r="EF83" s="114"/>
      <c r="EG83" s="30"/>
      <c r="EH83" s="67"/>
      <c r="EI83" s="68"/>
      <c r="EJ83" s="69"/>
      <c r="EK83" s="30"/>
      <c r="EL83" s="46"/>
      <c r="EM83" s="47"/>
      <c r="EN83" s="48"/>
    </row>
    <row r="84" spans="1:144" ht="13.5" thickBot="1">
      <c r="A84" s="52">
        <v>43070</v>
      </c>
      <c r="B84" s="67"/>
      <c r="C84" s="68"/>
      <c r="D84" s="106"/>
      <c r="E84" s="53"/>
      <c r="F84" s="46">
        <v>1287</v>
      </c>
      <c r="G84" s="109">
        <v>1.6920874205724698E-3</v>
      </c>
      <c r="H84" s="113">
        <v>1.88</v>
      </c>
      <c r="I84" s="30">
        <f t="shared" si="5"/>
        <v>2419.56</v>
      </c>
      <c r="J84" s="67"/>
      <c r="K84" s="68"/>
      <c r="L84" s="69"/>
      <c r="M84" s="30"/>
      <c r="N84" s="46"/>
      <c r="O84" s="47"/>
      <c r="P84" s="48"/>
      <c r="Q84" s="49"/>
      <c r="R84" s="67"/>
      <c r="S84" s="68"/>
      <c r="T84" s="69"/>
      <c r="U84" s="30"/>
      <c r="V84" s="46">
        <v>529</v>
      </c>
      <c r="W84" s="109">
        <v>7.1651478539772669E-4</v>
      </c>
      <c r="X84" s="113">
        <v>1.88</v>
      </c>
      <c r="Y84" s="30">
        <f t="shared" si="6"/>
        <v>994.52</v>
      </c>
      <c r="Z84" s="67"/>
      <c r="AA84" s="68"/>
      <c r="AB84" s="69"/>
      <c r="AC84" s="30"/>
      <c r="AD84" s="46"/>
      <c r="AE84" s="47"/>
      <c r="AF84" s="48"/>
      <c r="AG84" s="50">
        <v>0</v>
      </c>
      <c r="AH84" s="67"/>
      <c r="AI84" s="68"/>
      <c r="AJ84" s="69"/>
      <c r="AK84" s="30"/>
      <c r="AL84" s="46">
        <v>135</v>
      </c>
      <c r="AM84" s="109">
        <v>1.0564206901948509E-3</v>
      </c>
      <c r="AN84" s="113">
        <v>1.88</v>
      </c>
      <c r="AO84" s="30">
        <f t="shared" si="7"/>
        <v>253.79999999999998</v>
      </c>
      <c r="AP84" s="67"/>
      <c r="AQ84" s="68"/>
      <c r="AR84" s="69"/>
      <c r="AS84" s="30"/>
      <c r="AT84" s="46"/>
      <c r="AU84" s="47"/>
      <c r="AV84" s="48"/>
      <c r="AW84" s="66">
        <v>0</v>
      </c>
      <c r="AX84" s="67"/>
      <c r="AY84" s="68"/>
      <c r="AZ84" s="69"/>
      <c r="BA84" s="30"/>
      <c r="BB84" s="46"/>
      <c r="BC84" s="109">
        <v>0</v>
      </c>
      <c r="BD84" s="113">
        <v>1.88</v>
      </c>
      <c r="BE84" s="30">
        <f t="shared" si="8"/>
        <v>0</v>
      </c>
      <c r="BF84" s="67"/>
      <c r="BG84" s="68"/>
      <c r="BH84" s="69"/>
      <c r="BI84" s="30"/>
      <c r="BJ84" s="46"/>
      <c r="BK84" s="47"/>
      <c r="BL84" s="48"/>
      <c r="BM84" s="66"/>
      <c r="BN84" s="67"/>
      <c r="BO84" s="68"/>
      <c r="BP84" s="69"/>
      <c r="BQ84" s="30"/>
      <c r="BR84" s="46">
        <v>13069</v>
      </c>
      <c r="BS84" s="109">
        <v>3.6010105644154909E-3</v>
      </c>
      <c r="BT84" s="113">
        <v>1.88</v>
      </c>
      <c r="BU84" s="30">
        <f t="shared" si="9"/>
        <v>24569.719999999998</v>
      </c>
      <c r="BV84" s="67"/>
      <c r="BW84" s="68"/>
      <c r="BX84" s="69"/>
      <c r="BY84" s="30"/>
      <c r="BZ84" s="46"/>
      <c r="CA84" s="47"/>
      <c r="CB84" s="48"/>
      <c r="CC84" s="66"/>
      <c r="CD84" s="67"/>
      <c r="CE84" s="68"/>
      <c r="CF84" s="69"/>
      <c r="CG84" s="30"/>
      <c r="CH84" s="46">
        <v>249</v>
      </c>
      <c r="CI84" s="109">
        <v>2.4967412012433569E-3</v>
      </c>
      <c r="CJ84" s="113">
        <v>1.88</v>
      </c>
      <c r="CK84" s="30">
        <f t="shared" si="10"/>
        <v>468.11999999999995</v>
      </c>
      <c r="CL84" s="67"/>
      <c r="CM84" s="68"/>
      <c r="CN84" s="69"/>
      <c r="CO84" s="30"/>
      <c r="CP84" s="46"/>
      <c r="CQ84" s="47"/>
      <c r="CR84" s="48"/>
      <c r="CS84" s="66"/>
      <c r="CT84" s="67"/>
      <c r="CU84" s="68"/>
      <c r="CV84" s="69"/>
      <c r="CW84" s="30"/>
      <c r="CX84" s="46">
        <v>0</v>
      </c>
      <c r="CY84" s="109">
        <v>0</v>
      </c>
      <c r="CZ84" s="113">
        <v>1.88</v>
      </c>
      <c r="DA84" s="30">
        <f t="shared" si="11"/>
        <v>0</v>
      </c>
      <c r="DB84" s="67"/>
      <c r="DC84" s="68"/>
      <c r="DD84" s="69"/>
      <c r="DE84" s="30"/>
      <c r="DF84" s="46"/>
      <c r="DG84" s="47"/>
      <c r="DH84" s="48"/>
      <c r="DI84" s="51"/>
      <c r="DJ84" s="67"/>
      <c r="DK84" s="68"/>
      <c r="DL84" s="69"/>
      <c r="DM84" s="30"/>
      <c r="DN84" s="46"/>
      <c r="DO84" s="109"/>
      <c r="DP84" s="114"/>
      <c r="DQ84" s="30"/>
      <c r="DR84" s="67"/>
      <c r="DS84" s="68"/>
      <c r="DT84" s="69"/>
      <c r="DU84" s="30"/>
      <c r="DV84" s="46"/>
      <c r="DW84" s="47"/>
      <c r="DX84" s="48"/>
      <c r="DZ84" s="67"/>
      <c r="EA84" s="68"/>
      <c r="EB84" s="69"/>
      <c r="EC84" s="30"/>
      <c r="ED84" s="46"/>
      <c r="EE84" s="109"/>
      <c r="EF84" s="114"/>
      <c r="EG84" s="30"/>
      <c r="EH84" s="67"/>
      <c r="EI84" s="68"/>
      <c r="EJ84" s="69"/>
      <c r="EK84" s="30"/>
      <c r="EL84" s="46"/>
      <c r="EM84" s="47"/>
      <c r="EN84" s="48"/>
    </row>
    <row r="85" spans="1:144">
      <c r="H85" s="15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A1"/>
  <sheetViews>
    <sheetView workbookViewId="0">
      <selection activeCell="T35" sqref="T35"/>
    </sheetView>
  </sheetViews>
  <sheetFormatPr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F0"/>
  </sheetPr>
  <dimension ref="A1:EO85"/>
  <sheetViews>
    <sheetView topLeftCell="A76"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58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4018</v>
      </c>
      <c r="G52" s="109">
        <v>5.2826785204818831E-3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5651</v>
      </c>
      <c r="W52" s="109">
        <v>7.6541116300237301E-3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113</v>
      </c>
      <c r="AM52" s="109">
        <v>8.8426324438531964E-4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21204</v>
      </c>
      <c r="BS52" s="109">
        <v>5.8425149596653203E-3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1228</v>
      </c>
      <c r="CI52" s="109">
        <v>1.2313245763561617E-2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4018</v>
      </c>
      <c r="G53" s="109">
        <v>5.2826785204818831E-3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5651</v>
      </c>
      <c r="W53" s="109">
        <v>7.6541116300237301E-3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113</v>
      </c>
      <c r="AM53" s="109">
        <v>8.8426324438531964E-4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21204</v>
      </c>
      <c r="BS53" s="109">
        <v>5.8425149596653203E-3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1228</v>
      </c>
      <c r="CI53" s="109">
        <v>1.2313245763561617E-2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4018</v>
      </c>
      <c r="G54" s="109">
        <v>5.2826785204818831E-3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5651</v>
      </c>
      <c r="W54" s="109">
        <v>7.6541116300237301E-3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113</v>
      </c>
      <c r="AM54" s="109">
        <v>8.8426324438531964E-4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21204</v>
      </c>
      <c r="BS54" s="109">
        <v>5.8425149596653203E-3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1228</v>
      </c>
      <c r="CI54" s="109">
        <v>1.2313245763561617E-2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4018</v>
      </c>
      <c r="G55" s="109">
        <v>5.2826785204818831E-3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5651</v>
      </c>
      <c r="W55" s="109">
        <v>7.6541116300237301E-3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113</v>
      </c>
      <c r="AM55" s="109">
        <v>8.8426324438531964E-4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21204</v>
      </c>
      <c r="BS55" s="109">
        <v>5.8425149596653203E-3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1228</v>
      </c>
      <c r="CI55" s="109">
        <v>1.2313245763561617E-2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4018</v>
      </c>
      <c r="G56" s="109">
        <v>5.2826785204818831E-3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5651</v>
      </c>
      <c r="W56" s="109">
        <v>7.6541116300237301E-3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113</v>
      </c>
      <c r="AM56" s="109">
        <v>8.8426324438531964E-4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21204</v>
      </c>
      <c r="BS56" s="109">
        <v>5.8425149596653203E-3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1228</v>
      </c>
      <c r="CI56" s="109">
        <v>1.2313245763561617E-2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4018</v>
      </c>
      <c r="G57" s="109">
        <v>5.2826785204818831E-3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5651</v>
      </c>
      <c r="W57" s="109">
        <v>7.6541116300237301E-3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113</v>
      </c>
      <c r="AM57" s="109">
        <v>8.8426324438531964E-4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21204</v>
      </c>
      <c r="BS57" s="109">
        <v>5.8425149596653203E-3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1228</v>
      </c>
      <c r="CI57" s="109">
        <v>1.2313245763561617E-2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4018</v>
      </c>
      <c r="G58" s="109">
        <v>5.2826785204818831E-3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5651</v>
      </c>
      <c r="W58" s="109">
        <v>7.6541116300237301E-3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113</v>
      </c>
      <c r="AM58" s="109">
        <v>8.8426324438531964E-4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21204</v>
      </c>
      <c r="BS58" s="109">
        <v>5.8425149596653203E-3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1228</v>
      </c>
      <c r="CI58" s="109">
        <v>1.2313245763561617E-2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4018</v>
      </c>
      <c r="G59" s="109">
        <v>5.2826785204818831E-3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5651</v>
      </c>
      <c r="W59" s="109">
        <v>7.6541116300237301E-3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113</v>
      </c>
      <c r="AM59" s="109">
        <v>8.8426324438531964E-4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21204</v>
      </c>
      <c r="BS59" s="109">
        <v>5.8425149596653203E-3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1228</v>
      </c>
      <c r="CI59" s="109">
        <v>1.2313245763561617E-2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4018</v>
      </c>
      <c r="G60" s="109">
        <v>5.2826785204818831E-3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5651</v>
      </c>
      <c r="W60" s="109">
        <v>7.6541116300237301E-3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113</v>
      </c>
      <c r="AM60" s="109">
        <v>8.8426324438531964E-4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21204</v>
      </c>
      <c r="BS60" s="109">
        <v>5.8425149596653203E-3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1228</v>
      </c>
      <c r="CI60" s="109">
        <v>1.2313245763561617E-2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4018</v>
      </c>
      <c r="G61" s="109">
        <v>5.2826785204818831E-3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5651</v>
      </c>
      <c r="W61" s="109">
        <v>7.6541116300237301E-3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113</v>
      </c>
      <c r="AM61" s="109">
        <v>8.8426324438531964E-4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21204</v>
      </c>
      <c r="BS61" s="109">
        <v>5.8425149596653203E-3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1228</v>
      </c>
      <c r="CI61" s="109">
        <v>1.2313245763561617E-2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4018</v>
      </c>
      <c r="G62" s="109">
        <v>5.2826785204818831E-3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5651</v>
      </c>
      <c r="W62" s="109">
        <v>7.6541116300237301E-3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113</v>
      </c>
      <c r="AM62" s="109">
        <v>8.8426324438531964E-4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21204</v>
      </c>
      <c r="BS62" s="109">
        <v>5.8425149596653203E-3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1228</v>
      </c>
      <c r="CI62" s="109">
        <v>1.2313245763561617E-2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4018</v>
      </c>
      <c r="G63" s="109">
        <v>5.2826785204818831E-3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5651</v>
      </c>
      <c r="W63" s="109">
        <v>7.6541116300237301E-3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113</v>
      </c>
      <c r="AM63" s="109">
        <v>8.8426324438531964E-4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21204</v>
      </c>
      <c r="BS63" s="109">
        <v>5.8425149596653203E-3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1228</v>
      </c>
      <c r="CI63" s="109">
        <v>1.2313245763561617E-2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4018</v>
      </c>
      <c r="G64" s="109">
        <v>5.2826785204818831E-3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5651</v>
      </c>
      <c r="W64" s="109">
        <v>7.6541116300237301E-3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113</v>
      </c>
      <c r="AM64" s="109">
        <v>8.8426324438531964E-4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21204</v>
      </c>
      <c r="BS64" s="109">
        <v>5.8425149596653203E-3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1228</v>
      </c>
      <c r="CI64" s="109">
        <v>1.2313245763561617E-2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44" ht="12.75" customHeight="1">
      <c r="A65" s="52">
        <v>42491</v>
      </c>
      <c r="B65" s="67"/>
      <c r="C65" s="68"/>
      <c r="D65" s="106"/>
      <c r="E65" s="53"/>
      <c r="F65" s="46">
        <v>4018</v>
      </c>
      <c r="G65" s="109">
        <v>5.2826785204818831E-3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5651</v>
      </c>
      <c r="W65" s="109">
        <v>7.6541116300237301E-3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113</v>
      </c>
      <c r="AM65" s="109">
        <v>8.8426324438531964E-4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21204</v>
      </c>
      <c r="BS65" s="109">
        <v>5.8425149596653203E-3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1228</v>
      </c>
      <c r="CI65" s="109">
        <v>1.2313245763561617E-2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480"/>
    </row>
    <row r="66" spans="1:144" ht="12.75" customHeight="1">
      <c r="A66" s="52">
        <v>42522</v>
      </c>
      <c r="B66" s="67"/>
      <c r="C66" s="68"/>
      <c r="D66" s="106"/>
      <c r="E66" s="53"/>
      <c r="F66" s="46">
        <v>4018</v>
      </c>
      <c r="G66" s="109">
        <v>5.2826785204818831E-3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5651</v>
      </c>
      <c r="W66" s="109">
        <v>7.6541116300237301E-3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113</v>
      </c>
      <c r="AM66" s="109">
        <v>8.8426324438531964E-4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21204</v>
      </c>
      <c r="BS66" s="109">
        <v>5.8425149596653203E-3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1228</v>
      </c>
      <c r="CI66" s="109">
        <v>1.2313245763561617E-2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480"/>
    </row>
    <row r="67" spans="1:144" ht="12.75" customHeight="1">
      <c r="A67" s="52">
        <v>42552</v>
      </c>
      <c r="B67" s="67"/>
      <c r="C67" s="68"/>
      <c r="D67" s="106"/>
      <c r="E67" s="53"/>
      <c r="F67" s="46">
        <v>4018</v>
      </c>
      <c r="G67" s="109">
        <v>5.2826785204818831E-3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5651</v>
      </c>
      <c r="W67" s="109">
        <v>7.6541116300237301E-3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113</v>
      </c>
      <c r="AM67" s="109">
        <v>8.8426324438531964E-4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21204</v>
      </c>
      <c r="BS67" s="109">
        <v>5.8425149596653203E-3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1228</v>
      </c>
      <c r="CI67" s="109">
        <v>1.2313245763561617E-2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480"/>
    </row>
    <row r="68" spans="1:144" ht="12.75" customHeight="1">
      <c r="A68" s="52">
        <v>42583</v>
      </c>
      <c r="B68" s="67"/>
      <c r="C68" s="68"/>
      <c r="D68" s="106"/>
      <c r="E68" s="53"/>
      <c r="F68" s="46">
        <v>4018</v>
      </c>
      <c r="G68" s="109">
        <v>5.2826785204818831E-3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5651</v>
      </c>
      <c r="W68" s="109">
        <v>7.6541116300237301E-3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113</v>
      </c>
      <c r="AM68" s="109">
        <v>8.8426324438531964E-4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21204</v>
      </c>
      <c r="BS68" s="109">
        <v>5.8425149596653203E-3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1228</v>
      </c>
      <c r="CI68" s="109">
        <v>1.2313245763561617E-2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 ht="12.75" customHeight="1">
      <c r="A69" s="52">
        <v>42614</v>
      </c>
      <c r="B69" s="67"/>
      <c r="C69" s="68"/>
      <c r="D69" s="106"/>
      <c r="E69" s="53"/>
      <c r="F69" s="46">
        <v>4018</v>
      </c>
      <c r="G69" s="109">
        <v>5.2826785204818831E-3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5651</v>
      </c>
      <c r="W69" s="109">
        <v>7.6541116300237301E-3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113</v>
      </c>
      <c r="AM69" s="109">
        <v>8.8426324438531964E-4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21204</v>
      </c>
      <c r="BS69" s="109">
        <v>5.8425149596653203E-3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1228</v>
      </c>
      <c r="CI69" s="109">
        <v>1.2313245763561617E-2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 ht="12.75" customHeight="1">
      <c r="A70" s="52">
        <v>42644</v>
      </c>
      <c r="B70" s="67"/>
      <c r="C70" s="68"/>
      <c r="D70" s="106"/>
      <c r="E70" s="53"/>
      <c r="F70" s="46">
        <v>4018</v>
      </c>
      <c r="G70" s="109">
        <v>5.2826785204818831E-3</v>
      </c>
      <c r="H70" s="112">
        <v>2.7941228620860854</v>
      </c>
      <c r="I70" s="30">
        <f>H70*F70</f>
        <v>11226.785659861891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5651</v>
      </c>
      <c r="W70" s="109">
        <v>7.6541116300237301E-3</v>
      </c>
      <c r="X70" s="114">
        <v>2.7941228620860854</v>
      </c>
      <c r="Y70" s="30">
        <f>X70*V70</f>
        <v>15789.588293648469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113</v>
      </c>
      <c r="AM70" s="109">
        <v>8.8426324438531964E-4</v>
      </c>
      <c r="AN70" s="114">
        <v>2.7941228620860854</v>
      </c>
      <c r="AO70" s="30">
        <f>AN70*AL70</f>
        <v>315.73588341572764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21204</v>
      </c>
      <c r="BS70" s="109">
        <v>5.8425149596653203E-3</v>
      </c>
      <c r="BT70" s="114">
        <v>2.7941228620860854</v>
      </c>
      <c r="BU70" s="30">
        <f>BT70*BR70</f>
        <v>59246.581167673357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1228</v>
      </c>
      <c r="CI70" s="109">
        <v>1.2313245763561617E-2</v>
      </c>
      <c r="CJ70" s="114">
        <v>2.7941228620860854</v>
      </c>
      <c r="CK70" s="30">
        <f>CJ70*CH70</f>
        <v>3431.1828746417127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44" ht="12.75" customHeight="1">
      <c r="A71" s="52">
        <v>42675</v>
      </c>
      <c r="B71" s="67"/>
      <c r="C71" s="68"/>
      <c r="D71" s="106"/>
      <c r="E71" s="53"/>
      <c r="F71" s="46">
        <v>4018</v>
      </c>
      <c r="G71" s="109">
        <v>5.2826785204818831E-3</v>
      </c>
      <c r="H71" s="112">
        <v>2.7941228620860854</v>
      </c>
      <c r="I71" s="30">
        <f t="shared" ref="I71:I84" si="5">H71*F71</f>
        <v>11226.785659861891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5651</v>
      </c>
      <c r="W71" s="109">
        <v>7.6541116300237301E-3</v>
      </c>
      <c r="X71" s="114">
        <v>2.7941228620860854</v>
      </c>
      <c r="Y71" s="30">
        <f t="shared" ref="Y71:Y84" si="6">X71*V71</f>
        <v>15789.588293648469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113</v>
      </c>
      <c r="AM71" s="109">
        <v>8.8426324438531964E-4</v>
      </c>
      <c r="AN71" s="114">
        <v>2.7941228620860854</v>
      </c>
      <c r="AO71" s="30">
        <f t="shared" ref="AO71:AO84" si="7">AN71*AL71</f>
        <v>315.73588341572764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21204</v>
      </c>
      <c r="BS71" s="109">
        <v>5.8425149596653203E-3</v>
      </c>
      <c r="BT71" s="114">
        <v>2.7941228620860854</v>
      </c>
      <c r="BU71" s="30">
        <f t="shared" ref="BU71:BU84" si="9">BT71*BR71</f>
        <v>59246.581167673357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1228</v>
      </c>
      <c r="CI71" s="109">
        <v>1.2313245763561617E-2</v>
      </c>
      <c r="CJ71" s="114">
        <v>2.7941228620860854</v>
      </c>
      <c r="CK71" s="30">
        <f t="shared" ref="CK71:CK84" si="10">CJ71*CH71</f>
        <v>3431.1828746417127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</row>
    <row r="72" spans="1:144" s="30" customFormat="1" ht="12.75" customHeight="1">
      <c r="A72" s="52">
        <v>42705</v>
      </c>
      <c r="B72" s="67"/>
      <c r="C72" s="68"/>
      <c r="D72" s="106"/>
      <c r="E72" s="53"/>
      <c r="F72" s="46">
        <v>4018</v>
      </c>
      <c r="G72" s="109">
        <v>5.2826785204818831E-3</v>
      </c>
      <c r="H72" s="112">
        <v>2.7941228620860854</v>
      </c>
      <c r="I72" s="30">
        <f t="shared" si="5"/>
        <v>11226.785659861891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5651</v>
      </c>
      <c r="W72" s="109">
        <v>7.6541116300237301E-3</v>
      </c>
      <c r="X72" s="114">
        <v>2.7941228620860854</v>
      </c>
      <c r="Y72" s="30">
        <f t="shared" si="6"/>
        <v>15789.588293648469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113</v>
      </c>
      <c r="AM72" s="109">
        <v>8.8426324438531964E-4</v>
      </c>
      <c r="AN72" s="114">
        <v>2.7941228620860854</v>
      </c>
      <c r="AO72" s="30">
        <f t="shared" si="7"/>
        <v>315.73588341572764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21204</v>
      </c>
      <c r="BS72" s="109">
        <v>5.8425149596653203E-3</v>
      </c>
      <c r="BT72" s="114">
        <v>2.7941228620860854</v>
      </c>
      <c r="BU72" s="30">
        <f t="shared" si="9"/>
        <v>59246.581167673357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1228</v>
      </c>
      <c r="CI72" s="109">
        <v>1.2313245763561617E-2</v>
      </c>
      <c r="CJ72" s="114">
        <v>2.7941228620860854</v>
      </c>
      <c r="CK72" s="30">
        <f t="shared" si="10"/>
        <v>3431.1828746417127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  <c r="DI72" s="31"/>
    </row>
    <row r="73" spans="1:144" ht="13.5" thickBot="1">
      <c r="A73" s="52">
        <v>42736</v>
      </c>
      <c r="B73" s="67"/>
      <c r="C73" s="68"/>
      <c r="D73" s="106"/>
      <c r="E73" s="53"/>
      <c r="F73" s="46">
        <v>4018</v>
      </c>
      <c r="G73" s="109">
        <v>5.2826785204818831E-3</v>
      </c>
      <c r="H73" s="112">
        <v>2.7941228620860898</v>
      </c>
      <c r="I73" s="30">
        <f t="shared" si="5"/>
        <v>11226.785659861909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5651</v>
      </c>
      <c r="W73" s="109">
        <v>7.6541116300237301E-3</v>
      </c>
      <c r="X73" s="114">
        <v>2.7941228620860898</v>
      </c>
      <c r="Y73" s="30">
        <f t="shared" si="6"/>
        <v>15789.588293648494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113</v>
      </c>
      <c r="AM73" s="109">
        <v>8.8426324438531964E-4</v>
      </c>
      <c r="AN73" s="114">
        <v>2.7941228620860898</v>
      </c>
      <c r="AO73" s="30">
        <f t="shared" si="7"/>
        <v>315.73588341572815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21204</v>
      </c>
      <c r="BS73" s="109">
        <v>5.8425149596653203E-3</v>
      </c>
      <c r="BT73" s="114">
        <v>2.7941228620860898</v>
      </c>
      <c r="BU73" s="30">
        <f t="shared" si="9"/>
        <v>59246.581167673452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1228</v>
      </c>
      <c r="CI73" s="109">
        <v>1.2313245763561617E-2</v>
      </c>
      <c r="CJ73" s="114">
        <v>2.7941228620860898</v>
      </c>
      <c r="CK73" s="30">
        <f t="shared" si="10"/>
        <v>3431.1828746417182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82"/>
      <c r="DJ73" s="75"/>
      <c r="DK73" s="76"/>
      <c r="DL73" s="77"/>
      <c r="DM73" s="74"/>
      <c r="DN73" s="71"/>
      <c r="DO73" s="111"/>
      <c r="DP73" s="116"/>
      <c r="DQ73" s="74"/>
      <c r="DR73" s="75"/>
      <c r="DS73" s="76"/>
      <c r="DT73" s="77"/>
      <c r="DU73" s="74"/>
      <c r="DV73" s="71"/>
      <c r="DW73" s="72"/>
      <c r="DX73" s="78"/>
      <c r="DZ73" s="75"/>
      <c r="EA73" s="76"/>
      <c r="EB73" s="77"/>
      <c r="EC73" s="74"/>
      <c r="ED73" s="71"/>
      <c r="EE73" s="111"/>
      <c r="EF73" s="116"/>
      <c r="EG73" s="74"/>
      <c r="EH73" s="75"/>
      <c r="EI73" s="76"/>
      <c r="EJ73" s="77"/>
      <c r="EK73" s="74"/>
      <c r="EL73" s="71"/>
      <c r="EM73" s="72"/>
      <c r="EN73" s="78"/>
    </row>
    <row r="74" spans="1:144" ht="13.5" thickBot="1">
      <c r="A74" s="52">
        <v>42767</v>
      </c>
      <c r="B74" s="67"/>
      <c r="C74" s="68"/>
      <c r="D74" s="106"/>
      <c r="E74" s="53"/>
      <c r="F74" s="46">
        <v>4018</v>
      </c>
      <c r="G74" s="109">
        <v>5.2826785204818831E-3</v>
      </c>
      <c r="H74" s="112">
        <v>2.7941228620860898</v>
      </c>
      <c r="I74" s="30">
        <f t="shared" si="5"/>
        <v>11226.785659861909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5651</v>
      </c>
      <c r="W74" s="109">
        <v>7.6541116300237301E-3</v>
      </c>
      <c r="X74" s="114">
        <v>2.7941228620860898</v>
      </c>
      <c r="Y74" s="30">
        <f t="shared" si="6"/>
        <v>15789.588293648494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113</v>
      </c>
      <c r="AM74" s="109">
        <v>8.8426324438531964E-4</v>
      </c>
      <c r="AN74" s="114">
        <v>2.7941228620860898</v>
      </c>
      <c r="AO74" s="30">
        <f t="shared" si="7"/>
        <v>315.73588341572815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21204</v>
      </c>
      <c r="BS74" s="109">
        <v>5.8425149596653203E-3</v>
      </c>
      <c r="BT74" s="114">
        <v>2.7941228620860898</v>
      </c>
      <c r="BU74" s="30">
        <f t="shared" si="9"/>
        <v>59246.581167673452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1228</v>
      </c>
      <c r="CI74" s="109">
        <v>1.2313245763561617E-2</v>
      </c>
      <c r="CJ74" s="114">
        <v>2.7941228620860898</v>
      </c>
      <c r="CK74" s="30">
        <f t="shared" si="10"/>
        <v>3431.1828746417182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82"/>
      <c r="DJ74" s="75"/>
      <c r="DK74" s="76"/>
      <c r="DL74" s="77"/>
      <c r="DM74" s="74"/>
      <c r="DN74" s="71"/>
      <c r="DO74" s="111"/>
      <c r="DP74" s="116"/>
      <c r="DQ74" s="74"/>
      <c r="DR74" s="75"/>
      <c r="DS74" s="76"/>
      <c r="DT74" s="77"/>
      <c r="DU74" s="74"/>
      <c r="DV74" s="71"/>
      <c r="DW74" s="72"/>
      <c r="DX74" s="78"/>
      <c r="DZ74" s="75"/>
      <c r="EA74" s="76"/>
      <c r="EB74" s="77"/>
      <c r="EC74" s="74"/>
      <c r="ED74" s="71"/>
      <c r="EE74" s="111"/>
      <c r="EF74" s="116"/>
      <c r="EG74" s="74"/>
      <c r="EH74" s="75"/>
      <c r="EI74" s="76"/>
      <c r="EJ74" s="77"/>
      <c r="EK74" s="74"/>
      <c r="EL74" s="71"/>
      <c r="EM74" s="72"/>
      <c r="EN74" s="78"/>
    </row>
    <row r="75" spans="1:144" ht="13.5" thickBot="1">
      <c r="A75" s="52">
        <v>42795</v>
      </c>
      <c r="B75" s="67"/>
      <c r="C75" s="68"/>
      <c r="D75" s="106"/>
      <c r="E75" s="53"/>
      <c r="F75" s="46">
        <v>4018</v>
      </c>
      <c r="G75" s="109">
        <v>5.2826785204818831E-3</v>
      </c>
      <c r="H75" s="112">
        <v>2.7941228620860898</v>
      </c>
      <c r="I75" s="30">
        <f t="shared" si="5"/>
        <v>11226.785659861909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5651</v>
      </c>
      <c r="W75" s="109">
        <v>7.6541116300237301E-3</v>
      </c>
      <c r="X75" s="114">
        <v>2.7941228620860898</v>
      </c>
      <c r="Y75" s="30">
        <f t="shared" si="6"/>
        <v>15789.588293648494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113</v>
      </c>
      <c r="AM75" s="109">
        <v>8.8426324438531964E-4</v>
      </c>
      <c r="AN75" s="114">
        <v>2.7941228620860898</v>
      </c>
      <c r="AO75" s="30">
        <f t="shared" si="7"/>
        <v>315.73588341572815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21204</v>
      </c>
      <c r="BS75" s="109">
        <v>5.8425149596653203E-3</v>
      </c>
      <c r="BT75" s="114">
        <v>2.7941228620860898</v>
      </c>
      <c r="BU75" s="30">
        <f t="shared" si="9"/>
        <v>59246.581167673452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1228</v>
      </c>
      <c r="CI75" s="109">
        <v>1.2313245763561617E-2</v>
      </c>
      <c r="CJ75" s="114">
        <v>2.7941228620860898</v>
      </c>
      <c r="CK75" s="30">
        <f t="shared" si="10"/>
        <v>3431.1828746417182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82"/>
      <c r="DJ75" s="75"/>
      <c r="DK75" s="76"/>
      <c r="DL75" s="77"/>
      <c r="DM75" s="74"/>
      <c r="DN75" s="71"/>
      <c r="DO75" s="111"/>
      <c r="DP75" s="116"/>
      <c r="DQ75" s="74"/>
      <c r="DR75" s="75"/>
      <c r="DS75" s="76"/>
      <c r="DT75" s="77"/>
      <c r="DU75" s="74"/>
      <c r="DV75" s="71"/>
      <c r="DW75" s="72"/>
      <c r="DX75" s="78"/>
      <c r="DZ75" s="75"/>
      <c r="EA75" s="76"/>
      <c r="EB75" s="77"/>
      <c r="EC75" s="74"/>
      <c r="ED75" s="71"/>
      <c r="EE75" s="111"/>
      <c r="EF75" s="116"/>
      <c r="EG75" s="74"/>
      <c r="EH75" s="75"/>
      <c r="EI75" s="76"/>
      <c r="EJ75" s="77"/>
      <c r="EK75" s="74"/>
      <c r="EL75" s="71"/>
      <c r="EM75" s="72"/>
      <c r="EN75" s="78"/>
    </row>
    <row r="76" spans="1:144" ht="13.5" thickBot="1">
      <c r="A76" s="52">
        <v>42826</v>
      </c>
      <c r="B76" s="67"/>
      <c r="C76" s="68"/>
      <c r="D76" s="106"/>
      <c r="E76" s="53"/>
      <c r="F76" s="46">
        <v>4018</v>
      </c>
      <c r="G76" s="109">
        <v>5.2826785204818831E-3</v>
      </c>
      <c r="H76" s="114">
        <v>2.33</v>
      </c>
      <c r="I76" s="30">
        <f t="shared" si="5"/>
        <v>9361.94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5651</v>
      </c>
      <c r="W76" s="109">
        <v>7.6541116300237301E-3</v>
      </c>
      <c r="X76" s="114">
        <v>2.33</v>
      </c>
      <c r="Y76" s="30">
        <f t="shared" si="6"/>
        <v>13166.83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113</v>
      </c>
      <c r="AM76" s="109">
        <v>8.8426324438531964E-4</v>
      </c>
      <c r="AN76" s="114">
        <v>2.33</v>
      </c>
      <c r="AO76" s="30">
        <f t="shared" si="7"/>
        <v>263.29000000000002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2.33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21204</v>
      </c>
      <c r="BS76" s="109">
        <v>5.8425149596653203E-3</v>
      </c>
      <c r="BT76" s="114">
        <v>2.33</v>
      </c>
      <c r="BU76" s="30">
        <f t="shared" si="9"/>
        <v>49405.32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1228</v>
      </c>
      <c r="CI76" s="109">
        <v>1.2313245763561617E-2</v>
      </c>
      <c r="CJ76" s="114">
        <v>2.33</v>
      </c>
      <c r="CK76" s="30">
        <f t="shared" si="10"/>
        <v>2861.2400000000002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2.33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82"/>
      <c r="DJ76" s="75"/>
      <c r="DK76" s="76"/>
      <c r="DL76" s="77"/>
      <c r="DM76" s="74"/>
      <c r="DN76" s="71"/>
      <c r="DO76" s="111"/>
      <c r="DP76" s="116"/>
      <c r="DQ76" s="74"/>
      <c r="DR76" s="75"/>
      <c r="DS76" s="76"/>
      <c r="DT76" s="77"/>
      <c r="DU76" s="74"/>
      <c r="DV76" s="71"/>
      <c r="DW76" s="72"/>
      <c r="DX76" s="78"/>
      <c r="DZ76" s="75"/>
      <c r="EA76" s="76"/>
      <c r="EB76" s="77"/>
      <c r="EC76" s="74"/>
      <c r="ED76" s="71"/>
      <c r="EE76" s="111"/>
      <c r="EF76" s="116"/>
      <c r="EG76" s="74"/>
      <c r="EH76" s="75"/>
      <c r="EI76" s="76"/>
      <c r="EJ76" s="77"/>
      <c r="EK76" s="74"/>
      <c r="EL76" s="71"/>
      <c r="EM76" s="72"/>
      <c r="EN76" s="78"/>
    </row>
    <row r="77" spans="1:144" ht="12.75" customHeight="1">
      <c r="A77" s="52">
        <v>42856</v>
      </c>
      <c r="B77" s="67"/>
      <c r="C77" s="68"/>
      <c r="D77" s="106"/>
      <c r="E77" s="53"/>
      <c r="F77" s="46">
        <v>4018</v>
      </c>
      <c r="G77" s="109">
        <v>5.2826785204818831E-3</v>
      </c>
      <c r="H77" s="114">
        <v>2.33</v>
      </c>
      <c r="I77" s="30">
        <f t="shared" si="5"/>
        <v>9361.94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5651</v>
      </c>
      <c r="W77" s="109">
        <v>7.6541116300237301E-3</v>
      </c>
      <c r="X77" s="114">
        <v>2.33</v>
      </c>
      <c r="Y77" s="30">
        <f t="shared" si="6"/>
        <v>13166.83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113</v>
      </c>
      <c r="AM77" s="109">
        <v>8.8426324438531964E-4</v>
      </c>
      <c r="AN77" s="114">
        <v>2.33</v>
      </c>
      <c r="AO77" s="30">
        <f t="shared" si="7"/>
        <v>263.29000000000002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2.33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21204</v>
      </c>
      <c r="BS77" s="109">
        <v>5.8425149596653203E-3</v>
      </c>
      <c r="BT77" s="114">
        <v>2.33</v>
      </c>
      <c r="BU77" s="30">
        <f t="shared" si="9"/>
        <v>49405.32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1228</v>
      </c>
      <c r="CI77" s="109">
        <v>1.2313245763561617E-2</v>
      </c>
      <c r="CJ77" s="114">
        <v>2.33</v>
      </c>
      <c r="CK77" s="30">
        <f t="shared" si="10"/>
        <v>2861.2400000000002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2.33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J77" s="240"/>
    </row>
    <row r="78" spans="1:144" ht="12.75" customHeight="1">
      <c r="A78" s="52">
        <v>42887</v>
      </c>
      <c r="B78" s="67"/>
      <c r="C78" s="68"/>
      <c r="D78" s="106"/>
      <c r="E78" s="53"/>
      <c r="F78" s="46">
        <v>4018</v>
      </c>
      <c r="G78" s="109">
        <v>5.2826785204818831E-3</v>
      </c>
      <c r="H78" s="114">
        <v>2.33</v>
      </c>
      <c r="I78" s="30">
        <f t="shared" si="5"/>
        <v>9361.94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5651</v>
      </c>
      <c r="W78" s="109">
        <v>7.6541116300237301E-3</v>
      </c>
      <c r="X78" s="114">
        <v>2.33</v>
      </c>
      <c r="Y78" s="30">
        <f t="shared" si="6"/>
        <v>13166.83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113</v>
      </c>
      <c r="AM78" s="109">
        <v>8.8426324438531964E-4</v>
      </c>
      <c r="AN78" s="114">
        <v>2.33</v>
      </c>
      <c r="AO78" s="30">
        <f t="shared" si="7"/>
        <v>263.29000000000002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2.33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21204</v>
      </c>
      <c r="BS78" s="109">
        <v>5.8425149596653203E-3</v>
      </c>
      <c r="BT78" s="114">
        <v>2.33</v>
      </c>
      <c r="BU78" s="30">
        <f t="shared" si="9"/>
        <v>49405.32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1228</v>
      </c>
      <c r="CI78" s="109">
        <v>1.2313245763561617E-2</v>
      </c>
      <c r="CJ78" s="114">
        <v>2.33</v>
      </c>
      <c r="CK78" s="30">
        <f t="shared" si="10"/>
        <v>2861.2400000000002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2.33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J78" s="240"/>
    </row>
    <row r="79" spans="1:144" ht="12.75" customHeight="1">
      <c r="A79" s="52">
        <v>42917</v>
      </c>
      <c r="B79" s="67"/>
      <c r="C79" s="68"/>
      <c r="D79" s="106"/>
      <c r="E79" s="53"/>
      <c r="F79" s="46">
        <v>4018</v>
      </c>
      <c r="G79" s="109">
        <v>5.2826785204818831E-3</v>
      </c>
      <c r="H79" s="114">
        <v>2.33</v>
      </c>
      <c r="I79" s="30">
        <f t="shared" si="5"/>
        <v>9361.94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5651</v>
      </c>
      <c r="W79" s="109">
        <v>7.6541116300237301E-3</v>
      </c>
      <c r="X79" s="114">
        <v>2.33</v>
      </c>
      <c r="Y79" s="30">
        <f t="shared" si="6"/>
        <v>13166.83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113</v>
      </c>
      <c r="AM79" s="109">
        <v>8.8426324438531964E-4</v>
      </c>
      <c r="AN79" s="114">
        <v>2.33</v>
      </c>
      <c r="AO79" s="30">
        <f t="shared" si="7"/>
        <v>263.29000000000002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2.33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21204</v>
      </c>
      <c r="BS79" s="109">
        <v>5.8425149596653203E-3</v>
      </c>
      <c r="BT79" s="114">
        <v>2.33</v>
      </c>
      <c r="BU79" s="30">
        <f t="shared" si="9"/>
        <v>49405.32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1228</v>
      </c>
      <c r="CI79" s="109">
        <v>1.2313245763561617E-2</v>
      </c>
      <c r="CJ79" s="114">
        <v>2.33</v>
      </c>
      <c r="CK79" s="30">
        <f t="shared" si="10"/>
        <v>2861.2400000000002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2.33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J79" s="240"/>
    </row>
    <row r="80" spans="1:144" ht="12.75" customHeight="1">
      <c r="A80" s="52">
        <v>42948</v>
      </c>
      <c r="B80" s="67"/>
      <c r="C80" s="68"/>
      <c r="D80" s="106"/>
      <c r="E80" s="53"/>
      <c r="F80" s="46">
        <v>4018</v>
      </c>
      <c r="G80" s="109">
        <v>5.2826785204818831E-3</v>
      </c>
      <c r="H80" s="114">
        <v>2.33</v>
      </c>
      <c r="I80" s="30">
        <f t="shared" si="5"/>
        <v>9361.94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5651</v>
      </c>
      <c r="W80" s="109">
        <v>7.6541116300237301E-3</v>
      </c>
      <c r="X80" s="114">
        <v>2.33</v>
      </c>
      <c r="Y80" s="30">
        <f t="shared" si="6"/>
        <v>13166.83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113</v>
      </c>
      <c r="AM80" s="109">
        <v>8.8426324438531964E-4</v>
      </c>
      <c r="AN80" s="114">
        <v>2.33</v>
      </c>
      <c r="AO80" s="30">
        <f t="shared" si="7"/>
        <v>263.29000000000002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2.33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21204</v>
      </c>
      <c r="BS80" s="109">
        <v>5.8425149596653203E-3</v>
      </c>
      <c r="BT80" s="114">
        <v>2.33</v>
      </c>
      <c r="BU80" s="30">
        <f t="shared" si="9"/>
        <v>49405.32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1228</v>
      </c>
      <c r="CI80" s="109">
        <v>1.2313245763561617E-2</v>
      </c>
      <c r="CJ80" s="114">
        <v>2.33</v>
      </c>
      <c r="CK80" s="30">
        <f t="shared" si="10"/>
        <v>2861.2400000000002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2.33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</row>
    <row r="81" spans="1:112" ht="12.75" customHeight="1">
      <c r="A81" s="52">
        <v>42979</v>
      </c>
      <c r="B81" s="67"/>
      <c r="C81" s="68"/>
      <c r="D81" s="106"/>
      <c r="E81" s="53"/>
      <c r="F81" s="46">
        <v>4018</v>
      </c>
      <c r="G81" s="109">
        <v>5.2826785204818831E-3</v>
      </c>
      <c r="H81" s="114">
        <v>2.33</v>
      </c>
      <c r="I81" s="30">
        <f t="shared" si="5"/>
        <v>9361.94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5651</v>
      </c>
      <c r="W81" s="109">
        <v>7.6541116300237301E-3</v>
      </c>
      <c r="X81" s="114">
        <v>2.33</v>
      </c>
      <c r="Y81" s="30">
        <f t="shared" si="6"/>
        <v>13166.83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113</v>
      </c>
      <c r="AM81" s="109">
        <v>8.8426324438531964E-4</v>
      </c>
      <c r="AN81" s="114">
        <v>2.33</v>
      </c>
      <c r="AO81" s="30">
        <f t="shared" si="7"/>
        <v>263.29000000000002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2.33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21204</v>
      </c>
      <c r="BS81" s="109">
        <v>5.8425149596653203E-3</v>
      </c>
      <c r="BT81" s="114">
        <v>2.33</v>
      </c>
      <c r="BU81" s="30">
        <f t="shared" si="9"/>
        <v>49405.32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1228</v>
      </c>
      <c r="CI81" s="109">
        <v>1.2313245763561617E-2</v>
      </c>
      <c r="CJ81" s="114">
        <v>2.33</v>
      </c>
      <c r="CK81" s="30">
        <f t="shared" si="10"/>
        <v>2861.2400000000002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2.33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</row>
    <row r="82" spans="1:112" ht="12.75" customHeight="1">
      <c r="A82" s="52">
        <v>43009</v>
      </c>
      <c r="B82" s="67"/>
      <c r="C82" s="68"/>
      <c r="D82" s="106"/>
      <c r="E82" s="53"/>
      <c r="F82" s="46">
        <v>4018</v>
      </c>
      <c r="G82" s="109">
        <v>5.2826785204818831E-3</v>
      </c>
      <c r="H82" s="114">
        <v>2.33</v>
      </c>
      <c r="I82" s="30">
        <f t="shared" si="5"/>
        <v>9361.94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5651</v>
      </c>
      <c r="W82" s="109">
        <v>7.6541116300237301E-3</v>
      </c>
      <c r="X82" s="114">
        <v>2.33</v>
      </c>
      <c r="Y82" s="30">
        <f t="shared" si="6"/>
        <v>13166.83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113</v>
      </c>
      <c r="AM82" s="109">
        <v>8.8426324438531964E-4</v>
      </c>
      <c r="AN82" s="114">
        <v>2.33</v>
      </c>
      <c r="AO82" s="30">
        <f t="shared" si="7"/>
        <v>263.29000000000002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2.33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21204</v>
      </c>
      <c r="BS82" s="109">
        <v>5.8425149596653203E-3</v>
      </c>
      <c r="BT82" s="114">
        <v>2.33</v>
      </c>
      <c r="BU82" s="30">
        <f t="shared" si="9"/>
        <v>49405.32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1228</v>
      </c>
      <c r="CI82" s="109">
        <v>1.2313245763561617E-2</v>
      </c>
      <c r="CJ82" s="114">
        <v>2.33</v>
      </c>
      <c r="CK82" s="30">
        <f t="shared" si="10"/>
        <v>2861.2400000000002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2.33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</row>
    <row r="83" spans="1:112" ht="12.75" customHeight="1">
      <c r="A83" s="52">
        <v>43040</v>
      </c>
      <c r="B83" s="67"/>
      <c r="C83" s="68"/>
      <c r="D83" s="106"/>
      <c r="E83" s="53"/>
      <c r="F83" s="46">
        <v>4018</v>
      </c>
      <c r="G83" s="109">
        <v>5.2826785204818831E-3</v>
      </c>
      <c r="H83" s="114">
        <v>2.33</v>
      </c>
      <c r="I83" s="30">
        <f t="shared" si="5"/>
        <v>9361.94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5651</v>
      </c>
      <c r="W83" s="109">
        <v>7.6541116300237301E-3</v>
      </c>
      <c r="X83" s="114">
        <v>2.33</v>
      </c>
      <c r="Y83" s="30">
        <f t="shared" si="6"/>
        <v>13166.83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113</v>
      </c>
      <c r="AM83" s="109">
        <v>8.8426324438531964E-4</v>
      </c>
      <c r="AN83" s="114">
        <v>2.33</v>
      </c>
      <c r="AO83" s="30">
        <f t="shared" si="7"/>
        <v>263.29000000000002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2.33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21204</v>
      </c>
      <c r="BS83" s="109">
        <v>5.8425149596653203E-3</v>
      </c>
      <c r="BT83" s="114">
        <v>2.33</v>
      </c>
      <c r="BU83" s="30">
        <f t="shared" si="9"/>
        <v>49405.32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1228</v>
      </c>
      <c r="CI83" s="109">
        <v>1.2313245763561617E-2</v>
      </c>
      <c r="CJ83" s="114">
        <v>2.33</v>
      </c>
      <c r="CK83" s="30">
        <f t="shared" si="10"/>
        <v>2861.2400000000002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2.33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</row>
    <row r="84" spans="1:112" ht="12.75" customHeight="1" thickBot="1">
      <c r="A84" s="70">
        <v>43070</v>
      </c>
      <c r="B84" s="75"/>
      <c r="C84" s="76"/>
      <c r="D84" s="107"/>
      <c r="E84" s="73"/>
      <c r="F84" s="71">
        <v>4018</v>
      </c>
      <c r="G84" s="111">
        <v>5.2826785204818831E-3</v>
      </c>
      <c r="H84" s="116">
        <v>2.33</v>
      </c>
      <c r="I84" s="30">
        <f t="shared" si="5"/>
        <v>9361.94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5651</v>
      </c>
      <c r="W84" s="111">
        <v>7.6541116300237301E-3</v>
      </c>
      <c r="X84" s="116">
        <v>2.33</v>
      </c>
      <c r="Y84" s="30">
        <f t="shared" si="6"/>
        <v>13166.83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113</v>
      </c>
      <c r="AM84" s="111">
        <v>8.8426324438531964E-4</v>
      </c>
      <c r="AN84" s="116">
        <v>2.33</v>
      </c>
      <c r="AO84" s="30">
        <f t="shared" si="7"/>
        <v>263.29000000000002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2.33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21204</v>
      </c>
      <c r="BS84" s="111">
        <v>5.8425149596653203E-3</v>
      </c>
      <c r="BT84" s="116">
        <v>2.33</v>
      </c>
      <c r="BU84" s="30">
        <f t="shared" si="9"/>
        <v>49405.32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1228</v>
      </c>
      <c r="CI84" s="111">
        <v>1.2313245763561617E-2</v>
      </c>
      <c r="CJ84" s="116">
        <v>2.33</v>
      </c>
      <c r="CK84" s="30">
        <f t="shared" si="10"/>
        <v>2861.2400000000002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2.33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A1"/>
  <sheetViews>
    <sheetView workbookViewId="0">
      <selection activeCell="Z33" sqref="Z33"/>
    </sheetView>
  </sheetViews>
  <sheetFormatPr defaultRowHeight="1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00B0F0"/>
  </sheetPr>
  <dimension ref="A1:EO85"/>
  <sheetViews>
    <sheetView workbookViewId="0">
      <selection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224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4316</v>
      </c>
      <c r="G61" s="109">
        <v>5.6744749861622219E-3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5228</v>
      </c>
      <c r="W61" s="109">
        <v>7.0811706957643007E-3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496</v>
      </c>
      <c r="AM61" s="109">
        <v>3.8813678691603411E-3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13701</v>
      </c>
      <c r="BS61" s="109">
        <v>3.7751507952449798E-3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880</v>
      </c>
      <c r="CI61" s="109">
        <v>8.8238243256793334E-3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4316</v>
      </c>
      <c r="G62" s="109">
        <v>5.6744749861622219E-3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5228</v>
      </c>
      <c r="W62" s="109">
        <v>7.0811706957643007E-3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496</v>
      </c>
      <c r="AM62" s="109">
        <v>3.8813678691603411E-3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13701</v>
      </c>
      <c r="BS62" s="109">
        <v>3.7751507952449798E-3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880</v>
      </c>
      <c r="CI62" s="109">
        <v>8.8238243256793334E-3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4316</v>
      </c>
      <c r="G63" s="109">
        <v>5.6744749861622219E-3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5228</v>
      </c>
      <c r="W63" s="109">
        <v>7.0811706957643007E-3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496</v>
      </c>
      <c r="AM63" s="109">
        <v>3.8813678691603411E-3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13701</v>
      </c>
      <c r="BS63" s="109">
        <v>3.7751507952449798E-3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880</v>
      </c>
      <c r="CI63" s="109">
        <v>8.8238243256793334E-3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4316</v>
      </c>
      <c r="G64" s="109">
        <v>5.6744749861622219E-3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5228</v>
      </c>
      <c r="W64" s="109">
        <v>7.0811706957643007E-3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496</v>
      </c>
      <c r="AM64" s="109">
        <v>3.8813678691603411E-3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13701</v>
      </c>
      <c r="BS64" s="109">
        <v>3.7751507952449798E-3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880</v>
      </c>
      <c r="CI64" s="109">
        <v>8.8238243256793334E-3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4316</v>
      </c>
      <c r="G65" s="109">
        <v>5.6744749861622219E-3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5228</v>
      </c>
      <c r="W65" s="109">
        <v>7.0811706957643007E-3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496</v>
      </c>
      <c r="AM65" s="109">
        <v>3.8813678691603411E-3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13701</v>
      </c>
      <c r="BS65" s="109">
        <v>3.7751507952449798E-3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880</v>
      </c>
      <c r="CI65" s="109">
        <v>8.8238243256793334E-3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4"/>
    </row>
    <row r="66" spans="1:144">
      <c r="A66" s="52">
        <v>42522</v>
      </c>
      <c r="B66" s="67"/>
      <c r="C66" s="68"/>
      <c r="D66" s="106"/>
      <c r="E66" s="53"/>
      <c r="F66" s="46">
        <v>4316</v>
      </c>
      <c r="G66" s="109">
        <v>5.6744749861622219E-3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5228</v>
      </c>
      <c r="W66" s="109">
        <v>7.0811706957643007E-3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496</v>
      </c>
      <c r="AM66" s="109">
        <v>3.8813678691603411E-3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13701</v>
      </c>
      <c r="BS66" s="109">
        <v>3.7751507952449798E-3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880</v>
      </c>
      <c r="CI66" s="109">
        <v>8.8238243256793334E-3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4"/>
    </row>
    <row r="67" spans="1:144">
      <c r="A67" s="52">
        <v>42552</v>
      </c>
      <c r="B67" s="67"/>
      <c r="C67" s="68"/>
      <c r="D67" s="106"/>
      <c r="E67" s="53"/>
      <c r="F67" s="46">
        <v>4316</v>
      </c>
      <c r="G67" s="109">
        <v>5.6744749861622219E-3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5228</v>
      </c>
      <c r="W67" s="109">
        <v>7.0811706957643007E-3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496</v>
      </c>
      <c r="AM67" s="109">
        <v>3.8813678691603411E-3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13701</v>
      </c>
      <c r="BS67" s="109">
        <v>3.7751507952449798E-3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880</v>
      </c>
      <c r="CI67" s="109">
        <v>8.8238243256793334E-3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4"/>
    </row>
    <row r="68" spans="1:144">
      <c r="A68" s="52">
        <v>42583</v>
      </c>
      <c r="B68" s="67"/>
      <c r="C68" s="68"/>
      <c r="D68" s="106"/>
      <c r="E68" s="53"/>
      <c r="F68" s="46">
        <v>4316</v>
      </c>
      <c r="G68" s="109">
        <v>5.6744749861622219E-3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5228</v>
      </c>
      <c r="W68" s="109">
        <v>7.0811706957643007E-3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496</v>
      </c>
      <c r="AM68" s="109">
        <v>3.8813678691603411E-3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13701</v>
      </c>
      <c r="BS68" s="109">
        <v>3.7751507952449798E-3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880</v>
      </c>
      <c r="CI68" s="109">
        <v>8.8238243256793334E-3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4"/>
    </row>
    <row r="69" spans="1:144">
      <c r="A69" s="52">
        <v>42614</v>
      </c>
      <c r="B69" s="67"/>
      <c r="C69" s="68"/>
      <c r="D69" s="106"/>
      <c r="E69" s="53"/>
      <c r="F69" s="46">
        <v>4316</v>
      </c>
      <c r="G69" s="109">
        <v>5.6744749861622219E-3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5228</v>
      </c>
      <c r="W69" s="109">
        <v>7.0811706957643007E-3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496</v>
      </c>
      <c r="AM69" s="109">
        <v>3.8813678691603411E-3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13701</v>
      </c>
      <c r="BS69" s="109">
        <v>3.7751507952449798E-3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880</v>
      </c>
      <c r="CI69" s="109">
        <v>8.8238243256793334E-3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4"/>
    </row>
    <row r="70" spans="1:144">
      <c r="A70" s="52">
        <v>42644</v>
      </c>
      <c r="B70" s="67"/>
      <c r="C70" s="68"/>
      <c r="D70" s="106"/>
      <c r="E70" s="53"/>
      <c r="F70" s="46">
        <v>4316</v>
      </c>
      <c r="G70" s="109">
        <v>5.6744749861622219E-3</v>
      </c>
      <c r="H70" s="112">
        <v>2.7941228620860854</v>
      </c>
      <c r="I70" s="30">
        <f>H70*F70</f>
        <v>12059.434272763545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5228</v>
      </c>
      <c r="W70" s="109">
        <v>7.0811706957643007E-3</v>
      </c>
      <c r="X70" s="114">
        <v>2.7941228620860854</v>
      </c>
      <c r="Y70" s="30">
        <f>X70*V70</f>
        <v>14607.674322986055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496</v>
      </c>
      <c r="AM70" s="109">
        <v>3.8813678691603411E-3</v>
      </c>
      <c r="AN70" s="114">
        <v>2.7941228620860854</v>
      </c>
      <c r="AO70" s="30">
        <f>AN70*AL70</f>
        <v>1385.8849395946984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13701</v>
      </c>
      <c r="BS70" s="109">
        <v>3.7751507952449798E-3</v>
      </c>
      <c r="BT70" s="114">
        <v>2.7941228620860854</v>
      </c>
      <c r="BU70" s="30">
        <f>BT70*BR70</f>
        <v>38282.27733344146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880</v>
      </c>
      <c r="CI70" s="109">
        <v>8.8238243256793334E-3</v>
      </c>
      <c r="CJ70" s="114">
        <v>2.7941228620860854</v>
      </c>
      <c r="CK70" s="30">
        <f>CJ70*CH70</f>
        <v>2458.8281186357553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  <c r="DI70" s="4"/>
    </row>
    <row r="71" spans="1:144">
      <c r="A71" s="52">
        <v>42675</v>
      </c>
      <c r="B71" s="67"/>
      <c r="C71" s="68"/>
      <c r="D71" s="106"/>
      <c r="E71" s="53"/>
      <c r="F71" s="46">
        <v>4316</v>
      </c>
      <c r="G71" s="109">
        <v>5.6744749861622219E-3</v>
      </c>
      <c r="H71" s="112">
        <v>2.7941228620860854</v>
      </c>
      <c r="I71" s="30">
        <f t="shared" ref="I71:I84" si="5">H71*F71</f>
        <v>12059.434272763545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5228</v>
      </c>
      <c r="W71" s="109">
        <v>7.0811706957643007E-3</v>
      </c>
      <c r="X71" s="114">
        <v>2.7941228620860854</v>
      </c>
      <c r="Y71" s="30">
        <f t="shared" ref="Y71:Y84" si="6">X71*V71</f>
        <v>14607.674322986055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496</v>
      </c>
      <c r="AM71" s="109">
        <v>3.8813678691603411E-3</v>
      </c>
      <c r="AN71" s="114">
        <v>2.7941228620860854</v>
      </c>
      <c r="AO71" s="30">
        <f t="shared" ref="AO71:AO84" si="7">AN71*AL71</f>
        <v>1385.8849395946984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13701</v>
      </c>
      <c r="BS71" s="109">
        <v>3.7751507952449798E-3</v>
      </c>
      <c r="BT71" s="114">
        <v>2.7941228620860854</v>
      </c>
      <c r="BU71" s="30">
        <f t="shared" ref="BU71:BU84" si="9">BT71*BR71</f>
        <v>38282.27733344146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880</v>
      </c>
      <c r="CI71" s="109">
        <v>8.8238243256793334E-3</v>
      </c>
      <c r="CJ71" s="114">
        <v>2.7941228620860854</v>
      </c>
      <c r="CK71" s="30">
        <f t="shared" ref="CK71:CK84" si="10">CJ71*CH71</f>
        <v>2458.8281186357553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  <c r="DI71" s="4"/>
    </row>
    <row r="72" spans="1:144" s="30" customFormat="1">
      <c r="A72" s="52">
        <v>42705</v>
      </c>
      <c r="B72" s="67"/>
      <c r="C72" s="68"/>
      <c r="D72" s="106"/>
      <c r="E72" s="53"/>
      <c r="F72" s="46">
        <v>4316</v>
      </c>
      <c r="G72" s="109">
        <v>5.6744749861622219E-3</v>
      </c>
      <c r="H72" s="112">
        <v>2.7941228620860854</v>
      </c>
      <c r="I72" s="30">
        <f t="shared" si="5"/>
        <v>12059.434272763545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5228</v>
      </c>
      <c r="W72" s="109">
        <v>7.0811706957643007E-3</v>
      </c>
      <c r="X72" s="114">
        <v>2.7941228620860854</v>
      </c>
      <c r="Y72" s="30">
        <f t="shared" si="6"/>
        <v>14607.674322986055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496</v>
      </c>
      <c r="AM72" s="109">
        <v>3.8813678691603411E-3</v>
      </c>
      <c r="AN72" s="114">
        <v>2.7941228620860854</v>
      </c>
      <c r="AO72" s="30">
        <f t="shared" si="7"/>
        <v>1385.8849395946984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13701</v>
      </c>
      <c r="BS72" s="109">
        <v>3.7751507952449798E-3</v>
      </c>
      <c r="BT72" s="114">
        <v>2.7941228620860854</v>
      </c>
      <c r="BU72" s="30">
        <f t="shared" si="9"/>
        <v>38282.27733344146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880</v>
      </c>
      <c r="CI72" s="109">
        <v>8.8238243256793334E-3</v>
      </c>
      <c r="CJ72" s="114">
        <v>2.7941228620860854</v>
      </c>
      <c r="CK72" s="30">
        <f t="shared" si="10"/>
        <v>2458.8281186357553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</row>
    <row r="73" spans="1:144">
      <c r="A73" s="52">
        <v>42736</v>
      </c>
      <c r="B73" s="67"/>
      <c r="C73" s="68"/>
      <c r="D73" s="106"/>
      <c r="E73" s="53"/>
      <c r="F73" s="46">
        <v>4316</v>
      </c>
      <c r="G73" s="109">
        <v>5.6744749861622219E-3</v>
      </c>
      <c r="H73" s="112">
        <v>2.7941228620860898</v>
      </c>
      <c r="I73" s="30">
        <f t="shared" si="5"/>
        <v>12059.434272763563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5228</v>
      </c>
      <c r="W73" s="109">
        <v>7.0811706957643007E-3</v>
      </c>
      <c r="X73" s="114">
        <v>2.7941228620860898</v>
      </c>
      <c r="Y73" s="30">
        <f t="shared" si="6"/>
        <v>14607.674322986079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496</v>
      </c>
      <c r="AM73" s="109">
        <v>3.8813678691603411E-3</v>
      </c>
      <c r="AN73" s="114">
        <v>2.7941228620860898</v>
      </c>
      <c r="AO73" s="30">
        <f t="shared" si="7"/>
        <v>1385.8849395947007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13701</v>
      </c>
      <c r="BS73" s="109">
        <v>3.7751507952449798E-3</v>
      </c>
      <c r="BT73" s="114">
        <v>2.7941228620860898</v>
      </c>
      <c r="BU73" s="30">
        <f t="shared" si="9"/>
        <v>38282.277333441518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880</v>
      </c>
      <c r="CI73" s="109">
        <v>8.8238243256793334E-3</v>
      </c>
      <c r="CJ73" s="114">
        <v>2.7941228620860898</v>
      </c>
      <c r="CK73" s="30">
        <f t="shared" si="10"/>
        <v>2458.828118635759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4316</v>
      </c>
      <c r="G74" s="109">
        <v>5.6744749861622219E-3</v>
      </c>
      <c r="H74" s="112">
        <v>2.7941228620860898</v>
      </c>
      <c r="I74" s="30">
        <f t="shared" si="5"/>
        <v>12059.434272763563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5228</v>
      </c>
      <c r="W74" s="109">
        <v>7.0811706957643007E-3</v>
      </c>
      <c r="X74" s="114">
        <v>2.7941228620860898</v>
      </c>
      <c r="Y74" s="30">
        <f t="shared" si="6"/>
        <v>14607.674322986079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496</v>
      </c>
      <c r="AM74" s="109">
        <v>3.8813678691603411E-3</v>
      </c>
      <c r="AN74" s="114">
        <v>2.7941228620860898</v>
      </c>
      <c r="AO74" s="30">
        <f t="shared" si="7"/>
        <v>1385.8849395947007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13701</v>
      </c>
      <c r="BS74" s="109">
        <v>3.7751507952449798E-3</v>
      </c>
      <c r="BT74" s="114">
        <v>2.7941228620860898</v>
      </c>
      <c r="BU74" s="30">
        <f t="shared" si="9"/>
        <v>38282.277333441518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880</v>
      </c>
      <c r="CI74" s="109">
        <v>8.8238243256793334E-3</v>
      </c>
      <c r="CJ74" s="114">
        <v>2.7941228620860898</v>
      </c>
      <c r="CK74" s="30">
        <f t="shared" si="10"/>
        <v>2458.828118635759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4316</v>
      </c>
      <c r="G75" s="109">
        <v>5.6744749861622219E-3</v>
      </c>
      <c r="H75" s="112">
        <v>2.7941228620860898</v>
      </c>
      <c r="I75" s="30">
        <f t="shared" si="5"/>
        <v>12059.434272763563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5228</v>
      </c>
      <c r="W75" s="109">
        <v>7.0811706957643007E-3</v>
      </c>
      <c r="X75" s="114">
        <v>2.7941228620860898</v>
      </c>
      <c r="Y75" s="30">
        <f t="shared" si="6"/>
        <v>14607.674322986079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496</v>
      </c>
      <c r="AM75" s="109">
        <v>3.8813678691603411E-3</v>
      </c>
      <c r="AN75" s="114">
        <v>2.7941228620860898</v>
      </c>
      <c r="AO75" s="30">
        <f t="shared" si="7"/>
        <v>1385.8849395947007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13701</v>
      </c>
      <c r="BS75" s="109">
        <v>3.7751507952449798E-3</v>
      </c>
      <c r="BT75" s="114">
        <v>2.7941228620860898</v>
      </c>
      <c r="BU75" s="30">
        <f t="shared" si="9"/>
        <v>38282.277333441518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880</v>
      </c>
      <c r="CI75" s="109">
        <v>8.8238243256793334E-3</v>
      </c>
      <c r="CJ75" s="114">
        <v>2.7941228620860898</v>
      </c>
      <c r="CK75" s="30">
        <f t="shared" si="10"/>
        <v>2458.828118635759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4316</v>
      </c>
      <c r="G76" s="109">
        <v>5.6744749861622219E-3</v>
      </c>
      <c r="H76" s="112">
        <v>2.7941228620860898</v>
      </c>
      <c r="I76" s="30">
        <f t="shared" si="5"/>
        <v>12059.434272763563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5228</v>
      </c>
      <c r="W76" s="109">
        <v>7.0811706957643007E-3</v>
      </c>
      <c r="X76" s="114">
        <v>2.7941228620860898</v>
      </c>
      <c r="Y76" s="30">
        <f t="shared" si="6"/>
        <v>14607.674322986079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496</v>
      </c>
      <c r="AM76" s="109">
        <v>3.8813678691603411E-3</v>
      </c>
      <c r="AN76" s="114">
        <v>2.7941228620860898</v>
      </c>
      <c r="AO76" s="30">
        <f t="shared" si="7"/>
        <v>1385.8849395947007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13701</v>
      </c>
      <c r="BS76" s="109">
        <v>3.7751507952449798E-3</v>
      </c>
      <c r="BT76" s="114">
        <v>2.7941228620860898</v>
      </c>
      <c r="BU76" s="30">
        <f t="shared" si="9"/>
        <v>38282.277333441518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880</v>
      </c>
      <c r="CI76" s="109">
        <v>8.8238243256793334E-3</v>
      </c>
      <c r="CJ76" s="114">
        <v>2.7941228620860898</v>
      </c>
      <c r="CK76" s="30">
        <f t="shared" si="10"/>
        <v>2458.828118635759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2.7941228620860898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4316</v>
      </c>
      <c r="G77" s="109">
        <v>5.6744749861622219E-3</v>
      </c>
      <c r="H77" s="112">
        <v>2.7941228620860898</v>
      </c>
      <c r="I77" s="30">
        <f t="shared" si="5"/>
        <v>12059.434272763563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5228</v>
      </c>
      <c r="W77" s="109">
        <v>7.0811706957643007E-3</v>
      </c>
      <c r="X77" s="114">
        <v>2.7941228620860898</v>
      </c>
      <c r="Y77" s="30">
        <f t="shared" si="6"/>
        <v>14607.674322986079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496</v>
      </c>
      <c r="AM77" s="109">
        <v>3.8813678691603411E-3</v>
      </c>
      <c r="AN77" s="114">
        <v>2.7941228620860898</v>
      </c>
      <c r="AO77" s="30">
        <f t="shared" si="7"/>
        <v>1385.8849395947007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13701</v>
      </c>
      <c r="BS77" s="109">
        <v>3.7751507952449798E-3</v>
      </c>
      <c r="BT77" s="114">
        <v>2.7941228620860898</v>
      </c>
      <c r="BU77" s="30">
        <f t="shared" si="9"/>
        <v>38282.277333441518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880</v>
      </c>
      <c r="CI77" s="109">
        <v>8.8238243256793334E-3</v>
      </c>
      <c r="CJ77" s="114">
        <v>2.7941228620860898</v>
      </c>
      <c r="CK77" s="30">
        <f t="shared" si="10"/>
        <v>2458.828118635759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2.7941228620860898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I77" s="4"/>
    </row>
    <row r="78" spans="1:144">
      <c r="A78" s="52">
        <v>42887</v>
      </c>
      <c r="B78" s="67"/>
      <c r="C78" s="68"/>
      <c r="D78" s="106"/>
      <c r="E78" s="53"/>
      <c r="F78" s="46">
        <v>4316</v>
      </c>
      <c r="G78" s="109">
        <v>5.6744749861622219E-3</v>
      </c>
      <c r="H78" s="112">
        <v>2.7941228620860898</v>
      </c>
      <c r="I78" s="30">
        <f t="shared" si="5"/>
        <v>12059.434272763563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5228</v>
      </c>
      <c r="W78" s="109">
        <v>7.0811706957643007E-3</v>
      </c>
      <c r="X78" s="114">
        <v>2.7941228620860898</v>
      </c>
      <c r="Y78" s="30">
        <f t="shared" si="6"/>
        <v>14607.674322986079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496</v>
      </c>
      <c r="AM78" s="109">
        <v>3.8813678691603411E-3</v>
      </c>
      <c r="AN78" s="114">
        <v>2.7941228620860898</v>
      </c>
      <c r="AO78" s="30">
        <f t="shared" si="7"/>
        <v>1385.8849395947007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13701</v>
      </c>
      <c r="BS78" s="109">
        <v>3.7751507952449798E-3</v>
      </c>
      <c r="BT78" s="114">
        <v>2.7941228620860898</v>
      </c>
      <c r="BU78" s="30">
        <f t="shared" si="9"/>
        <v>38282.277333441518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880</v>
      </c>
      <c r="CI78" s="109">
        <v>8.8238243256793334E-3</v>
      </c>
      <c r="CJ78" s="114">
        <v>2.7941228620860898</v>
      </c>
      <c r="CK78" s="30">
        <f t="shared" si="10"/>
        <v>2458.828118635759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2.7941228620860898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I78" s="4"/>
    </row>
    <row r="79" spans="1:144">
      <c r="A79" s="52">
        <v>42917</v>
      </c>
      <c r="B79" s="67"/>
      <c r="C79" s="68"/>
      <c r="D79" s="106"/>
      <c r="E79" s="53"/>
      <c r="F79" s="46">
        <v>4316</v>
      </c>
      <c r="G79" s="109">
        <v>5.6744749861622219E-3</v>
      </c>
      <c r="H79" s="112">
        <v>2.7941228620860898</v>
      </c>
      <c r="I79" s="30">
        <f t="shared" si="5"/>
        <v>12059.434272763563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5228</v>
      </c>
      <c r="W79" s="109">
        <v>7.0811706957643007E-3</v>
      </c>
      <c r="X79" s="114">
        <v>2.7941228620860898</v>
      </c>
      <c r="Y79" s="30">
        <f t="shared" si="6"/>
        <v>14607.674322986079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496</v>
      </c>
      <c r="AM79" s="109">
        <v>3.8813678691603411E-3</v>
      </c>
      <c r="AN79" s="114">
        <v>2.7941228620860898</v>
      </c>
      <c r="AO79" s="30">
        <f t="shared" si="7"/>
        <v>1385.8849395947007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2.7941228620860898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13701</v>
      </c>
      <c r="BS79" s="109">
        <v>3.7751507952449798E-3</v>
      </c>
      <c r="BT79" s="114">
        <v>2.7941228620860898</v>
      </c>
      <c r="BU79" s="30">
        <f t="shared" si="9"/>
        <v>38282.277333441518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880</v>
      </c>
      <c r="CI79" s="109">
        <v>8.8238243256793334E-3</v>
      </c>
      <c r="CJ79" s="114">
        <v>2.7941228620860898</v>
      </c>
      <c r="CK79" s="30">
        <f t="shared" si="10"/>
        <v>2458.828118635759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2.7941228620860898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I79" s="4"/>
    </row>
    <row r="80" spans="1:144">
      <c r="A80" s="52">
        <v>42948</v>
      </c>
      <c r="B80" s="67"/>
      <c r="C80" s="68"/>
      <c r="D80" s="106"/>
      <c r="E80" s="53"/>
      <c r="F80" s="46">
        <v>4316</v>
      </c>
      <c r="G80" s="109">
        <v>5.6744749861622219E-3</v>
      </c>
      <c r="H80" s="112">
        <v>2.7941228620860898</v>
      </c>
      <c r="I80" s="30">
        <f t="shared" si="5"/>
        <v>12059.434272763563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5228</v>
      </c>
      <c r="W80" s="109">
        <v>7.0811706957643007E-3</v>
      </c>
      <c r="X80" s="114">
        <v>2.7941228620860898</v>
      </c>
      <c r="Y80" s="30">
        <f t="shared" si="6"/>
        <v>14607.674322986079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496</v>
      </c>
      <c r="AM80" s="109">
        <v>3.8813678691603411E-3</v>
      </c>
      <c r="AN80" s="114">
        <v>2.7941228620860898</v>
      </c>
      <c r="AO80" s="30">
        <f t="shared" si="7"/>
        <v>1385.8849395947007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2.7941228620860898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13701</v>
      </c>
      <c r="BS80" s="109">
        <v>3.7751507952449798E-3</v>
      </c>
      <c r="BT80" s="114">
        <v>2.7941228620860898</v>
      </c>
      <c r="BU80" s="30">
        <f t="shared" si="9"/>
        <v>38282.277333441518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880</v>
      </c>
      <c r="CI80" s="109">
        <v>8.8238243256793334E-3</v>
      </c>
      <c r="CJ80" s="114">
        <v>2.7941228620860898</v>
      </c>
      <c r="CK80" s="30">
        <f t="shared" si="10"/>
        <v>2458.828118635759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2.7941228620860898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  <c r="DI80" s="4"/>
    </row>
    <row r="81" spans="1:113">
      <c r="A81" s="52">
        <v>42979</v>
      </c>
      <c r="B81" s="67"/>
      <c r="C81" s="68"/>
      <c r="D81" s="106"/>
      <c r="E81" s="53"/>
      <c r="F81" s="46">
        <v>4316</v>
      </c>
      <c r="G81" s="109">
        <v>5.6744749861622219E-3</v>
      </c>
      <c r="H81" s="112">
        <v>2.7941228620860898</v>
      </c>
      <c r="I81" s="30">
        <f t="shared" si="5"/>
        <v>12059.434272763563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5228</v>
      </c>
      <c r="W81" s="109">
        <v>7.0811706957643007E-3</v>
      </c>
      <c r="X81" s="114">
        <v>2.7941228620860898</v>
      </c>
      <c r="Y81" s="30">
        <f t="shared" si="6"/>
        <v>14607.674322986079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496</v>
      </c>
      <c r="AM81" s="109">
        <v>3.8813678691603411E-3</v>
      </c>
      <c r="AN81" s="114">
        <v>2.7941228620860898</v>
      </c>
      <c r="AO81" s="30">
        <f t="shared" si="7"/>
        <v>1385.8849395947007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2.7941228620860898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13701</v>
      </c>
      <c r="BS81" s="109">
        <v>3.7751507952449798E-3</v>
      </c>
      <c r="BT81" s="114">
        <v>2.7941228620860898</v>
      </c>
      <c r="BU81" s="30">
        <f t="shared" si="9"/>
        <v>38282.277333441518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880</v>
      </c>
      <c r="CI81" s="109">
        <v>8.8238243256793334E-3</v>
      </c>
      <c r="CJ81" s="114">
        <v>2.7941228620860898</v>
      </c>
      <c r="CK81" s="30">
        <f t="shared" si="10"/>
        <v>2458.828118635759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2.7941228620860898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  <c r="DI81" s="4"/>
    </row>
    <row r="82" spans="1:113">
      <c r="A82" s="52">
        <v>43009</v>
      </c>
      <c r="B82" s="67"/>
      <c r="C82" s="68"/>
      <c r="D82" s="106"/>
      <c r="E82" s="53"/>
      <c r="F82" s="46">
        <v>4316</v>
      </c>
      <c r="G82" s="109">
        <v>5.6744749861622219E-3</v>
      </c>
      <c r="H82" s="112">
        <v>2.7941228620860898</v>
      </c>
      <c r="I82" s="30">
        <f t="shared" si="5"/>
        <v>12059.434272763563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5228</v>
      </c>
      <c r="W82" s="109">
        <v>7.0811706957643007E-3</v>
      </c>
      <c r="X82" s="114">
        <v>2.7941228620860898</v>
      </c>
      <c r="Y82" s="30">
        <f t="shared" si="6"/>
        <v>14607.674322986079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496</v>
      </c>
      <c r="AM82" s="109">
        <v>3.8813678691603411E-3</v>
      </c>
      <c r="AN82" s="114">
        <v>2.7941228620860898</v>
      </c>
      <c r="AO82" s="30">
        <f t="shared" si="7"/>
        <v>1385.8849395947007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2.7941228620860898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13701</v>
      </c>
      <c r="BS82" s="109">
        <v>3.7751507952449798E-3</v>
      </c>
      <c r="BT82" s="114">
        <v>2.7941228620860898</v>
      </c>
      <c r="BU82" s="30">
        <f t="shared" si="9"/>
        <v>38282.277333441518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880</v>
      </c>
      <c r="CI82" s="109">
        <v>8.8238243256793334E-3</v>
      </c>
      <c r="CJ82" s="114">
        <v>2.7941228620860898</v>
      </c>
      <c r="CK82" s="30">
        <f t="shared" si="10"/>
        <v>2458.828118635759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2.7941228620860898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  <c r="DI82" s="4"/>
    </row>
    <row r="83" spans="1:113">
      <c r="A83" s="52">
        <v>43040</v>
      </c>
      <c r="B83" s="67"/>
      <c r="C83" s="68"/>
      <c r="D83" s="106"/>
      <c r="E83" s="53"/>
      <c r="F83" s="46">
        <v>4316</v>
      </c>
      <c r="G83" s="109">
        <v>5.6744749861622219E-3</v>
      </c>
      <c r="H83" s="112">
        <v>2.7941228620860898</v>
      </c>
      <c r="I83" s="30">
        <f t="shared" si="5"/>
        <v>12059.434272763563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5228</v>
      </c>
      <c r="W83" s="109">
        <v>7.0811706957643007E-3</v>
      </c>
      <c r="X83" s="114">
        <v>2.7941228620860898</v>
      </c>
      <c r="Y83" s="30">
        <f t="shared" si="6"/>
        <v>14607.674322986079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496</v>
      </c>
      <c r="AM83" s="109">
        <v>3.8813678691603411E-3</v>
      </c>
      <c r="AN83" s="114">
        <v>2.7941228620860898</v>
      </c>
      <c r="AO83" s="30">
        <f t="shared" si="7"/>
        <v>1385.8849395947007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2.7941228620860898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13701</v>
      </c>
      <c r="BS83" s="109">
        <v>3.7751507952449798E-3</v>
      </c>
      <c r="BT83" s="114">
        <v>2.7941228620860898</v>
      </c>
      <c r="BU83" s="30">
        <f t="shared" si="9"/>
        <v>38282.277333441518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880</v>
      </c>
      <c r="CI83" s="109">
        <v>8.8238243256793334E-3</v>
      </c>
      <c r="CJ83" s="114">
        <v>2.7941228620860898</v>
      </c>
      <c r="CK83" s="30">
        <f t="shared" si="10"/>
        <v>2458.828118635759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2.7941228620860898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  <c r="DI83" s="4"/>
    </row>
    <row r="84" spans="1:113" ht="13.5" thickBot="1">
      <c r="A84" s="70">
        <v>43070</v>
      </c>
      <c r="B84" s="75"/>
      <c r="C84" s="76"/>
      <c r="D84" s="107"/>
      <c r="E84" s="73"/>
      <c r="F84" s="71">
        <v>4316</v>
      </c>
      <c r="G84" s="111">
        <v>5.6744749861622219E-3</v>
      </c>
      <c r="H84" s="113">
        <v>2.7941228620860898</v>
      </c>
      <c r="I84" s="30">
        <f t="shared" si="5"/>
        <v>12059.434272763563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5228</v>
      </c>
      <c r="W84" s="111">
        <v>7.0811706957643007E-3</v>
      </c>
      <c r="X84" s="116">
        <v>2.7941228620860898</v>
      </c>
      <c r="Y84" s="30">
        <f t="shared" si="6"/>
        <v>14607.674322986079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496</v>
      </c>
      <c r="AM84" s="111">
        <v>3.8813678691603411E-3</v>
      </c>
      <c r="AN84" s="116">
        <v>2.7941228620860898</v>
      </c>
      <c r="AO84" s="30">
        <f t="shared" si="7"/>
        <v>1385.8849395947007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2.7941228620860898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13701</v>
      </c>
      <c r="BS84" s="111">
        <v>3.7751507952449798E-3</v>
      </c>
      <c r="BT84" s="116">
        <v>2.7941228620860898</v>
      </c>
      <c r="BU84" s="30">
        <f t="shared" si="9"/>
        <v>38282.277333441518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880</v>
      </c>
      <c r="CI84" s="111">
        <v>8.8238243256793334E-3</v>
      </c>
      <c r="CJ84" s="116">
        <v>2.7941228620860898</v>
      </c>
      <c r="CK84" s="30">
        <f t="shared" si="10"/>
        <v>2458.828118635759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2.7941228620860898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  <c r="DI84" s="4"/>
    </row>
    <row r="85" spans="1:113">
      <c r="H85" s="15"/>
      <c r="DI85" s="4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00B0F0"/>
  </sheetPr>
  <dimension ref="A1:EO85"/>
  <sheetViews>
    <sheetView zoomScale="85" zoomScaleNormal="85" workbookViewId="0">
      <pane xSplit="1" topLeftCell="B1" activePane="topRight" state="frozen"/>
      <selection activeCell="DJ71" sqref="DJ71"/>
      <selection pane="topRight"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101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1954</v>
      </c>
      <c r="G61" s="109">
        <v>2.5690278320113489E-3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2214</v>
      </c>
      <c r="W61" s="109">
        <v>2.9987972303791434E-3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288</v>
      </c>
      <c r="AM61" s="109">
        <v>2.2536974724156819E-3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11788</v>
      </c>
      <c r="BS61" s="109">
        <v>3.2480459509778717E-3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603</v>
      </c>
      <c r="CI61" s="109">
        <v>6.0463250777098168E-3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1954</v>
      </c>
      <c r="G62" s="109">
        <v>2.5690278320113489E-3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2214</v>
      </c>
      <c r="W62" s="109">
        <v>2.9987972303791434E-3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288</v>
      </c>
      <c r="AM62" s="109">
        <v>2.2536974724156819E-3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11788</v>
      </c>
      <c r="BS62" s="109">
        <v>3.2480459509778717E-3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603</v>
      </c>
      <c r="CI62" s="109">
        <v>6.0463250777098168E-3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1954</v>
      </c>
      <c r="G63" s="109">
        <v>2.5690278320113489E-3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2214</v>
      </c>
      <c r="W63" s="109">
        <v>2.9987972303791434E-3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288</v>
      </c>
      <c r="AM63" s="109">
        <v>2.2536974724156819E-3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11788</v>
      </c>
      <c r="BS63" s="109">
        <v>3.2480459509778717E-3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603</v>
      </c>
      <c r="CI63" s="109">
        <v>6.0463250777098168E-3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1954</v>
      </c>
      <c r="G64" s="109">
        <v>2.5690278320113489E-3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2214</v>
      </c>
      <c r="W64" s="109">
        <v>2.9987972303791434E-3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288</v>
      </c>
      <c r="AM64" s="109">
        <v>2.2536974724156819E-3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11788</v>
      </c>
      <c r="BS64" s="109">
        <v>3.2480459509778717E-3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603</v>
      </c>
      <c r="CI64" s="109">
        <v>6.0463250777098168E-3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1954</v>
      </c>
      <c r="G65" s="109">
        <v>2.5690278320113489E-3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2214</v>
      </c>
      <c r="W65" s="109">
        <v>2.9987972303791434E-3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288</v>
      </c>
      <c r="AM65" s="109">
        <v>2.2536974724156819E-3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11788</v>
      </c>
      <c r="BS65" s="109">
        <v>3.2480459509778717E-3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603</v>
      </c>
      <c r="CI65" s="109">
        <v>6.0463250777098168E-3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</row>
    <row r="66" spans="1:144">
      <c r="A66" s="52">
        <v>42522</v>
      </c>
      <c r="B66" s="67"/>
      <c r="C66" s="68"/>
      <c r="D66" s="106"/>
      <c r="E66" s="53"/>
      <c r="F66" s="46">
        <v>1954</v>
      </c>
      <c r="G66" s="109">
        <v>2.5690278320113489E-3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2214</v>
      </c>
      <c r="W66" s="109">
        <v>2.9987972303791434E-3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288</v>
      </c>
      <c r="AM66" s="109">
        <v>2.2536974724156819E-3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11788</v>
      </c>
      <c r="BS66" s="109">
        <v>3.2480459509778717E-3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603</v>
      </c>
      <c r="CI66" s="109">
        <v>6.0463250777098168E-3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</row>
    <row r="67" spans="1:144">
      <c r="A67" s="52">
        <v>42552</v>
      </c>
      <c r="B67" s="67"/>
      <c r="C67" s="68"/>
      <c r="D67" s="106"/>
      <c r="E67" s="53"/>
      <c r="F67" s="46">
        <v>1954</v>
      </c>
      <c r="G67" s="109">
        <v>2.5690278320113489E-3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2214</v>
      </c>
      <c r="W67" s="109">
        <v>2.9987972303791434E-3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288</v>
      </c>
      <c r="AM67" s="109">
        <v>2.2536974724156819E-3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11788</v>
      </c>
      <c r="BS67" s="109">
        <v>3.2480459509778717E-3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603</v>
      </c>
      <c r="CI67" s="109">
        <v>6.0463250777098168E-3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</row>
    <row r="68" spans="1:144">
      <c r="A68" s="52">
        <v>42583</v>
      </c>
      <c r="B68" s="67"/>
      <c r="C68" s="68"/>
      <c r="D68" s="106"/>
      <c r="E68" s="53"/>
      <c r="F68" s="46">
        <v>1954</v>
      </c>
      <c r="G68" s="109">
        <v>2.5690278320113489E-3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2214</v>
      </c>
      <c r="W68" s="109">
        <v>2.9987972303791434E-3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288</v>
      </c>
      <c r="AM68" s="109">
        <v>2.2536974724156819E-3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11788</v>
      </c>
      <c r="BS68" s="109">
        <v>3.2480459509778717E-3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603</v>
      </c>
      <c r="CI68" s="109">
        <v>6.0463250777098168E-3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44">
      <c r="A69" s="52">
        <v>42614</v>
      </c>
      <c r="B69" s="67"/>
      <c r="C69" s="68"/>
      <c r="D69" s="106"/>
      <c r="E69" s="53"/>
      <c r="F69" s="46">
        <v>1954</v>
      </c>
      <c r="G69" s="109">
        <v>2.5690278320113489E-3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2214</v>
      </c>
      <c r="W69" s="109">
        <v>2.9987972303791434E-3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288</v>
      </c>
      <c r="AM69" s="109">
        <v>2.2536974724156819E-3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11788</v>
      </c>
      <c r="BS69" s="109">
        <v>3.2480459509778717E-3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603</v>
      </c>
      <c r="CI69" s="109">
        <v>6.0463250777098168E-3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44">
      <c r="A70" s="52">
        <v>42644</v>
      </c>
      <c r="B70" s="67"/>
      <c r="C70" s="68"/>
      <c r="D70" s="106"/>
      <c r="E70" s="53"/>
      <c r="F70" s="46">
        <v>1954</v>
      </c>
      <c r="G70" s="109">
        <v>2.5690278320113489E-3</v>
      </c>
      <c r="H70" s="112">
        <v>2.7941228620860854</v>
      </c>
      <c r="I70" s="30">
        <f>H70*F70</f>
        <v>5459.7160725162112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2214</v>
      </c>
      <c r="W70" s="109">
        <v>2.9987972303791434E-3</v>
      </c>
      <c r="X70" s="114">
        <v>2.7941228620860854</v>
      </c>
      <c r="Y70" s="30">
        <f>X70*V70</f>
        <v>6186.1880166585934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288</v>
      </c>
      <c r="AM70" s="109">
        <v>2.2536974724156819E-3</v>
      </c>
      <c r="AN70" s="114">
        <v>2.7941228620860854</v>
      </c>
      <c r="AO70" s="30">
        <f>AN70*AL70</f>
        <v>804.70738428079255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11788</v>
      </c>
      <c r="BS70" s="109">
        <v>3.2480459509778717E-3</v>
      </c>
      <c r="BT70" s="114">
        <v>2.7941228620860854</v>
      </c>
      <c r="BU70" s="30">
        <f>BT70*BR70</f>
        <v>32937.120298270776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603</v>
      </c>
      <c r="CI70" s="109">
        <v>6.0463250777098168E-3</v>
      </c>
      <c r="CJ70" s="114">
        <v>2.7941228620860854</v>
      </c>
      <c r="CK70" s="30">
        <f>CJ70*CH70</f>
        <v>1684.8560858379094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</row>
    <row r="71" spans="1:144">
      <c r="A71" s="52">
        <v>42675</v>
      </c>
      <c r="B71" s="67"/>
      <c r="C71" s="68"/>
      <c r="D71" s="106"/>
      <c r="E71" s="53"/>
      <c r="F71" s="46">
        <v>1954</v>
      </c>
      <c r="G71" s="109">
        <v>2.5690278320113489E-3</v>
      </c>
      <c r="H71" s="112">
        <v>2.7941228620860854</v>
      </c>
      <c r="I71" s="30">
        <f t="shared" ref="I71:I84" si="5">H71*F71</f>
        <v>5459.7160725162112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2214</v>
      </c>
      <c r="W71" s="109">
        <v>2.9987972303791434E-3</v>
      </c>
      <c r="X71" s="114">
        <v>2.7941228620860854</v>
      </c>
      <c r="Y71" s="30">
        <f t="shared" ref="Y71:Y84" si="6">X71*V71</f>
        <v>6186.1880166585934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288</v>
      </c>
      <c r="AM71" s="109">
        <v>2.2536974724156819E-3</v>
      </c>
      <c r="AN71" s="114">
        <v>2.7941228620860854</v>
      </c>
      <c r="AO71" s="30">
        <f t="shared" ref="AO71:AO84" si="7">AN71*AL71</f>
        <v>804.70738428079255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11788</v>
      </c>
      <c r="BS71" s="109">
        <v>3.2480459509778717E-3</v>
      </c>
      <c r="BT71" s="114">
        <v>2.7941228620860854</v>
      </c>
      <c r="BU71" s="30">
        <f t="shared" ref="BU71:BU84" si="9">BT71*BR71</f>
        <v>32937.120298270776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603</v>
      </c>
      <c r="CI71" s="109">
        <v>6.0463250777098168E-3</v>
      </c>
      <c r="CJ71" s="114">
        <v>2.7941228620860854</v>
      </c>
      <c r="CK71" s="30">
        <f t="shared" ref="CK71:CK84" si="10">CJ71*CH71</f>
        <v>1684.8560858379094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</row>
    <row r="72" spans="1:144" s="30" customFormat="1">
      <c r="A72" s="52">
        <v>42705</v>
      </c>
      <c r="B72" s="67"/>
      <c r="C72" s="68"/>
      <c r="D72" s="106"/>
      <c r="E72" s="53"/>
      <c r="F72" s="46">
        <v>1954</v>
      </c>
      <c r="G72" s="109">
        <v>2.5690278320113489E-3</v>
      </c>
      <c r="H72" s="112">
        <v>2.7941228620860854</v>
      </c>
      <c r="I72" s="30">
        <f t="shared" si="5"/>
        <v>5459.7160725162112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2214</v>
      </c>
      <c r="W72" s="109">
        <v>2.9987972303791434E-3</v>
      </c>
      <c r="X72" s="114">
        <v>2.7941228620860854</v>
      </c>
      <c r="Y72" s="30">
        <f t="shared" si="6"/>
        <v>6186.1880166585934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288</v>
      </c>
      <c r="AM72" s="109">
        <v>2.2536974724156819E-3</v>
      </c>
      <c r="AN72" s="114">
        <v>2.7941228620860854</v>
      </c>
      <c r="AO72" s="30">
        <f t="shared" si="7"/>
        <v>804.70738428079255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11788</v>
      </c>
      <c r="BS72" s="109">
        <v>3.2480459509778717E-3</v>
      </c>
      <c r="BT72" s="114">
        <v>2.7941228620860854</v>
      </c>
      <c r="BU72" s="30">
        <f t="shared" si="9"/>
        <v>32937.120298270776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603</v>
      </c>
      <c r="CI72" s="109">
        <v>6.0463250777098168E-3</v>
      </c>
      <c r="CJ72" s="114">
        <v>2.7941228620860854</v>
      </c>
      <c r="CK72" s="30">
        <f t="shared" si="10"/>
        <v>1684.8560858379094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  <c r="DI72" s="31"/>
    </row>
    <row r="73" spans="1:144">
      <c r="A73" s="52">
        <v>42736</v>
      </c>
      <c r="B73" s="67"/>
      <c r="C73" s="68"/>
      <c r="D73" s="106"/>
      <c r="E73" s="53"/>
      <c r="F73" s="46">
        <v>1954</v>
      </c>
      <c r="G73" s="109">
        <v>2.5690278320113489E-3</v>
      </c>
      <c r="H73" s="112">
        <v>2.7941228620860898</v>
      </c>
      <c r="I73" s="30">
        <f t="shared" si="5"/>
        <v>5459.7160725162194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2214</v>
      </c>
      <c r="W73" s="109">
        <v>2.9987972303791434E-3</v>
      </c>
      <c r="X73" s="114">
        <v>2.7941228620860898</v>
      </c>
      <c r="Y73" s="30">
        <f t="shared" si="6"/>
        <v>6186.1880166586025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288</v>
      </c>
      <c r="AM73" s="109">
        <v>2.2536974724156819E-3</v>
      </c>
      <c r="AN73" s="114">
        <v>2.7941228620860898</v>
      </c>
      <c r="AO73" s="30">
        <f t="shared" si="7"/>
        <v>804.70738428079392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11788</v>
      </c>
      <c r="BS73" s="109">
        <v>3.2480459509778717E-3</v>
      </c>
      <c r="BT73" s="114">
        <v>2.7941228620860898</v>
      </c>
      <c r="BU73" s="30">
        <f t="shared" si="9"/>
        <v>32937.120298270827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603</v>
      </c>
      <c r="CI73" s="109">
        <v>6.0463250777098168E-3</v>
      </c>
      <c r="CJ73" s="114">
        <v>2.7941228620860898</v>
      </c>
      <c r="CK73" s="30">
        <f t="shared" si="10"/>
        <v>1684.8560858379121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1954</v>
      </c>
      <c r="G74" s="109">
        <v>2.5690278320113489E-3</v>
      </c>
      <c r="H74" s="112">
        <v>2.7941228620860898</v>
      </c>
      <c r="I74" s="30">
        <f t="shared" si="5"/>
        <v>5459.7160725162194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2214</v>
      </c>
      <c r="W74" s="109">
        <v>2.9987972303791434E-3</v>
      </c>
      <c r="X74" s="114">
        <v>2.7941228620860898</v>
      </c>
      <c r="Y74" s="30">
        <f t="shared" si="6"/>
        <v>6186.1880166586025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288</v>
      </c>
      <c r="AM74" s="109">
        <v>2.2536974724156819E-3</v>
      </c>
      <c r="AN74" s="114">
        <v>2.7941228620860898</v>
      </c>
      <c r="AO74" s="30">
        <f t="shared" si="7"/>
        <v>804.70738428079392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11788</v>
      </c>
      <c r="BS74" s="109">
        <v>3.2480459509778717E-3</v>
      </c>
      <c r="BT74" s="114">
        <v>2.7941228620860898</v>
      </c>
      <c r="BU74" s="30">
        <f t="shared" si="9"/>
        <v>32937.120298270827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603</v>
      </c>
      <c r="CI74" s="109">
        <v>6.0463250777098168E-3</v>
      </c>
      <c r="CJ74" s="114">
        <v>2.7941228620860898</v>
      </c>
      <c r="CK74" s="30">
        <f t="shared" si="10"/>
        <v>1684.8560858379121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1954</v>
      </c>
      <c r="G75" s="109">
        <v>2.5690278320113489E-3</v>
      </c>
      <c r="H75" s="112">
        <v>2.7941228620860898</v>
      </c>
      <c r="I75" s="30">
        <f t="shared" si="5"/>
        <v>5459.7160725162194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2214</v>
      </c>
      <c r="W75" s="109">
        <v>2.9987972303791434E-3</v>
      </c>
      <c r="X75" s="114">
        <v>2.7941228620860898</v>
      </c>
      <c r="Y75" s="30">
        <f t="shared" si="6"/>
        <v>6186.1880166586025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288</v>
      </c>
      <c r="AM75" s="109">
        <v>2.2536974724156819E-3</v>
      </c>
      <c r="AN75" s="114">
        <v>2.7941228620860898</v>
      </c>
      <c r="AO75" s="30">
        <f t="shared" si="7"/>
        <v>804.70738428079392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11788</v>
      </c>
      <c r="BS75" s="109">
        <v>3.2480459509778717E-3</v>
      </c>
      <c r="BT75" s="114">
        <v>2.7941228620860898</v>
      </c>
      <c r="BU75" s="30">
        <f t="shared" si="9"/>
        <v>32937.120298270827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603</v>
      </c>
      <c r="CI75" s="109">
        <v>6.0463250777098168E-3</v>
      </c>
      <c r="CJ75" s="114">
        <v>2.7941228620860898</v>
      </c>
      <c r="CK75" s="30">
        <f t="shared" si="10"/>
        <v>1684.8560858379121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1954</v>
      </c>
      <c r="G76" s="109">
        <v>2.5690278320113489E-3</v>
      </c>
      <c r="H76" s="112">
        <v>2.7941228620860898</v>
      </c>
      <c r="I76" s="30">
        <f t="shared" si="5"/>
        <v>5459.7160725162194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2214</v>
      </c>
      <c r="W76" s="109">
        <v>2.9987972303791434E-3</v>
      </c>
      <c r="X76" s="114">
        <v>2.7941228620860898</v>
      </c>
      <c r="Y76" s="30">
        <f t="shared" si="6"/>
        <v>6186.1880166586025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288</v>
      </c>
      <c r="AM76" s="109">
        <v>2.2536974724156819E-3</v>
      </c>
      <c r="AN76" s="114">
        <v>2.7941228620860898</v>
      </c>
      <c r="AO76" s="30">
        <f t="shared" si="7"/>
        <v>804.70738428079392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11788</v>
      </c>
      <c r="BS76" s="109">
        <v>3.2480459509778717E-3</v>
      </c>
      <c r="BT76" s="114">
        <v>2.7941228620860898</v>
      </c>
      <c r="BU76" s="30">
        <f t="shared" si="9"/>
        <v>32937.120298270827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603</v>
      </c>
      <c r="CI76" s="109">
        <v>6.0463250777098168E-3</v>
      </c>
      <c r="CJ76" s="114">
        <v>2.7941228620860898</v>
      </c>
      <c r="CK76" s="30">
        <f t="shared" si="10"/>
        <v>1684.8560858379121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2.7941228620860898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1954</v>
      </c>
      <c r="G77" s="109">
        <v>2.5690278320113489E-3</v>
      </c>
      <c r="H77" s="112">
        <v>2.7941228620860898</v>
      </c>
      <c r="I77" s="30">
        <f t="shared" si="5"/>
        <v>5459.7160725162194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2214</v>
      </c>
      <c r="W77" s="109">
        <v>2.9987972303791434E-3</v>
      </c>
      <c r="X77" s="114">
        <v>2.7941228620860898</v>
      </c>
      <c r="Y77" s="30">
        <f t="shared" si="6"/>
        <v>6186.1880166586025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288</v>
      </c>
      <c r="AM77" s="109">
        <v>2.2536974724156819E-3</v>
      </c>
      <c r="AN77" s="114">
        <v>2.7941228620860898</v>
      </c>
      <c r="AO77" s="30">
        <f t="shared" si="7"/>
        <v>804.70738428079392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11788</v>
      </c>
      <c r="BS77" s="109">
        <v>3.2480459509778717E-3</v>
      </c>
      <c r="BT77" s="114">
        <v>2.7941228620860898</v>
      </c>
      <c r="BU77" s="30">
        <f t="shared" si="9"/>
        <v>32937.120298270827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603</v>
      </c>
      <c r="CI77" s="109">
        <v>6.0463250777098168E-3</v>
      </c>
      <c r="CJ77" s="114">
        <v>2.7941228620860898</v>
      </c>
      <c r="CK77" s="30">
        <f t="shared" si="10"/>
        <v>1684.8560858379121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2.7941228620860898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</row>
    <row r="78" spans="1:144">
      <c r="A78" s="52">
        <v>42887</v>
      </c>
      <c r="B78" s="67"/>
      <c r="C78" s="68"/>
      <c r="D78" s="106"/>
      <c r="E78" s="53"/>
      <c r="F78" s="46">
        <v>1954</v>
      </c>
      <c r="G78" s="109">
        <v>2.5690278320113489E-3</v>
      </c>
      <c r="H78" s="112">
        <v>2.7941228620860898</v>
      </c>
      <c r="I78" s="30">
        <f t="shared" si="5"/>
        <v>5459.7160725162194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2214</v>
      </c>
      <c r="W78" s="109">
        <v>2.9987972303791434E-3</v>
      </c>
      <c r="X78" s="114">
        <v>2.7941228620860898</v>
      </c>
      <c r="Y78" s="30">
        <f t="shared" si="6"/>
        <v>6186.1880166586025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288</v>
      </c>
      <c r="AM78" s="109">
        <v>2.2536974724156819E-3</v>
      </c>
      <c r="AN78" s="114">
        <v>2.7941228620860898</v>
      </c>
      <c r="AO78" s="30">
        <f t="shared" si="7"/>
        <v>804.70738428079392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11788</v>
      </c>
      <c r="BS78" s="109">
        <v>3.2480459509778717E-3</v>
      </c>
      <c r="BT78" s="114">
        <v>2.7941228620860898</v>
      </c>
      <c r="BU78" s="30">
        <f t="shared" si="9"/>
        <v>32937.120298270827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603</v>
      </c>
      <c r="CI78" s="109">
        <v>6.0463250777098168E-3</v>
      </c>
      <c r="CJ78" s="114">
        <v>2.7941228620860898</v>
      </c>
      <c r="CK78" s="30">
        <f t="shared" si="10"/>
        <v>1684.8560858379121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2.7941228620860898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</row>
    <row r="79" spans="1:144">
      <c r="A79" s="52">
        <v>42917</v>
      </c>
      <c r="B79" s="67"/>
      <c r="C79" s="68"/>
      <c r="D79" s="106"/>
      <c r="E79" s="53"/>
      <c r="F79" s="46">
        <v>1954</v>
      </c>
      <c r="G79" s="109">
        <v>2.5690278320113489E-3</v>
      </c>
      <c r="H79" s="112">
        <v>2.7941228620860898</v>
      </c>
      <c r="I79" s="30">
        <f t="shared" si="5"/>
        <v>5459.7160725162194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2214</v>
      </c>
      <c r="W79" s="109">
        <v>2.9987972303791434E-3</v>
      </c>
      <c r="X79" s="114">
        <v>2.7941228620860898</v>
      </c>
      <c r="Y79" s="30">
        <f t="shared" si="6"/>
        <v>6186.1880166586025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288</v>
      </c>
      <c r="AM79" s="109">
        <v>2.2536974724156819E-3</v>
      </c>
      <c r="AN79" s="114">
        <v>2.7941228620860898</v>
      </c>
      <c r="AO79" s="30">
        <f t="shared" si="7"/>
        <v>804.70738428079392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2.7941228620860898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11788</v>
      </c>
      <c r="BS79" s="109">
        <v>3.2480459509778717E-3</v>
      </c>
      <c r="BT79" s="114">
        <v>2.7941228620860898</v>
      </c>
      <c r="BU79" s="30">
        <f t="shared" si="9"/>
        <v>32937.120298270827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603</v>
      </c>
      <c r="CI79" s="109">
        <v>6.0463250777098168E-3</v>
      </c>
      <c r="CJ79" s="114">
        <v>2.7941228620860898</v>
      </c>
      <c r="CK79" s="30">
        <f t="shared" si="10"/>
        <v>1684.8560858379121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2.7941228620860898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</row>
    <row r="80" spans="1:144">
      <c r="A80" s="52">
        <v>42948</v>
      </c>
      <c r="B80" s="67"/>
      <c r="C80" s="68"/>
      <c r="D80" s="106"/>
      <c r="E80" s="53"/>
      <c r="F80" s="46">
        <v>1954</v>
      </c>
      <c r="G80" s="109">
        <v>2.5690278320113489E-3</v>
      </c>
      <c r="H80" s="112">
        <v>2.7941228620860898</v>
      </c>
      <c r="I80" s="30">
        <f t="shared" si="5"/>
        <v>5459.7160725162194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2214</v>
      </c>
      <c r="W80" s="109">
        <v>2.9987972303791434E-3</v>
      </c>
      <c r="X80" s="114">
        <v>2.7941228620860898</v>
      </c>
      <c r="Y80" s="30">
        <f t="shared" si="6"/>
        <v>6186.1880166586025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288</v>
      </c>
      <c r="AM80" s="109">
        <v>2.2536974724156819E-3</v>
      </c>
      <c r="AN80" s="114">
        <v>2.7941228620860898</v>
      </c>
      <c r="AO80" s="30">
        <f t="shared" si="7"/>
        <v>804.70738428079392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2.7941228620860898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11788</v>
      </c>
      <c r="BS80" s="109">
        <v>3.2480459509778717E-3</v>
      </c>
      <c r="BT80" s="114">
        <v>2.7941228620860898</v>
      </c>
      <c r="BU80" s="30">
        <f t="shared" si="9"/>
        <v>32937.120298270827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603</v>
      </c>
      <c r="CI80" s="109">
        <v>6.0463250777098168E-3</v>
      </c>
      <c r="CJ80" s="114">
        <v>2.7941228620860898</v>
      </c>
      <c r="CK80" s="30">
        <f t="shared" si="10"/>
        <v>1684.8560858379121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2.7941228620860898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</row>
    <row r="81" spans="1:112">
      <c r="A81" s="52">
        <v>42979</v>
      </c>
      <c r="B81" s="67"/>
      <c r="C81" s="68"/>
      <c r="D81" s="106"/>
      <c r="E81" s="53"/>
      <c r="F81" s="46">
        <v>1954</v>
      </c>
      <c r="G81" s="109">
        <v>2.5690278320113489E-3</v>
      </c>
      <c r="H81" s="112">
        <v>2.7941228620860898</v>
      </c>
      <c r="I81" s="30">
        <f t="shared" si="5"/>
        <v>5459.7160725162194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2214</v>
      </c>
      <c r="W81" s="109">
        <v>2.9987972303791434E-3</v>
      </c>
      <c r="X81" s="114">
        <v>2.7941228620860898</v>
      </c>
      <c r="Y81" s="30">
        <f t="shared" si="6"/>
        <v>6186.1880166586025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288</v>
      </c>
      <c r="AM81" s="109">
        <v>2.2536974724156819E-3</v>
      </c>
      <c r="AN81" s="114">
        <v>2.7941228620860898</v>
      </c>
      <c r="AO81" s="30">
        <f t="shared" si="7"/>
        <v>804.70738428079392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2.7941228620860898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11788</v>
      </c>
      <c r="BS81" s="109">
        <v>3.2480459509778717E-3</v>
      </c>
      <c r="BT81" s="114">
        <v>2.7941228620860898</v>
      </c>
      <c r="BU81" s="30">
        <f t="shared" si="9"/>
        <v>32937.120298270827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603</v>
      </c>
      <c r="CI81" s="109">
        <v>6.0463250777098168E-3</v>
      </c>
      <c r="CJ81" s="114">
        <v>2.7941228620860898</v>
      </c>
      <c r="CK81" s="30">
        <f t="shared" si="10"/>
        <v>1684.8560858379121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2.7941228620860898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</row>
    <row r="82" spans="1:112">
      <c r="A82" s="52">
        <v>43009</v>
      </c>
      <c r="B82" s="67"/>
      <c r="C82" s="68"/>
      <c r="D82" s="106"/>
      <c r="E82" s="53"/>
      <c r="F82" s="46">
        <v>1954</v>
      </c>
      <c r="G82" s="109">
        <v>2.5690278320113489E-3</v>
      </c>
      <c r="H82" s="112">
        <v>2.7941228620860898</v>
      </c>
      <c r="I82" s="30">
        <f t="shared" si="5"/>
        <v>5459.7160725162194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2214</v>
      </c>
      <c r="W82" s="109">
        <v>2.9987972303791434E-3</v>
      </c>
      <c r="X82" s="114">
        <v>2.7941228620860898</v>
      </c>
      <c r="Y82" s="30">
        <f t="shared" si="6"/>
        <v>6186.1880166586025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288</v>
      </c>
      <c r="AM82" s="109">
        <v>2.2536974724156819E-3</v>
      </c>
      <c r="AN82" s="114">
        <v>2.7941228620860898</v>
      </c>
      <c r="AO82" s="30">
        <f t="shared" si="7"/>
        <v>804.70738428079392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2.7941228620860898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11788</v>
      </c>
      <c r="BS82" s="109">
        <v>3.2480459509778717E-3</v>
      </c>
      <c r="BT82" s="114">
        <v>2.7941228620860898</v>
      </c>
      <c r="BU82" s="30">
        <f t="shared" si="9"/>
        <v>32937.120298270827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603</v>
      </c>
      <c r="CI82" s="109">
        <v>6.0463250777098168E-3</v>
      </c>
      <c r="CJ82" s="114">
        <v>2.7941228620860898</v>
      </c>
      <c r="CK82" s="30">
        <f t="shared" si="10"/>
        <v>1684.8560858379121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2.7941228620860898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</row>
    <row r="83" spans="1:112">
      <c r="A83" s="52">
        <v>43040</v>
      </c>
      <c r="B83" s="67"/>
      <c r="C83" s="68"/>
      <c r="D83" s="106"/>
      <c r="E83" s="53"/>
      <c r="F83" s="46">
        <v>1954</v>
      </c>
      <c r="G83" s="109">
        <v>2.5690278320113489E-3</v>
      </c>
      <c r="H83" s="112">
        <v>2.7941228620860898</v>
      </c>
      <c r="I83" s="30">
        <f t="shared" si="5"/>
        <v>5459.7160725162194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2214</v>
      </c>
      <c r="W83" s="109">
        <v>2.9987972303791434E-3</v>
      </c>
      <c r="X83" s="114">
        <v>2.7941228620860898</v>
      </c>
      <c r="Y83" s="30">
        <f t="shared" si="6"/>
        <v>6186.1880166586025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288</v>
      </c>
      <c r="AM83" s="109">
        <v>2.2536974724156819E-3</v>
      </c>
      <c r="AN83" s="114">
        <v>2.7941228620860898</v>
      </c>
      <c r="AO83" s="30">
        <f t="shared" si="7"/>
        <v>804.70738428079392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2.7941228620860898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11788</v>
      </c>
      <c r="BS83" s="109">
        <v>3.2480459509778717E-3</v>
      </c>
      <c r="BT83" s="114">
        <v>2.7941228620860898</v>
      </c>
      <c r="BU83" s="30">
        <f t="shared" si="9"/>
        <v>32937.120298270827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603</v>
      </c>
      <c r="CI83" s="109">
        <v>6.0463250777098168E-3</v>
      </c>
      <c r="CJ83" s="114">
        <v>2.7941228620860898</v>
      </c>
      <c r="CK83" s="30">
        <f t="shared" si="10"/>
        <v>1684.8560858379121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2.7941228620860898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</row>
    <row r="84" spans="1:112" ht="13.5" thickBot="1">
      <c r="A84" s="70">
        <v>43070</v>
      </c>
      <c r="B84" s="75"/>
      <c r="C84" s="76"/>
      <c r="D84" s="107"/>
      <c r="E84" s="73"/>
      <c r="F84" s="71">
        <v>1954</v>
      </c>
      <c r="G84" s="111">
        <v>2.5690278320113489E-3</v>
      </c>
      <c r="H84" s="113">
        <v>2.7941228620860898</v>
      </c>
      <c r="I84" s="30">
        <f t="shared" si="5"/>
        <v>5459.7160725162194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2214</v>
      </c>
      <c r="W84" s="111">
        <v>2.9987972303791434E-3</v>
      </c>
      <c r="X84" s="116">
        <v>2.7941228620860898</v>
      </c>
      <c r="Y84" s="30">
        <f t="shared" si="6"/>
        <v>6186.1880166586025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288</v>
      </c>
      <c r="AM84" s="111">
        <v>2.2536974724156819E-3</v>
      </c>
      <c r="AN84" s="116">
        <v>2.7941228620860898</v>
      </c>
      <c r="AO84" s="30">
        <f t="shared" si="7"/>
        <v>804.70738428079392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2.7941228620860898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11788</v>
      </c>
      <c r="BS84" s="111">
        <v>3.2480459509778717E-3</v>
      </c>
      <c r="BT84" s="116">
        <v>2.7941228620860898</v>
      </c>
      <c r="BU84" s="30">
        <f t="shared" si="9"/>
        <v>32937.120298270827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603</v>
      </c>
      <c r="CI84" s="111">
        <v>6.0463250777098168E-3</v>
      </c>
      <c r="CJ84" s="116">
        <v>2.7941228620860898</v>
      </c>
      <c r="CK84" s="30">
        <f t="shared" si="10"/>
        <v>1684.8560858379121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2.7941228620860898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</row>
    <row r="85" spans="1:112">
      <c r="H85" s="15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A1"/>
  <sheetViews>
    <sheetView workbookViewId="0">
      <selection activeCell="G28" sqref="G28"/>
    </sheetView>
  </sheetViews>
  <sheetFormatPr defaultRowHeight="1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EO85"/>
  <sheetViews>
    <sheetView topLeftCell="A64" workbookViewId="0">
      <selection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355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4"/>
    </row>
    <row r="66" spans="1:144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4"/>
    </row>
    <row r="67" spans="1:144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4"/>
    </row>
    <row r="68" spans="1:144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4"/>
    </row>
    <row r="69" spans="1:144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4"/>
    </row>
    <row r="70" spans="1:144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>
        <f>H70*F70</f>
        <v>0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>
        <f>X70*V70</f>
        <v>0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>
        <f>AN70*AL70</f>
        <v>0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>
        <f>BT70*BR70</f>
        <v>0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>
        <f>CJ70*CH70</f>
        <v>0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  <c r="DI70" s="4"/>
    </row>
    <row r="71" spans="1:144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>
        <f t="shared" ref="I71:I84" si="5">H71*F71</f>
        <v>0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>
        <f t="shared" ref="Y71:Y84" si="6">X71*V71</f>
        <v>0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>
        <f t="shared" ref="AO71:AO84" si="7">AN71*AL71</f>
        <v>0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>
        <f t="shared" ref="BU71:BU84" si="9">BT71*BR71</f>
        <v>0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>
        <f t="shared" ref="CK71:CK84" si="10">CJ71*CH71</f>
        <v>0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  <c r="DI71" s="4"/>
    </row>
    <row r="72" spans="1:144" s="30" customFormat="1">
      <c r="A72" s="52">
        <v>42705</v>
      </c>
      <c r="B72" s="67"/>
      <c r="C72" s="68"/>
      <c r="D72" s="106"/>
      <c r="E72" s="53"/>
      <c r="F72" s="46">
        <v>0</v>
      </c>
      <c r="G72" s="109">
        <v>0</v>
      </c>
      <c r="H72" s="112">
        <v>2.7941228620860854</v>
      </c>
      <c r="I72" s="30">
        <f t="shared" si="5"/>
        <v>0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0</v>
      </c>
      <c r="W72" s="109">
        <v>0</v>
      </c>
      <c r="X72" s="114">
        <v>2.7941228620860854</v>
      </c>
      <c r="Y72" s="30">
        <f t="shared" si="6"/>
        <v>0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0</v>
      </c>
      <c r="AM72" s="109">
        <v>0</v>
      </c>
      <c r="AN72" s="114">
        <v>2.7941228620860854</v>
      </c>
      <c r="AO72" s="30">
        <f t="shared" si="7"/>
        <v>0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0</v>
      </c>
      <c r="BS72" s="109">
        <v>0</v>
      </c>
      <c r="BT72" s="114">
        <v>2.7941228620860854</v>
      </c>
      <c r="BU72" s="30">
        <f t="shared" si="9"/>
        <v>0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0</v>
      </c>
      <c r="CI72" s="109">
        <v>0</v>
      </c>
      <c r="CJ72" s="114">
        <v>2.7941228620860854</v>
      </c>
      <c r="CK72" s="30">
        <f t="shared" si="10"/>
        <v>0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</row>
    <row r="73" spans="1:144">
      <c r="A73" s="52">
        <v>42736</v>
      </c>
      <c r="B73" s="67"/>
      <c r="C73" s="68"/>
      <c r="D73" s="106"/>
      <c r="E73" s="53"/>
      <c r="F73" s="46">
        <v>0</v>
      </c>
      <c r="G73" s="109">
        <v>0</v>
      </c>
      <c r="H73" s="112">
        <v>2.7941228620860898</v>
      </c>
      <c r="I73" s="30">
        <f t="shared" si="5"/>
        <v>0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0</v>
      </c>
      <c r="W73" s="109">
        <v>0</v>
      </c>
      <c r="X73" s="114">
        <v>2.7941228620860898</v>
      </c>
      <c r="Y73" s="30">
        <f t="shared" si="6"/>
        <v>0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0</v>
      </c>
      <c r="AM73" s="109">
        <v>0</v>
      </c>
      <c r="AN73" s="114">
        <v>2.7941228620860898</v>
      </c>
      <c r="AO73" s="30">
        <f t="shared" si="7"/>
        <v>0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0</v>
      </c>
      <c r="BS73" s="109">
        <v>0</v>
      </c>
      <c r="BT73" s="114">
        <v>2.7941228620860898</v>
      </c>
      <c r="BU73" s="30">
        <f t="shared" si="9"/>
        <v>0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0</v>
      </c>
      <c r="CI73" s="109">
        <v>0</v>
      </c>
      <c r="CJ73" s="114">
        <v>2.7941228620860898</v>
      </c>
      <c r="CK73" s="30">
        <f t="shared" si="10"/>
        <v>0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0</v>
      </c>
      <c r="G74" s="109">
        <v>0</v>
      </c>
      <c r="H74" s="112">
        <v>2.7941228620860898</v>
      </c>
      <c r="I74" s="30">
        <f t="shared" si="5"/>
        <v>0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0</v>
      </c>
      <c r="W74" s="109">
        <v>0</v>
      </c>
      <c r="X74" s="114">
        <v>2.7941228620860898</v>
      </c>
      <c r="Y74" s="30">
        <f t="shared" si="6"/>
        <v>0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0</v>
      </c>
      <c r="AM74" s="109">
        <v>0</v>
      </c>
      <c r="AN74" s="114">
        <v>2.7941228620860898</v>
      </c>
      <c r="AO74" s="30">
        <f t="shared" si="7"/>
        <v>0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0</v>
      </c>
      <c r="BS74" s="109">
        <v>0</v>
      </c>
      <c r="BT74" s="114">
        <v>2.7941228620860898</v>
      </c>
      <c r="BU74" s="30">
        <f t="shared" si="9"/>
        <v>0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0</v>
      </c>
      <c r="CI74" s="109">
        <v>0</v>
      </c>
      <c r="CJ74" s="114">
        <v>2.7941228620860898</v>
      </c>
      <c r="CK74" s="30">
        <f t="shared" si="10"/>
        <v>0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0</v>
      </c>
      <c r="G75" s="109">
        <v>0</v>
      </c>
      <c r="H75" s="112">
        <v>2.7941228620860898</v>
      </c>
      <c r="I75" s="30">
        <f t="shared" si="5"/>
        <v>0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0</v>
      </c>
      <c r="W75" s="109">
        <v>0</v>
      </c>
      <c r="X75" s="114">
        <v>2.7941228620860898</v>
      </c>
      <c r="Y75" s="30">
        <f t="shared" si="6"/>
        <v>0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0</v>
      </c>
      <c r="AM75" s="109">
        <v>0</v>
      </c>
      <c r="AN75" s="114">
        <v>2.7941228620860898</v>
      </c>
      <c r="AO75" s="30">
        <f t="shared" si="7"/>
        <v>0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0</v>
      </c>
      <c r="BS75" s="109">
        <v>0</v>
      </c>
      <c r="BT75" s="114">
        <v>2.7941228620860898</v>
      </c>
      <c r="BU75" s="30">
        <f t="shared" si="9"/>
        <v>0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0</v>
      </c>
      <c r="CI75" s="109">
        <v>0</v>
      </c>
      <c r="CJ75" s="114">
        <v>2.7941228620860898</v>
      </c>
      <c r="CK75" s="30">
        <f t="shared" si="10"/>
        <v>0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0</v>
      </c>
      <c r="G76" s="109">
        <v>0</v>
      </c>
      <c r="H76" s="112">
        <v>2.7941228620860898</v>
      </c>
      <c r="I76" s="30">
        <f t="shared" si="5"/>
        <v>0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0</v>
      </c>
      <c r="W76" s="109">
        <v>0</v>
      </c>
      <c r="X76" s="114">
        <v>2.7941228620860898</v>
      </c>
      <c r="Y76" s="30">
        <f t="shared" si="6"/>
        <v>0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0</v>
      </c>
      <c r="AM76" s="109">
        <v>0</v>
      </c>
      <c r="AN76" s="114">
        <v>2.7941228620860898</v>
      </c>
      <c r="AO76" s="30">
        <f t="shared" si="7"/>
        <v>0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0</v>
      </c>
      <c r="BS76" s="109">
        <v>0</v>
      </c>
      <c r="BT76" s="114">
        <v>2.7941228620860898</v>
      </c>
      <c r="BU76" s="30">
        <f t="shared" si="9"/>
        <v>0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0</v>
      </c>
      <c r="CI76" s="109">
        <v>0</v>
      </c>
      <c r="CJ76" s="114">
        <v>2.7941228620860898</v>
      </c>
      <c r="CK76" s="30">
        <f t="shared" si="10"/>
        <v>0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2.7941228620860898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0</v>
      </c>
      <c r="G77" s="109">
        <v>0</v>
      </c>
      <c r="H77" s="112">
        <v>2.7941228620860898</v>
      </c>
      <c r="I77" s="30">
        <f t="shared" si="5"/>
        <v>0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0</v>
      </c>
      <c r="W77" s="109">
        <v>0</v>
      </c>
      <c r="X77" s="114">
        <v>2.7941228620860898</v>
      </c>
      <c r="Y77" s="30">
        <f t="shared" si="6"/>
        <v>0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0</v>
      </c>
      <c r="AM77" s="109">
        <v>0</v>
      </c>
      <c r="AN77" s="114">
        <v>2.7941228620860898</v>
      </c>
      <c r="AO77" s="30">
        <f t="shared" si="7"/>
        <v>0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0</v>
      </c>
      <c r="BS77" s="109">
        <v>0</v>
      </c>
      <c r="BT77" s="114">
        <v>2.7941228620860898</v>
      </c>
      <c r="BU77" s="30">
        <f t="shared" si="9"/>
        <v>0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0</v>
      </c>
      <c r="CI77" s="109">
        <v>0</v>
      </c>
      <c r="CJ77" s="114">
        <v>2.7941228620860898</v>
      </c>
      <c r="CK77" s="30">
        <f t="shared" si="10"/>
        <v>0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2.7941228620860898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I77" s="4"/>
    </row>
    <row r="78" spans="1:144">
      <c r="A78" s="52">
        <v>42887</v>
      </c>
      <c r="B78" s="67"/>
      <c r="C78" s="68"/>
      <c r="D78" s="106"/>
      <c r="E78" s="53"/>
      <c r="F78" s="46">
        <v>0</v>
      </c>
      <c r="G78" s="109">
        <v>0</v>
      </c>
      <c r="H78" s="112">
        <v>2.7941228620860898</v>
      </c>
      <c r="I78" s="30">
        <f t="shared" si="5"/>
        <v>0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0</v>
      </c>
      <c r="W78" s="109">
        <v>0</v>
      </c>
      <c r="X78" s="114">
        <v>2.7941228620860898</v>
      </c>
      <c r="Y78" s="30">
        <f t="shared" si="6"/>
        <v>0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0</v>
      </c>
      <c r="AM78" s="109">
        <v>0</v>
      </c>
      <c r="AN78" s="114">
        <v>2.7941228620860898</v>
      </c>
      <c r="AO78" s="30">
        <f t="shared" si="7"/>
        <v>0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0</v>
      </c>
      <c r="BS78" s="109">
        <v>0</v>
      </c>
      <c r="BT78" s="114">
        <v>2.7941228620860898</v>
      </c>
      <c r="BU78" s="30">
        <f t="shared" si="9"/>
        <v>0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0</v>
      </c>
      <c r="CI78" s="109">
        <v>0</v>
      </c>
      <c r="CJ78" s="114">
        <v>2.7941228620860898</v>
      </c>
      <c r="CK78" s="30">
        <f t="shared" si="10"/>
        <v>0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2.7941228620860898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I78" s="4"/>
    </row>
    <row r="79" spans="1:144">
      <c r="A79" s="52">
        <v>42917</v>
      </c>
      <c r="B79" s="67"/>
      <c r="C79" s="68"/>
      <c r="D79" s="106"/>
      <c r="E79" s="53"/>
      <c r="F79" s="46">
        <v>0</v>
      </c>
      <c r="G79" s="109">
        <v>0</v>
      </c>
      <c r="H79" s="112">
        <v>2.7941228620860898</v>
      </c>
      <c r="I79" s="30">
        <f t="shared" si="5"/>
        <v>0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0</v>
      </c>
      <c r="W79" s="109">
        <v>0</v>
      </c>
      <c r="X79" s="114">
        <v>2.7941228620860898</v>
      </c>
      <c r="Y79" s="30">
        <f t="shared" si="6"/>
        <v>0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0</v>
      </c>
      <c r="AM79" s="109">
        <v>0</v>
      </c>
      <c r="AN79" s="114">
        <v>2.7941228620860898</v>
      </c>
      <c r="AO79" s="30">
        <f t="shared" si="7"/>
        <v>0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2.7941228620860898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0</v>
      </c>
      <c r="BS79" s="109">
        <v>0</v>
      </c>
      <c r="BT79" s="114">
        <v>2.7941228620860898</v>
      </c>
      <c r="BU79" s="30">
        <f t="shared" si="9"/>
        <v>0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0</v>
      </c>
      <c r="CI79" s="109">
        <v>0</v>
      </c>
      <c r="CJ79" s="114">
        <v>2.7941228620860898</v>
      </c>
      <c r="CK79" s="30">
        <f t="shared" si="10"/>
        <v>0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2.7941228620860898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I79" s="4"/>
    </row>
    <row r="80" spans="1:144">
      <c r="A80" s="52">
        <v>42948</v>
      </c>
      <c r="B80" s="67"/>
      <c r="C80" s="68"/>
      <c r="D80" s="106"/>
      <c r="E80" s="53"/>
      <c r="F80" s="46">
        <v>0</v>
      </c>
      <c r="G80" s="109">
        <v>0</v>
      </c>
      <c r="H80" s="112">
        <v>2.7941228620860898</v>
      </c>
      <c r="I80" s="30">
        <f t="shared" si="5"/>
        <v>0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0</v>
      </c>
      <c r="W80" s="109">
        <v>0</v>
      </c>
      <c r="X80" s="114">
        <v>2.7941228620860898</v>
      </c>
      <c r="Y80" s="30">
        <f t="shared" si="6"/>
        <v>0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0</v>
      </c>
      <c r="AM80" s="109">
        <v>0</v>
      </c>
      <c r="AN80" s="114">
        <v>2.7941228620860898</v>
      </c>
      <c r="AO80" s="30">
        <f t="shared" si="7"/>
        <v>0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2.7941228620860898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0</v>
      </c>
      <c r="BS80" s="109">
        <v>0</v>
      </c>
      <c r="BT80" s="114">
        <v>2.7941228620860898</v>
      </c>
      <c r="BU80" s="30">
        <f t="shared" si="9"/>
        <v>0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0</v>
      </c>
      <c r="CI80" s="109">
        <v>0</v>
      </c>
      <c r="CJ80" s="114">
        <v>2.7941228620860898</v>
      </c>
      <c r="CK80" s="30">
        <f t="shared" si="10"/>
        <v>0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2.7941228620860898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  <c r="DI80" s="4"/>
    </row>
    <row r="81" spans="1:113">
      <c r="A81" s="52">
        <v>42979</v>
      </c>
      <c r="B81" s="67"/>
      <c r="C81" s="68"/>
      <c r="D81" s="106"/>
      <c r="E81" s="53"/>
      <c r="F81" s="46">
        <v>0</v>
      </c>
      <c r="G81" s="109">
        <v>0</v>
      </c>
      <c r="H81" s="112">
        <v>2.7941228620860898</v>
      </c>
      <c r="I81" s="30">
        <f t="shared" si="5"/>
        <v>0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0</v>
      </c>
      <c r="W81" s="109">
        <v>0</v>
      </c>
      <c r="X81" s="114">
        <v>2.7941228620860898</v>
      </c>
      <c r="Y81" s="30">
        <f t="shared" si="6"/>
        <v>0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0</v>
      </c>
      <c r="AM81" s="109">
        <v>0</v>
      </c>
      <c r="AN81" s="114">
        <v>2.7941228620860898</v>
      </c>
      <c r="AO81" s="30">
        <f t="shared" si="7"/>
        <v>0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2.7941228620860898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0</v>
      </c>
      <c r="BS81" s="109">
        <v>0</v>
      </c>
      <c r="BT81" s="114">
        <v>2.7941228620860898</v>
      </c>
      <c r="BU81" s="30">
        <f t="shared" si="9"/>
        <v>0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0</v>
      </c>
      <c r="CI81" s="109">
        <v>0</v>
      </c>
      <c r="CJ81" s="114">
        <v>2.7941228620860898</v>
      </c>
      <c r="CK81" s="30">
        <f t="shared" si="10"/>
        <v>0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2.7941228620860898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  <c r="DI81" s="4"/>
    </row>
    <row r="82" spans="1:113">
      <c r="A82" s="52">
        <v>43009</v>
      </c>
      <c r="B82" s="67"/>
      <c r="C82" s="68"/>
      <c r="D82" s="106"/>
      <c r="E82" s="53"/>
      <c r="F82" s="46">
        <v>3380</v>
      </c>
      <c r="G82" s="109">
        <v>4.4438659530186076E-3</v>
      </c>
      <c r="H82" s="112">
        <v>2.7941228620860898</v>
      </c>
      <c r="I82" s="30">
        <f t="shared" si="5"/>
        <v>9444.1352738509831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1176</v>
      </c>
      <c r="W82" s="109">
        <v>1.5928570654588404E-3</v>
      </c>
      <c r="X82" s="114">
        <v>2.7941228620860898</v>
      </c>
      <c r="Y82" s="30">
        <f t="shared" si="6"/>
        <v>3285.8884858132415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378</v>
      </c>
      <c r="AM82" s="109">
        <v>2.9579779325455825E-3</v>
      </c>
      <c r="AN82" s="114">
        <v>2.7941228620860898</v>
      </c>
      <c r="AO82" s="30">
        <f t="shared" si="7"/>
        <v>1056.178441868542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2.7941228620860898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6974</v>
      </c>
      <c r="BS82" s="109">
        <v>1.9216043826026194E-3</v>
      </c>
      <c r="BT82" s="114">
        <v>2.7941228620860898</v>
      </c>
      <c r="BU82" s="30">
        <f t="shared" si="9"/>
        <v>19486.212840188389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84</v>
      </c>
      <c r="CI82" s="109">
        <v>8.4227414017848195E-4</v>
      </c>
      <c r="CJ82" s="114">
        <v>2.7941228620860898</v>
      </c>
      <c r="CK82" s="30">
        <f t="shared" si="10"/>
        <v>234.70632041523154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2.7941228620860898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  <c r="DI82" s="4"/>
    </row>
    <row r="83" spans="1:113">
      <c r="A83" s="52">
        <v>43040</v>
      </c>
      <c r="B83" s="67"/>
      <c r="C83" s="68"/>
      <c r="D83" s="106"/>
      <c r="E83" s="53"/>
      <c r="F83" s="46">
        <v>3380</v>
      </c>
      <c r="G83" s="109">
        <v>4.4438659530186076E-3</v>
      </c>
      <c r="H83" s="112">
        <v>2.7941228620860898</v>
      </c>
      <c r="I83" s="30">
        <f t="shared" si="5"/>
        <v>9444.1352738509831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1176</v>
      </c>
      <c r="W83" s="109">
        <v>1.5928570654588404E-3</v>
      </c>
      <c r="X83" s="114">
        <v>2.7941228620860898</v>
      </c>
      <c r="Y83" s="30">
        <f t="shared" si="6"/>
        <v>3285.8884858132415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378</v>
      </c>
      <c r="AM83" s="109">
        <v>2.9579779325455825E-3</v>
      </c>
      <c r="AN83" s="114">
        <v>2.7941228620860898</v>
      </c>
      <c r="AO83" s="30">
        <f t="shared" si="7"/>
        <v>1056.178441868542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2.7941228620860898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6974</v>
      </c>
      <c r="BS83" s="109">
        <v>1.9216043826026194E-3</v>
      </c>
      <c r="BT83" s="114">
        <v>2.7941228620860898</v>
      </c>
      <c r="BU83" s="30">
        <f t="shared" si="9"/>
        <v>19486.212840188389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84</v>
      </c>
      <c r="CI83" s="109">
        <v>8.4227414017848195E-4</v>
      </c>
      <c r="CJ83" s="114">
        <v>2.7941228620860898</v>
      </c>
      <c r="CK83" s="30">
        <f t="shared" si="10"/>
        <v>234.70632041523154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2.7941228620860898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  <c r="DI83" s="4"/>
    </row>
    <row r="84" spans="1:113" ht="13.5" thickBot="1">
      <c r="A84" s="70">
        <v>43070</v>
      </c>
      <c r="B84" s="75"/>
      <c r="C84" s="76"/>
      <c r="D84" s="107"/>
      <c r="E84" s="73"/>
      <c r="F84" s="71">
        <v>3380</v>
      </c>
      <c r="G84" s="111">
        <v>4.4438659530186076E-3</v>
      </c>
      <c r="H84" s="113">
        <v>2.7941228620860898</v>
      </c>
      <c r="I84" s="30">
        <f t="shared" si="5"/>
        <v>9444.1352738509831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1176</v>
      </c>
      <c r="W84" s="111">
        <v>1.5928570654588404E-3</v>
      </c>
      <c r="X84" s="116">
        <v>2.7941228620860898</v>
      </c>
      <c r="Y84" s="30">
        <f t="shared" si="6"/>
        <v>3285.8884858132415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378</v>
      </c>
      <c r="AM84" s="111">
        <v>2.9579779325455825E-3</v>
      </c>
      <c r="AN84" s="116">
        <v>2.7941228620860898</v>
      </c>
      <c r="AO84" s="30">
        <f t="shared" si="7"/>
        <v>1056.178441868542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2.7941228620860898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6974</v>
      </c>
      <c r="BS84" s="111">
        <v>1.9216043826026194E-3</v>
      </c>
      <c r="BT84" s="116">
        <v>2.7941228620860898</v>
      </c>
      <c r="BU84" s="30">
        <f t="shared" si="9"/>
        <v>19486.212840188389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84</v>
      </c>
      <c r="CI84" s="111">
        <v>8.4227414017848195E-4</v>
      </c>
      <c r="CJ84" s="116">
        <v>2.7941228620860898</v>
      </c>
      <c r="CK84" s="30">
        <f t="shared" si="10"/>
        <v>234.70632041523154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2.7941228620860898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  <c r="DI84" s="4"/>
    </row>
    <row r="85" spans="1:113">
      <c r="H85" s="15"/>
      <c r="DI85" s="4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00B0F0"/>
  </sheetPr>
  <dimension ref="A1:EO85"/>
  <sheetViews>
    <sheetView topLeftCell="A73" workbookViewId="0">
      <selection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356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4"/>
    </row>
    <row r="66" spans="1:144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4"/>
    </row>
    <row r="67" spans="1:144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4"/>
    </row>
    <row r="68" spans="1:144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4"/>
    </row>
    <row r="69" spans="1:144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4"/>
    </row>
    <row r="70" spans="1:144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>
        <f>H70*F70</f>
        <v>0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>
        <f>X70*V70</f>
        <v>0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>
        <f>AN70*AL70</f>
        <v>0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>
        <f>BT70*BR70</f>
        <v>0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>
        <f>CJ70*CH70</f>
        <v>0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  <c r="DI70" s="4"/>
    </row>
    <row r="71" spans="1:144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>
        <f t="shared" ref="I71:I84" si="5">H71*F71</f>
        <v>0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>
        <f t="shared" ref="Y71:Y84" si="6">X71*V71</f>
        <v>0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>
        <f t="shared" ref="AO71:AO84" si="7">AN71*AL71</f>
        <v>0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>
        <f t="shared" ref="BU71:BU84" si="9">BT71*BR71</f>
        <v>0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>
        <f t="shared" ref="CK71:CK84" si="10">CJ71*CH71</f>
        <v>0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  <c r="DI71" s="4"/>
    </row>
    <row r="72" spans="1:144" s="30" customFormat="1">
      <c r="A72" s="52">
        <v>42705</v>
      </c>
      <c r="B72" s="67"/>
      <c r="C72" s="68"/>
      <c r="D72" s="106"/>
      <c r="E72" s="53"/>
      <c r="F72" s="46">
        <v>0</v>
      </c>
      <c r="G72" s="109">
        <v>0</v>
      </c>
      <c r="H72" s="112">
        <v>2.7941228620860854</v>
      </c>
      <c r="I72" s="30">
        <f t="shared" si="5"/>
        <v>0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0</v>
      </c>
      <c r="W72" s="109">
        <v>0</v>
      </c>
      <c r="X72" s="114">
        <v>2.7941228620860854</v>
      </c>
      <c r="Y72" s="30">
        <f t="shared" si="6"/>
        <v>0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0</v>
      </c>
      <c r="AM72" s="109">
        <v>0</v>
      </c>
      <c r="AN72" s="114">
        <v>2.7941228620860854</v>
      </c>
      <c r="AO72" s="30">
        <f t="shared" si="7"/>
        <v>0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0</v>
      </c>
      <c r="BS72" s="109">
        <v>0</v>
      </c>
      <c r="BT72" s="114">
        <v>2.7941228620860854</v>
      </c>
      <c r="BU72" s="30">
        <f t="shared" si="9"/>
        <v>0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0</v>
      </c>
      <c r="CI72" s="109">
        <v>0</v>
      </c>
      <c r="CJ72" s="114">
        <v>2.7941228620860854</v>
      </c>
      <c r="CK72" s="30">
        <f t="shared" si="10"/>
        <v>0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</row>
    <row r="73" spans="1:144">
      <c r="A73" s="52">
        <v>42736</v>
      </c>
      <c r="B73" s="67"/>
      <c r="C73" s="68"/>
      <c r="D73" s="106"/>
      <c r="E73" s="53"/>
      <c r="F73" s="46">
        <v>0</v>
      </c>
      <c r="G73" s="109">
        <v>0</v>
      </c>
      <c r="H73" s="112">
        <v>2.7941228620860898</v>
      </c>
      <c r="I73" s="30">
        <f t="shared" si="5"/>
        <v>0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0</v>
      </c>
      <c r="W73" s="109">
        <v>0</v>
      </c>
      <c r="X73" s="114">
        <v>2.7941228620860898</v>
      </c>
      <c r="Y73" s="30">
        <f t="shared" si="6"/>
        <v>0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0</v>
      </c>
      <c r="AM73" s="109">
        <v>0</v>
      </c>
      <c r="AN73" s="114">
        <v>2.7941228620860898</v>
      </c>
      <c r="AO73" s="30">
        <f t="shared" si="7"/>
        <v>0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0</v>
      </c>
      <c r="BS73" s="109">
        <v>0</v>
      </c>
      <c r="BT73" s="114">
        <v>2.7941228620860898</v>
      </c>
      <c r="BU73" s="30">
        <f t="shared" si="9"/>
        <v>0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0</v>
      </c>
      <c r="CI73" s="109">
        <v>0</v>
      </c>
      <c r="CJ73" s="114">
        <v>2.7941228620860898</v>
      </c>
      <c r="CK73" s="30">
        <f t="shared" si="10"/>
        <v>0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0</v>
      </c>
      <c r="G74" s="109">
        <v>0</v>
      </c>
      <c r="H74" s="112">
        <v>2.7941228620860898</v>
      </c>
      <c r="I74" s="30">
        <f t="shared" si="5"/>
        <v>0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0</v>
      </c>
      <c r="W74" s="109">
        <v>0</v>
      </c>
      <c r="X74" s="114">
        <v>2.7941228620860898</v>
      </c>
      <c r="Y74" s="30">
        <f t="shared" si="6"/>
        <v>0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0</v>
      </c>
      <c r="AM74" s="109">
        <v>0</v>
      </c>
      <c r="AN74" s="114">
        <v>2.7941228620860898</v>
      </c>
      <c r="AO74" s="30">
        <f t="shared" si="7"/>
        <v>0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0</v>
      </c>
      <c r="BS74" s="109">
        <v>0</v>
      </c>
      <c r="BT74" s="114">
        <v>2.7941228620860898</v>
      </c>
      <c r="BU74" s="30">
        <f t="shared" si="9"/>
        <v>0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0</v>
      </c>
      <c r="CI74" s="109">
        <v>0</v>
      </c>
      <c r="CJ74" s="114">
        <v>2.7941228620860898</v>
      </c>
      <c r="CK74" s="30">
        <f t="shared" si="10"/>
        <v>0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0</v>
      </c>
      <c r="G75" s="109">
        <v>0</v>
      </c>
      <c r="H75" s="112">
        <v>2.7941228620860898</v>
      </c>
      <c r="I75" s="30">
        <f t="shared" si="5"/>
        <v>0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0</v>
      </c>
      <c r="W75" s="109">
        <v>0</v>
      </c>
      <c r="X75" s="114">
        <v>2.7941228620860898</v>
      </c>
      <c r="Y75" s="30">
        <f t="shared" si="6"/>
        <v>0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0</v>
      </c>
      <c r="AM75" s="109">
        <v>0</v>
      </c>
      <c r="AN75" s="114">
        <v>2.7941228620860898</v>
      </c>
      <c r="AO75" s="30">
        <f t="shared" si="7"/>
        <v>0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0</v>
      </c>
      <c r="BS75" s="109">
        <v>0</v>
      </c>
      <c r="BT75" s="114">
        <v>2.7941228620860898</v>
      </c>
      <c r="BU75" s="30">
        <f t="shared" si="9"/>
        <v>0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0</v>
      </c>
      <c r="CI75" s="109">
        <v>0</v>
      </c>
      <c r="CJ75" s="114">
        <v>2.7941228620860898</v>
      </c>
      <c r="CK75" s="30">
        <f t="shared" si="10"/>
        <v>0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0</v>
      </c>
      <c r="G76" s="109">
        <v>0</v>
      </c>
      <c r="H76" s="112">
        <v>2.7941228620860898</v>
      </c>
      <c r="I76" s="30">
        <f t="shared" si="5"/>
        <v>0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0</v>
      </c>
      <c r="W76" s="109">
        <v>0</v>
      </c>
      <c r="X76" s="114">
        <v>2.7941228620860898</v>
      </c>
      <c r="Y76" s="30">
        <f t="shared" si="6"/>
        <v>0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0</v>
      </c>
      <c r="AM76" s="109">
        <v>0</v>
      </c>
      <c r="AN76" s="114">
        <v>2.7941228620860898</v>
      </c>
      <c r="AO76" s="30">
        <f t="shared" si="7"/>
        <v>0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0</v>
      </c>
      <c r="BS76" s="109">
        <v>0</v>
      </c>
      <c r="BT76" s="114">
        <v>2.7941228620860898</v>
      </c>
      <c r="BU76" s="30">
        <f t="shared" si="9"/>
        <v>0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0</v>
      </c>
      <c r="CI76" s="109">
        <v>0</v>
      </c>
      <c r="CJ76" s="114">
        <v>2.7941228620860898</v>
      </c>
      <c r="CK76" s="30">
        <f t="shared" si="10"/>
        <v>0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2.7941228620860898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0</v>
      </c>
      <c r="G77" s="109">
        <v>0</v>
      </c>
      <c r="H77" s="112">
        <v>2.7941228620860898</v>
      </c>
      <c r="I77" s="30">
        <f t="shared" si="5"/>
        <v>0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0</v>
      </c>
      <c r="W77" s="109">
        <v>0</v>
      </c>
      <c r="X77" s="114">
        <v>2.7941228620860898</v>
      </c>
      <c r="Y77" s="30">
        <f t="shared" si="6"/>
        <v>0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0</v>
      </c>
      <c r="AM77" s="109">
        <v>0</v>
      </c>
      <c r="AN77" s="114">
        <v>2.7941228620860898</v>
      </c>
      <c r="AO77" s="30">
        <f t="shared" si="7"/>
        <v>0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0</v>
      </c>
      <c r="BS77" s="109">
        <v>0</v>
      </c>
      <c r="BT77" s="114">
        <v>2.7941228620860898</v>
      </c>
      <c r="BU77" s="30">
        <f t="shared" si="9"/>
        <v>0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0</v>
      </c>
      <c r="CI77" s="109">
        <v>0</v>
      </c>
      <c r="CJ77" s="114">
        <v>2.7941228620860898</v>
      </c>
      <c r="CK77" s="30">
        <f t="shared" si="10"/>
        <v>0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2.7941228620860898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I77" s="4"/>
    </row>
    <row r="78" spans="1:144">
      <c r="A78" s="52">
        <v>42887</v>
      </c>
      <c r="B78" s="67"/>
      <c r="C78" s="68"/>
      <c r="D78" s="106"/>
      <c r="E78" s="53"/>
      <c r="F78" s="46">
        <v>0</v>
      </c>
      <c r="G78" s="109">
        <v>0</v>
      </c>
      <c r="H78" s="112">
        <v>2.7941228620860898</v>
      </c>
      <c r="I78" s="30">
        <f t="shared" si="5"/>
        <v>0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0</v>
      </c>
      <c r="W78" s="109">
        <v>0</v>
      </c>
      <c r="X78" s="114">
        <v>2.7941228620860898</v>
      </c>
      <c r="Y78" s="30">
        <f t="shared" si="6"/>
        <v>0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0</v>
      </c>
      <c r="AM78" s="109">
        <v>0</v>
      </c>
      <c r="AN78" s="114">
        <v>2.7941228620860898</v>
      </c>
      <c r="AO78" s="30">
        <f t="shared" si="7"/>
        <v>0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0</v>
      </c>
      <c r="BS78" s="109">
        <v>0</v>
      </c>
      <c r="BT78" s="114">
        <v>2.7941228620860898</v>
      </c>
      <c r="BU78" s="30">
        <f t="shared" si="9"/>
        <v>0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0</v>
      </c>
      <c r="CI78" s="109">
        <v>0</v>
      </c>
      <c r="CJ78" s="114">
        <v>2.7941228620860898</v>
      </c>
      <c r="CK78" s="30">
        <f t="shared" si="10"/>
        <v>0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2.7941228620860898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I78" s="4"/>
    </row>
    <row r="79" spans="1:144">
      <c r="A79" s="52">
        <v>42917</v>
      </c>
      <c r="B79" s="67"/>
      <c r="C79" s="68"/>
      <c r="D79" s="106"/>
      <c r="E79" s="53"/>
      <c r="F79" s="46">
        <v>0</v>
      </c>
      <c r="G79" s="109">
        <v>0</v>
      </c>
      <c r="H79" s="112">
        <v>2.7941228620860898</v>
      </c>
      <c r="I79" s="30">
        <f t="shared" si="5"/>
        <v>0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0</v>
      </c>
      <c r="W79" s="109">
        <v>0</v>
      </c>
      <c r="X79" s="114">
        <v>2.7941228620860898</v>
      </c>
      <c r="Y79" s="30">
        <f t="shared" si="6"/>
        <v>0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0</v>
      </c>
      <c r="AM79" s="109">
        <v>0</v>
      </c>
      <c r="AN79" s="114">
        <v>2.7941228620860898</v>
      </c>
      <c r="AO79" s="30">
        <f t="shared" si="7"/>
        <v>0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2.7941228620860898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0</v>
      </c>
      <c r="BS79" s="109">
        <v>0</v>
      </c>
      <c r="BT79" s="114">
        <v>2.7941228620860898</v>
      </c>
      <c r="BU79" s="30">
        <f t="shared" si="9"/>
        <v>0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0</v>
      </c>
      <c r="CI79" s="109">
        <v>0</v>
      </c>
      <c r="CJ79" s="114">
        <v>2.7941228620860898</v>
      </c>
      <c r="CK79" s="30">
        <f t="shared" si="10"/>
        <v>0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2.7941228620860898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I79" s="4"/>
    </row>
    <row r="80" spans="1:144">
      <c r="A80" s="52">
        <v>42948</v>
      </c>
      <c r="B80" s="67"/>
      <c r="C80" s="68"/>
      <c r="D80" s="106"/>
      <c r="E80" s="53"/>
      <c r="F80" s="46">
        <v>0</v>
      </c>
      <c r="G80" s="109">
        <v>0</v>
      </c>
      <c r="H80" s="112">
        <v>2.7941228620860898</v>
      </c>
      <c r="I80" s="30">
        <f t="shared" si="5"/>
        <v>0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0</v>
      </c>
      <c r="W80" s="109">
        <v>0</v>
      </c>
      <c r="X80" s="114">
        <v>2.7941228620860898</v>
      </c>
      <c r="Y80" s="30">
        <f t="shared" si="6"/>
        <v>0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0</v>
      </c>
      <c r="AM80" s="109">
        <v>0</v>
      </c>
      <c r="AN80" s="114">
        <v>2.7941228620860898</v>
      </c>
      <c r="AO80" s="30">
        <f t="shared" si="7"/>
        <v>0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2.7941228620860898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0</v>
      </c>
      <c r="BS80" s="109">
        <v>0</v>
      </c>
      <c r="BT80" s="114">
        <v>2.7941228620860898</v>
      </c>
      <c r="BU80" s="30">
        <f t="shared" si="9"/>
        <v>0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0</v>
      </c>
      <c r="CI80" s="109">
        <v>0</v>
      </c>
      <c r="CJ80" s="114">
        <v>2.7941228620860898</v>
      </c>
      <c r="CK80" s="30">
        <f t="shared" si="10"/>
        <v>0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2.7941228620860898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  <c r="DI80" s="4"/>
    </row>
    <row r="81" spans="1:113">
      <c r="A81" s="52">
        <v>42979</v>
      </c>
      <c r="B81" s="67"/>
      <c r="C81" s="68"/>
      <c r="D81" s="106"/>
      <c r="E81" s="53"/>
      <c r="F81" s="46">
        <v>0</v>
      </c>
      <c r="G81" s="109">
        <v>0</v>
      </c>
      <c r="H81" s="112">
        <v>2.7941228620860898</v>
      </c>
      <c r="I81" s="30">
        <f t="shared" si="5"/>
        <v>0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0</v>
      </c>
      <c r="W81" s="109">
        <v>0</v>
      </c>
      <c r="X81" s="114">
        <v>2.7941228620860898</v>
      </c>
      <c r="Y81" s="30">
        <f t="shared" si="6"/>
        <v>0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0</v>
      </c>
      <c r="AM81" s="109">
        <v>0</v>
      </c>
      <c r="AN81" s="114">
        <v>2.7941228620860898</v>
      </c>
      <c r="AO81" s="30">
        <f t="shared" si="7"/>
        <v>0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2.7941228620860898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0</v>
      </c>
      <c r="BS81" s="109">
        <v>0</v>
      </c>
      <c r="BT81" s="114">
        <v>2.7941228620860898</v>
      </c>
      <c r="BU81" s="30">
        <f t="shared" si="9"/>
        <v>0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0</v>
      </c>
      <c r="CI81" s="109">
        <v>0</v>
      </c>
      <c r="CJ81" s="114">
        <v>2.7941228620860898</v>
      </c>
      <c r="CK81" s="30">
        <f t="shared" si="10"/>
        <v>0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2.7941228620860898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  <c r="DI81" s="4"/>
    </row>
    <row r="82" spans="1:113">
      <c r="A82" s="52">
        <v>43009</v>
      </c>
      <c r="B82" s="67"/>
      <c r="C82" s="68"/>
      <c r="D82" s="106"/>
      <c r="E82" s="53"/>
      <c r="F82" s="46">
        <v>1591</v>
      </c>
      <c r="G82" s="109">
        <v>2.0917724056960371E-3</v>
      </c>
      <c r="H82" s="112">
        <v>2.7941228620860898</v>
      </c>
      <c r="I82" s="30">
        <f t="shared" si="5"/>
        <v>4445.4494735789685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540</v>
      </c>
      <c r="W82" s="109">
        <v>7.3141395862905936E-4</v>
      </c>
      <c r="X82" s="114">
        <v>2.7941228620860898</v>
      </c>
      <c r="Y82" s="30">
        <f t="shared" si="6"/>
        <v>1508.8263455264885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215</v>
      </c>
      <c r="AM82" s="109">
        <v>1.6824477658658737E-3</v>
      </c>
      <c r="AN82" s="114">
        <v>2.7941228620860898</v>
      </c>
      <c r="AO82" s="30">
        <f t="shared" si="7"/>
        <v>600.73641534850935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2.7941228620860898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4624</v>
      </c>
      <c r="BS82" s="109">
        <v>1.2740892837904377E-3</v>
      </c>
      <c r="BT82" s="114">
        <v>2.7941228620860898</v>
      </c>
      <c r="BU82" s="30">
        <f t="shared" si="9"/>
        <v>12920.02411428608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64</v>
      </c>
      <c r="CI82" s="109">
        <v>6.4173267823122433E-4</v>
      </c>
      <c r="CJ82" s="114">
        <v>2.7941228620860898</v>
      </c>
      <c r="CK82" s="30">
        <f t="shared" si="10"/>
        <v>178.82386317350975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2.7941228620860898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  <c r="DI82" s="4"/>
    </row>
    <row r="83" spans="1:113">
      <c r="A83" s="52">
        <v>43040</v>
      </c>
      <c r="B83" s="67"/>
      <c r="C83" s="68"/>
      <c r="D83" s="106"/>
      <c r="E83" s="53"/>
      <c r="F83" s="46">
        <v>1591</v>
      </c>
      <c r="G83" s="109">
        <v>2.0917724056960371E-3</v>
      </c>
      <c r="H83" s="112">
        <v>2.7941228620860898</v>
      </c>
      <c r="I83" s="30">
        <f t="shared" si="5"/>
        <v>4445.4494735789685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540</v>
      </c>
      <c r="W83" s="109">
        <v>7.3141395862905936E-4</v>
      </c>
      <c r="X83" s="114">
        <v>2.7941228620860898</v>
      </c>
      <c r="Y83" s="30">
        <f t="shared" si="6"/>
        <v>1508.8263455264885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215</v>
      </c>
      <c r="AM83" s="109">
        <v>1.6824477658658737E-3</v>
      </c>
      <c r="AN83" s="114">
        <v>2.7941228620860898</v>
      </c>
      <c r="AO83" s="30">
        <f t="shared" si="7"/>
        <v>600.73641534850935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2.7941228620860898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4624</v>
      </c>
      <c r="BS83" s="109">
        <v>1.2740892837904377E-3</v>
      </c>
      <c r="BT83" s="114">
        <v>2.7941228620860898</v>
      </c>
      <c r="BU83" s="30">
        <f t="shared" si="9"/>
        <v>12920.02411428608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64</v>
      </c>
      <c r="CI83" s="109">
        <v>6.4173267823122433E-4</v>
      </c>
      <c r="CJ83" s="114">
        <v>2.7941228620860898</v>
      </c>
      <c r="CK83" s="30">
        <f t="shared" si="10"/>
        <v>178.82386317350975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2.7941228620860898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  <c r="DI83" s="4"/>
    </row>
    <row r="84" spans="1:113" ht="13.5" thickBot="1">
      <c r="A84" s="70">
        <v>43070</v>
      </c>
      <c r="B84" s="75"/>
      <c r="C84" s="76"/>
      <c r="D84" s="107"/>
      <c r="E84" s="73"/>
      <c r="F84" s="71">
        <v>1591</v>
      </c>
      <c r="G84" s="111">
        <v>2.0917724056960371E-3</v>
      </c>
      <c r="H84" s="113">
        <v>2.7941228620860898</v>
      </c>
      <c r="I84" s="30">
        <f t="shared" si="5"/>
        <v>4445.4494735789685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540</v>
      </c>
      <c r="W84" s="111">
        <v>7.3141395862905936E-4</v>
      </c>
      <c r="X84" s="116">
        <v>2.7941228620860898</v>
      </c>
      <c r="Y84" s="30">
        <f t="shared" si="6"/>
        <v>1508.8263455264885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215</v>
      </c>
      <c r="AM84" s="111">
        <v>1.6824477658658737E-3</v>
      </c>
      <c r="AN84" s="116">
        <v>2.7941228620860898</v>
      </c>
      <c r="AO84" s="30">
        <f t="shared" si="7"/>
        <v>600.73641534850935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2.7941228620860898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4624</v>
      </c>
      <c r="BS84" s="111">
        <v>1.2740892837904377E-3</v>
      </c>
      <c r="BT84" s="116">
        <v>2.7941228620860898</v>
      </c>
      <c r="BU84" s="30">
        <f t="shared" si="9"/>
        <v>12920.02411428608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64</v>
      </c>
      <c r="CI84" s="111">
        <v>6.4173267823122433E-4</v>
      </c>
      <c r="CJ84" s="116">
        <v>2.7941228620860898</v>
      </c>
      <c r="CK84" s="30">
        <f t="shared" si="10"/>
        <v>178.82386317350975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2.7941228620860898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  <c r="DI84" s="4"/>
    </row>
    <row r="85" spans="1:113">
      <c r="H85" s="15"/>
      <c r="DI85" s="4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EO85"/>
  <sheetViews>
    <sheetView topLeftCell="A73" workbookViewId="0">
      <selection activeCell="DJ71" sqref="DJ71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352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44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4"/>
    </row>
    <row r="66" spans="1:144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4"/>
    </row>
    <row r="67" spans="1:144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4"/>
    </row>
    <row r="68" spans="1:144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4"/>
    </row>
    <row r="69" spans="1:144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4"/>
    </row>
    <row r="70" spans="1:144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>
        <f>H70*F70</f>
        <v>0</v>
      </c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>
        <f>X70*V70</f>
        <v>0</v>
      </c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>
        <f>AN70*AL70</f>
        <v>0</v>
      </c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>
        <f>BD70*BB70</f>
        <v>0</v>
      </c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>
        <f>BT70*BR70</f>
        <v>0</v>
      </c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>
        <f>CJ70*CH70</f>
        <v>0</v>
      </c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>
        <f>CZ70*CX70</f>
        <v>0</v>
      </c>
      <c r="DB70" s="67"/>
      <c r="DC70" s="68"/>
      <c r="DD70" s="69"/>
      <c r="DE70" s="30"/>
      <c r="DF70" s="46"/>
      <c r="DG70" s="47"/>
      <c r="DH70" s="48"/>
      <c r="DI70" s="4"/>
    </row>
    <row r="71" spans="1:144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>
        <f t="shared" ref="I71:I84" si="5">H71*F71</f>
        <v>0</v>
      </c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>
        <f t="shared" ref="Y71:Y84" si="6">X71*V71</f>
        <v>0</v>
      </c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>
        <f t="shared" ref="AO71:AO84" si="7">AN71*AL71</f>
        <v>0</v>
      </c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>
        <f t="shared" ref="BE71:BE84" si="8">BD71*BB71</f>
        <v>0</v>
      </c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>
        <f t="shared" ref="BU71:BU84" si="9">BT71*BR71</f>
        <v>0</v>
      </c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>
        <f t="shared" ref="CK71:CK84" si="10">CJ71*CH71</f>
        <v>0</v>
      </c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>
        <f t="shared" ref="DA71:DA84" si="11">CZ71*CX71</f>
        <v>0</v>
      </c>
      <c r="DB71" s="67"/>
      <c r="DC71" s="68"/>
      <c r="DD71" s="69"/>
      <c r="DE71" s="30"/>
      <c r="DF71" s="46"/>
      <c r="DG71" s="47"/>
      <c r="DH71" s="48"/>
      <c r="DI71" s="4"/>
    </row>
    <row r="72" spans="1:144" s="30" customFormat="1">
      <c r="A72" s="52">
        <v>42705</v>
      </c>
      <c r="B72" s="67"/>
      <c r="C72" s="68"/>
      <c r="D72" s="106"/>
      <c r="E72" s="53"/>
      <c r="F72" s="46">
        <v>0</v>
      </c>
      <c r="G72" s="109">
        <v>0</v>
      </c>
      <c r="H72" s="112">
        <v>2.7941228620860854</v>
      </c>
      <c r="I72" s="30">
        <f t="shared" si="5"/>
        <v>0</v>
      </c>
      <c r="J72" s="67"/>
      <c r="K72" s="68"/>
      <c r="L72" s="69"/>
      <c r="N72" s="46"/>
      <c r="O72" s="47"/>
      <c r="P72" s="48"/>
      <c r="Q72" s="49"/>
      <c r="R72" s="67"/>
      <c r="S72" s="68"/>
      <c r="T72" s="69"/>
      <c r="V72" s="46">
        <v>0</v>
      </c>
      <c r="W72" s="109">
        <v>0</v>
      </c>
      <c r="X72" s="114">
        <v>2.7941228620860854</v>
      </c>
      <c r="Y72" s="30">
        <f t="shared" si="6"/>
        <v>0</v>
      </c>
      <c r="Z72" s="67"/>
      <c r="AA72" s="68"/>
      <c r="AB72" s="69"/>
      <c r="AD72" s="46"/>
      <c r="AE72" s="47"/>
      <c r="AF72" s="48"/>
      <c r="AG72" s="50">
        <v>0</v>
      </c>
      <c r="AH72" s="67"/>
      <c r="AI72" s="68"/>
      <c r="AJ72" s="69"/>
      <c r="AL72" s="46">
        <v>0</v>
      </c>
      <c r="AM72" s="109">
        <v>0</v>
      </c>
      <c r="AN72" s="114">
        <v>2.7941228620860854</v>
      </c>
      <c r="AO72" s="30">
        <f t="shared" si="7"/>
        <v>0</v>
      </c>
      <c r="AP72" s="67"/>
      <c r="AQ72" s="68"/>
      <c r="AR72" s="69"/>
      <c r="AT72" s="46"/>
      <c r="AU72" s="47"/>
      <c r="AV72" s="48"/>
      <c r="AW72" s="66">
        <v>0</v>
      </c>
      <c r="AX72" s="67"/>
      <c r="AY72" s="68"/>
      <c r="AZ72" s="69"/>
      <c r="BB72" s="46"/>
      <c r="BC72" s="109">
        <v>0</v>
      </c>
      <c r="BD72" s="114">
        <v>2.7941228620860854</v>
      </c>
      <c r="BE72" s="30">
        <f t="shared" si="8"/>
        <v>0</v>
      </c>
      <c r="BF72" s="67"/>
      <c r="BG72" s="68"/>
      <c r="BH72" s="69"/>
      <c r="BJ72" s="46"/>
      <c r="BK72" s="47"/>
      <c r="BL72" s="48"/>
      <c r="BM72" s="66"/>
      <c r="BN72" s="67"/>
      <c r="BO72" s="68"/>
      <c r="BP72" s="69"/>
      <c r="BR72" s="46">
        <v>0</v>
      </c>
      <c r="BS72" s="109">
        <v>0</v>
      </c>
      <c r="BT72" s="114">
        <v>2.7941228620860854</v>
      </c>
      <c r="BU72" s="30">
        <f t="shared" si="9"/>
        <v>0</v>
      </c>
      <c r="BV72" s="67"/>
      <c r="BW72" s="68"/>
      <c r="BX72" s="69"/>
      <c r="BZ72" s="46"/>
      <c r="CA72" s="47"/>
      <c r="CB72" s="48"/>
      <c r="CC72" s="66"/>
      <c r="CD72" s="67"/>
      <c r="CE72" s="68"/>
      <c r="CF72" s="69"/>
      <c r="CH72" s="46">
        <v>0</v>
      </c>
      <c r="CI72" s="109">
        <v>0</v>
      </c>
      <c r="CJ72" s="114">
        <v>2.7941228620860854</v>
      </c>
      <c r="CK72" s="30">
        <f t="shared" si="10"/>
        <v>0</v>
      </c>
      <c r="CL72" s="67"/>
      <c r="CM72" s="68"/>
      <c r="CN72" s="69"/>
      <c r="CP72" s="46"/>
      <c r="CQ72" s="47"/>
      <c r="CR72" s="48"/>
      <c r="CS72" s="66"/>
      <c r="CT72" s="67"/>
      <c r="CU72" s="68"/>
      <c r="CV72" s="69"/>
      <c r="CX72" s="46">
        <v>0</v>
      </c>
      <c r="CY72" s="109">
        <v>0</v>
      </c>
      <c r="CZ72" s="114">
        <v>2.7941228620860854</v>
      </c>
      <c r="DA72" s="30">
        <f t="shared" si="11"/>
        <v>0</v>
      </c>
      <c r="DB72" s="67"/>
      <c r="DC72" s="68"/>
      <c r="DD72" s="69"/>
      <c r="DF72" s="46"/>
      <c r="DG72" s="47"/>
      <c r="DH72" s="48"/>
    </row>
    <row r="73" spans="1:144">
      <c r="A73" s="52">
        <v>42736</v>
      </c>
      <c r="B73" s="67"/>
      <c r="C73" s="68"/>
      <c r="D73" s="106"/>
      <c r="E73" s="53"/>
      <c r="F73" s="46">
        <v>0</v>
      </c>
      <c r="G73" s="109">
        <v>0</v>
      </c>
      <c r="H73" s="112">
        <v>2.7941228620860898</v>
      </c>
      <c r="I73" s="30">
        <f t="shared" si="5"/>
        <v>0</v>
      </c>
      <c r="J73" s="67"/>
      <c r="K73" s="68"/>
      <c r="L73" s="69"/>
      <c r="M73" s="30"/>
      <c r="N73" s="46"/>
      <c r="O73" s="47"/>
      <c r="P73" s="48"/>
      <c r="Q73" s="49"/>
      <c r="R73" s="67"/>
      <c r="S73" s="68"/>
      <c r="T73" s="69"/>
      <c r="U73" s="30"/>
      <c r="V73" s="46">
        <v>0</v>
      </c>
      <c r="W73" s="109">
        <v>0</v>
      </c>
      <c r="X73" s="114">
        <v>2.7941228620860898</v>
      </c>
      <c r="Y73" s="30">
        <f t="shared" si="6"/>
        <v>0</v>
      </c>
      <c r="Z73" s="67"/>
      <c r="AA73" s="68"/>
      <c r="AB73" s="69"/>
      <c r="AC73" s="30"/>
      <c r="AD73" s="46"/>
      <c r="AE73" s="47"/>
      <c r="AF73" s="48"/>
      <c r="AG73" s="50">
        <v>0</v>
      </c>
      <c r="AH73" s="67"/>
      <c r="AI73" s="68"/>
      <c r="AJ73" s="69"/>
      <c r="AK73" s="30"/>
      <c r="AL73" s="46">
        <v>0</v>
      </c>
      <c r="AM73" s="109">
        <v>0</v>
      </c>
      <c r="AN73" s="114">
        <v>2.7941228620860898</v>
      </c>
      <c r="AO73" s="30">
        <f t="shared" si="7"/>
        <v>0</v>
      </c>
      <c r="AP73" s="67"/>
      <c r="AQ73" s="68"/>
      <c r="AR73" s="69"/>
      <c r="AS73" s="30"/>
      <c r="AT73" s="46"/>
      <c r="AU73" s="47"/>
      <c r="AV73" s="48"/>
      <c r="AW73" s="66">
        <v>0</v>
      </c>
      <c r="AX73" s="67"/>
      <c r="AY73" s="68"/>
      <c r="AZ73" s="69"/>
      <c r="BA73" s="30"/>
      <c r="BB73" s="46"/>
      <c r="BC73" s="109">
        <v>0</v>
      </c>
      <c r="BD73" s="114">
        <v>2.7941228620860898</v>
      </c>
      <c r="BE73" s="30">
        <f t="shared" si="8"/>
        <v>0</v>
      </c>
      <c r="BF73" s="67"/>
      <c r="BG73" s="68"/>
      <c r="BH73" s="69"/>
      <c r="BI73" s="30"/>
      <c r="BJ73" s="46"/>
      <c r="BK73" s="47"/>
      <c r="BL73" s="48"/>
      <c r="BM73" s="66"/>
      <c r="BN73" s="67"/>
      <c r="BO73" s="68"/>
      <c r="BP73" s="69"/>
      <c r="BQ73" s="30"/>
      <c r="BR73" s="46">
        <v>0</v>
      </c>
      <c r="BS73" s="109">
        <v>0</v>
      </c>
      <c r="BT73" s="114">
        <v>2.7941228620860898</v>
      </c>
      <c r="BU73" s="30">
        <f t="shared" si="9"/>
        <v>0</v>
      </c>
      <c r="BV73" s="67"/>
      <c r="BW73" s="68"/>
      <c r="BX73" s="69"/>
      <c r="BY73" s="30"/>
      <c r="BZ73" s="46"/>
      <c r="CA73" s="47"/>
      <c r="CB73" s="48"/>
      <c r="CC73" s="66"/>
      <c r="CD73" s="67"/>
      <c r="CE73" s="68"/>
      <c r="CF73" s="69"/>
      <c r="CG73" s="30"/>
      <c r="CH73" s="46">
        <v>0</v>
      </c>
      <c r="CI73" s="109">
        <v>0</v>
      </c>
      <c r="CJ73" s="114">
        <v>2.7941228620860898</v>
      </c>
      <c r="CK73" s="30">
        <f t="shared" si="10"/>
        <v>0</v>
      </c>
      <c r="CL73" s="67"/>
      <c r="CM73" s="68"/>
      <c r="CN73" s="69"/>
      <c r="CO73" s="30"/>
      <c r="CP73" s="46"/>
      <c r="CQ73" s="47"/>
      <c r="CR73" s="48"/>
      <c r="CS73" s="66"/>
      <c r="CT73" s="67"/>
      <c r="CU73" s="68"/>
      <c r="CV73" s="69"/>
      <c r="CW73" s="30"/>
      <c r="CX73" s="46">
        <v>0</v>
      </c>
      <c r="CY73" s="109">
        <v>0</v>
      </c>
      <c r="CZ73" s="114">
        <v>2.7941228620860898</v>
      </c>
      <c r="DA73" s="30">
        <f t="shared" si="11"/>
        <v>0</v>
      </c>
      <c r="DB73" s="67"/>
      <c r="DC73" s="68"/>
      <c r="DD73" s="69"/>
      <c r="DE73" s="30"/>
      <c r="DF73" s="46"/>
      <c r="DG73" s="47"/>
      <c r="DH73" s="48"/>
      <c r="DI73" s="51"/>
      <c r="DJ73" s="67"/>
      <c r="DK73" s="68"/>
      <c r="DL73" s="69"/>
      <c r="DM73" s="30"/>
      <c r="DN73" s="46"/>
      <c r="DO73" s="109"/>
      <c r="DP73" s="114"/>
      <c r="DQ73" s="30"/>
      <c r="DR73" s="67"/>
      <c r="DS73" s="68"/>
      <c r="DT73" s="69"/>
      <c r="DU73" s="30"/>
      <c r="DV73" s="46"/>
      <c r="DW73" s="47"/>
      <c r="DX73" s="48"/>
      <c r="DZ73" s="67"/>
      <c r="EA73" s="68"/>
      <c r="EB73" s="69"/>
      <c r="EC73" s="30"/>
      <c r="ED73" s="46"/>
      <c r="EE73" s="109"/>
      <c r="EF73" s="114"/>
      <c r="EG73" s="30"/>
      <c r="EH73" s="67"/>
      <c r="EI73" s="68"/>
      <c r="EJ73" s="69"/>
      <c r="EK73" s="30"/>
      <c r="EL73" s="46"/>
      <c r="EM73" s="47"/>
      <c r="EN73" s="48"/>
    </row>
    <row r="74" spans="1:144">
      <c r="A74" s="52">
        <v>42767</v>
      </c>
      <c r="B74" s="67"/>
      <c r="C74" s="68"/>
      <c r="D74" s="106"/>
      <c r="E74" s="53"/>
      <c r="F74" s="46">
        <v>0</v>
      </c>
      <c r="G74" s="109">
        <v>0</v>
      </c>
      <c r="H74" s="112">
        <v>2.7941228620860898</v>
      </c>
      <c r="I74" s="30">
        <f t="shared" si="5"/>
        <v>0</v>
      </c>
      <c r="J74" s="67"/>
      <c r="K74" s="68"/>
      <c r="L74" s="69"/>
      <c r="M74" s="30"/>
      <c r="N74" s="46"/>
      <c r="O74" s="47"/>
      <c r="P74" s="48"/>
      <c r="Q74" s="49"/>
      <c r="R74" s="67"/>
      <c r="S74" s="68"/>
      <c r="T74" s="69"/>
      <c r="U74" s="30"/>
      <c r="V74" s="46">
        <v>0</v>
      </c>
      <c r="W74" s="109">
        <v>0</v>
      </c>
      <c r="X74" s="114">
        <v>2.7941228620860898</v>
      </c>
      <c r="Y74" s="30">
        <f t="shared" si="6"/>
        <v>0</v>
      </c>
      <c r="Z74" s="67"/>
      <c r="AA74" s="68"/>
      <c r="AB74" s="69"/>
      <c r="AC74" s="30"/>
      <c r="AD74" s="46"/>
      <c r="AE74" s="47"/>
      <c r="AF74" s="48"/>
      <c r="AG74" s="50">
        <v>0</v>
      </c>
      <c r="AH74" s="67"/>
      <c r="AI74" s="68"/>
      <c r="AJ74" s="69"/>
      <c r="AK74" s="30"/>
      <c r="AL74" s="46">
        <v>0</v>
      </c>
      <c r="AM74" s="109">
        <v>0</v>
      </c>
      <c r="AN74" s="114">
        <v>2.7941228620860898</v>
      </c>
      <c r="AO74" s="30">
        <f t="shared" si="7"/>
        <v>0</v>
      </c>
      <c r="AP74" s="67"/>
      <c r="AQ74" s="68"/>
      <c r="AR74" s="69"/>
      <c r="AS74" s="30"/>
      <c r="AT74" s="46"/>
      <c r="AU74" s="47"/>
      <c r="AV74" s="48"/>
      <c r="AW74" s="66">
        <v>0</v>
      </c>
      <c r="AX74" s="67"/>
      <c r="AY74" s="68"/>
      <c r="AZ74" s="69"/>
      <c r="BA74" s="30"/>
      <c r="BB74" s="46"/>
      <c r="BC74" s="109">
        <v>0</v>
      </c>
      <c r="BD74" s="114">
        <v>2.7941228620860898</v>
      </c>
      <c r="BE74" s="30">
        <f t="shared" si="8"/>
        <v>0</v>
      </c>
      <c r="BF74" s="67"/>
      <c r="BG74" s="68"/>
      <c r="BH74" s="69"/>
      <c r="BI74" s="30"/>
      <c r="BJ74" s="46"/>
      <c r="BK74" s="47"/>
      <c r="BL74" s="48"/>
      <c r="BM74" s="66"/>
      <c r="BN74" s="67"/>
      <c r="BO74" s="68"/>
      <c r="BP74" s="69"/>
      <c r="BQ74" s="30"/>
      <c r="BR74" s="46">
        <v>0</v>
      </c>
      <c r="BS74" s="109">
        <v>0</v>
      </c>
      <c r="BT74" s="114">
        <v>2.7941228620860898</v>
      </c>
      <c r="BU74" s="30">
        <f t="shared" si="9"/>
        <v>0</v>
      </c>
      <c r="BV74" s="67"/>
      <c r="BW74" s="68"/>
      <c r="BX74" s="69"/>
      <c r="BY74" s="30"/>
      <c r="BZ74" s="46"/>
      <c r="CA74" s="47"/>
      <c r="CB74" s="48"/>
      <c r="CC74" s="66"/>
      <c r="CD74" s="67"/>
      <c r="CE74" s="68"/>
      <c r="CF74" s="69"/>
      <c r="CG74" s="30"/>
      <c r="CH74" s="46">
        <v>0</v>
      </c>
      <c r="CI74" s="109">
        <v>0</v>
      </c>
      <c r="CJ74" s="114">
        <v>2.7941228620860898</v>
      </c>
      <c r="CK74" s="30">
        <f t="shared" si="10"/>
        <v>0</v>
      </c>
      <c r="CL74" s="67"/>
      <c r="CM74" s="68"/>
      <c r="CN74" s="69"/>
      <c r="CO74" s="30"/>
      <c r="CP74" s="46"/>
      <c r="CQ74" s="47"/>
      <c r="CR74" s="48"/>
      <c r="CS74" s="66"/>
      <c r="CT74" s="67"/>
      <c r="CU74" s="68"/>
      <c r="CV74" s="69"/>
      <c r="CW74" s="30"/>
      <c r="CX74" s="46">
        <v>0</v>
      </c>
      <c r="CY74" s="109">
        <v>0</v>
      </c>
      <c r="CZ74" s="114">
        <v>2.7941228620860898</v>
      </c>
      <c r="DA74" s="30">
        <f t="shared" si="11"/>
        <v>0</v>
      </c>
      <c r="DB74" s="67"/>
      <c r="DC74" s="68"/>
      <c r="DD74" s="69"/>
      <c r="DE74" s="30"/>
      <c r="DF74" s="46"/>
      <c r="DG74" s="47"/>
      <c r="DH74" s="48"/>
      <c r="DI74" s="51"/>
      <c r="DJ74" s="67"/>
      <c r="DK74" s="68"/>
      <c r="DL74" s="69"/>
      <c r="DM74" s="30"/>
      <c r="DN74" s="46"/>
      <c r="DO74" s="109"/>
      <c r="DP74" s="114"/>
      <c r="DQ74" s="30"/>
      <c r="DR74" s="67"/>
      <c r="DS74" s="68"/>
      <c r="DT74" s="69"/>
      <c r="DU74" s="30"/>
      <c r="DV74" s="46"/>
      <c r="DW74" s="47"/>
      <c r="DX74" s="48"/>
      <c r="DZ74" s="67"/>
      <c r="EA74" s="68"/>
      <c r="EB74" s="69"/>
      <c r="EC74" s="30"/>
      <c r="ED74" s="46"/>
      <c r="EE74" s="109"/>
      <c r="EF74" s="114"/>
      <c r="EG74" s="30"/>
      <c r="EH74" s="67"/>
      <c r="EI74" s="68"/>
      <c r="EJ74" s="69"/>
      <c r="EK74" s="30"/>
      <c r="EL74" s="46"/>
      <c r="EM74" s="47"/>
      <c r="EN74" s="48"/>
    </row>
    <row r="75" spans="1:144">
      <c r="A75" s="52">
        <v>42795</v>
      </c>
      <c r="B75" s="67"/>
      <c r="C75" s="68"/>
      <c r="D75" s="106"/>
      <c r="E75" s="53"/>
      <c r="F75" s="46">
        <v>0</v>
      </c>
      <c r="G75" s="109">
        <v>0</v>
      </c>
      <c r="H75" s="112">
        <v>2.7941228620860898</v>
      </c>
      <c r="I75" s="30">
        <f t="shared" si="5"/>
        <v>0</v>
      </c>
      <c r="J75" s="67"/>
      <c r="K75" s="68"/>
      <c r="L75" s="69"/>
      <c r="M75" s="30"/>
      <c r="N75" s="46"/>
      <c r="O75" s="47"/>
      <c r="P75" s="48"/>
      <c r="Q75" s="49"/>
      <c r="R75" s="67"/>
      <c r="S75" s="68"/>
      <c r="T75" s="69"/>
      <c r="U75" s="30"/>
      <c r="V75" s="46">
        <v>0</v>
      </c>
      <c r="W75" s="109">
        <v>0</v>
      </c>
      <c r="X75" s="114">
        <v>2.7941228620860898</v>
      </c>
      <c r="Y75" s="30">
        <f t="shared" si="6"/>
        <v>0</v>
      </c>
      <c r="Z75" s="67"/>
      <c r="AA75" s="68"/>
      <c r="AB75" s="69"/>
      <c r="AC75" s="30"/>
      <c r="AD75" s="46"/>
      <c r="AE75" s="47"/>
      <c r="AF75" s="48"/>
      <c r="AG75" s="50">
        <v>0</v>
      </c>
      <c r="AH75" s="67"/>
      <c r="AI75" s="68"/>
      <c r="AJ75" s="69"/>
      <c r="AK75" s="30"/>
      <c r="AL75" s="46">
        <v>0</v>
      </c>
      <c r="AM75" s="109">
        <v>0</v>
      </c>
      <c r="AN75" s="114">
        <v>2.7941228620860898</v>
      </c>
      <c r="AO75" s="30">
        <f t="shared" si="7"/>
        <v>0</v>
      </c>
      <c r="AP75" s="67"/>
      <c r="AQ75" s="68"/>
      <c r="AR75" s="69"/>
      <c r="AS75" s="30"/>
      <c r="AT75" s="46"/>
      <c r="AU75" s="47"/>
      <c r="AV75" s="48"/>
      <c r="AW75" s="66">
        <v>0</v>
      </c>
      <c r="AX75" s="67"/>
      <c r="AY75" s="68"/>
      <c r="AZ75" s="69"/>
      <c r="BA75" s="30"/>
      <c r="BB75" s="46"/>
      <c r="BC75" s="109">
        <v>0</v>
      </c>
      <c r="BD75" s="114">
        <v>2.7941228620860898</v>
      </c>
      <c r="BE75" s="30">
        <f t="shared" si="8"/>
        <v>0</v>
      </c>
      <c r="BF75" s="67"/>
      <c r="BG75" s="68"/>
      <c r="BH75" s="69"/>
      <c r="BI75" s="30"/>
      <c r="BJ75" s="46"/>
      <c r="BK75" s="47"/>
      <c r="BL75" s="48"/>
      <c r="BM75" s="66"/>
      <c r="BN75" s="67"/>
      <c r="BO75" s="68"/>
      <c r="BP75" s="69"/>
      <c r="BQ75" s="30"/>
      <c r="BR75" s="46">
        <v>0</v>
      </c>
      <c r="BS75" s="109">
        <v>0</v>
      </c>
      <c r="BT75" s="114">
        <v>2.7941228620860898</v>
      </c>
      <c r="BU75" s="30">
        <f t="shared" si="9"/>
        <v>0</v>
      </c>
      <c r="BV75" s="67"/>
      <c r="BW75" s="68"/>
      <c r="BX75" s="69"/>
      <c r="BY75" s="30"/>
      <c r="BZ75" s="46"/>
      <c r="CA75" s="47"/>
      <c r="CB75" s="48"/>
      <c r="CC75" s="66"/>
      <c r="CD75" s="67"/>
      <c r="CE75" s="68"/>
      <c r="CF75" s="69"/>
      <c r="CG75" s="30"/>
      <c r="CH75" s="46">
        <v>0</v>
      </c>
      <c r="CI75" s="109">
        <v>0</v>
      </c>
      <c r="CJ75" s="114">
        <v>2.7941228620860898</v>
      </c>
      <c r="CK75" s="30">
        <f t="shared" si="10"/>
        <v>0</v>
      </c>
      <c r="CL75" s="67"/>
      <c r="CM75" s="68"/>
      <c r="CN75" s="69"/>
      <c r="CO75" s="30"/>
      <c r="CP75" s="46"/>
      <c r="CQ75" s="47"/>
      <c r="CR75" s="48"/>
      <c r="CS75" s="66"/>
      <c r="CT75" s="67"/>
      <c r="CU75" s="68"/>
      <c r="CV75" s="69"/>
      <c r="CW75" s="30"/>
      <c r="CX75" s="46">
        <v>0</v>
      </c>
      <c r="CY75" s="109">
        <v>0</v>
      </c>
      <c r="CZ75" s="114">
        <v>2.7941228620860898</v>
      </c>
      <c r="DA75" s="30">
        <f t="shared" si="11"/>
        <v>0</v>
      </c>
      <c r="DB75" s="67"/>
      <c r="DC75" s="68"/>
      <c r="DD75" s="69"/>
      <c r="DE75" s="30"/>
      <c r="DF75" s="46"/>
      <c r="DG75" s="47"/>
      <c r="DH75" s="48"/>
      <c r="DI75" s="51"/>
      <c r="DJ75" s="67"/>
      <c r="DK75" s="68"/>
      <c r="DL75" s="69"/>
      <c r="DM75" s="30"/>
      <c r="DN75" s="46"/>
      <c r="DO75" s="109"/>
      <c r="DP75" s="114"/>
      <c r="DQ75" s="30"/>
      <c r="DR75" s="67"/>
      <c r="DS75" s="68"/>
      <c r="DT75" s="69"/>
      <c r="DU75" s="30"/>
      <c r="DV75" s="46"/>
      <c r="DW75" s="47"/>
      <c r="DX75" s="48"/>
      <c r="DZ75" s="67"/>
      <c r="EA75" s="68"/>
      <c r="EB75" s="69"/>
      <c r="EC75" s="30"/>
      <c r="ED75" s="46"/>
      <c r="EE75" s="109"/>
      <c r="EF75" s="114"/>
      <c r="EG75" s="30"/>
      <c r="EH75" s="67"/>
      <c r="EI75" s="68"/>
      <c r="EJ75" s="69"/>
      <c r="EK75" s="30"/>
      <c r="EL75" s="46"/>
      <c r="EM75" s="47"/>
      <c r="EN75" s="48"/>
    </row>
    <row r="76" spans="1:144">
      <c r="A76" s="52">
        <v>42826</v>
      </c>
      <c r="B76" s="67"/>
      <c r="C76" s="68"/>
      <c r="D76" s="106"/>
      <c r="E76" s="53"/>
      <c r="F76" s="46">
        <v>0</v>
      </c>
      <c r="G76" s="109">
        <v>0</v>
      </c>
      <c r="H76" s="112">
        <v>2.7941228620860898</v>
      </c>
      <c r="I76" s="30">
        <f t="shared" si="5"/>
        <v>0</v>
      </c>
      <c r="J76" s="67"/>
      <c r="K76" s="68"/>
      <c r="L76" s="69"/>
      <c r="M76" s="30"/>
      <c r="N76" s="46"/>
      <c r="O76" s="47"/>
      <c r="P76" s="48"/>
      <c r="Q76" s="49"/>
      <c r="R76" s="67"/>
      <c r="S76" s="68"/>
      <c r="T76" s="69"/>
      <c r="U76" s="30"/>
      <c r="V76" s="46">
        <v>0</v>
      </c>
      <c r="W76" s="109">
        <v>0</v>
      </c>
      <c r="X76" s="114">
        <v>2.7941228620860898</v>
      </c>
      <c r="Y76" s="30">
        <f t="shared" si="6"/>
        <v>0</v>
      </c>
      <c r="Z76" s="67"/>
      <c r="AA76" s="68"/>
      <c r="AB76" s="69"/>
      <c r="AC76" s="30"/>
      <c r="AD76" s="46"/>
      <c r="AE76" s="47"/>
      <c r="AF76" s="48"/>
      <c r="AG76" s="50">
        <v>0</v>
      </c>
      <c r="AH76" s="67"/>
      <c r="AI76" s="68"/>
      <c r="AJ76" s="69"/>
      <c r="AK76" s="30"/>
      <c r="AL76" s="46">
        <v>0</v>
      </c>
      <c r="AM76" s="109">
        <v>0</v>
      </c>
      <c r="AN76" s="114">
        <v>2.7941228620860898</v>
      </c>
      <c r="AO76" s="30">
        <f t="shared" si="7"/>
        <v>0</v>
      </c>
      <c r="AP76" s="67"/>
      <c r="AQ76" s="68"/>
      <c r="AR76" s="69"/>
      <c r="AS76" s="30"/>
      <c r="AT76" s="46"/>
      <c r="AU76" s="47"/>
      <c r="AV76" s="48"/>
      <c r="AW76" s="66">
        <v>0</v>
      </c>
      <c r="AX76" s="67"/>
      <c r="AY76" s="68"/>
      <c r="AZ76" s="69"/>
      <c r="BA76" s="30"/>
      <c r="BB76" s="46"/>
      <c r="BC76" s="109">
        <v>0</v>
      </c>
      <c r="BD76" s="114">
        <v>2.7941228620860898</v>
      </c>
      <c r="BE76" s="30">
        <f t="shared" si="8"/>
        <v>0</v>
      </c>
      <c r="BF76" s="67"/>
      <c r="BG76" s="68"/>
      <c r="BH76" s="69"/>
      <c r="BI76" s="30"/>
      <c r="BJ76" s="46"/>
      <c r="BK76" s="47"/>
      <c r="BL76" s="48"/>
      <c r="BM76" s="66"/>
      <c r="BN76" s="67"/>
      <c r="BO76" s="68"/>
      <c r="BP76" s="69"/>
      <c r="BQ76" s="30"/>
      <c r="BR76" s="46">
        <v>0</v>
      </c>
      <c r="BS76" s="109">
        <v>0</v>
      </c>
      <c r="BT76" s="114">
        <v>2.7941228620860898</v>
      </c>
      <c r="BU76" s="30">
        <f t="shared" si="9"/>
        <v>0</v>
      </c>
      <c r="BV76" s="67"/>
      <c r="BW76" s="68"/>
      <c r="BX76" s="69"/>
      <c r="BY76" s="30"/>
      <c r="BZ76" s="46"/>
      <c r="CA76" s="47"/>
      <c r="CB76" s="48"/>
      <c r="CC76" s="66"/>
      <c r="CD76" s="67"/>
      <c r="CE76" s="68"/>
      <c r="CF76" s="69"/>
      <c r="CG76" s="30"/>
      <c r="CH76" s="46">
        <v>0</v>
      </c>
      <c r="CI76" s="109">
        <v>0</v>
      </c>
      <c r="CJ76" s="114">
        <v>2.7941228620860898</v>
      </c>
      <c r="CK76" s="30">
        <f t="shared" si="10"/>
        <v>0</v>
      </c>
      <c r="CL76" s="67"/>
      <c r="CM76" s="68"/>
      <c r="CN76" s="69"/>
      <c r="CO76" s="30"/>
      <c r="CP76" s="46"/>
      <c r="CQ76" s="47"/>
      <c r="CR76" s="48"/>
      <c r="CS76" s="66"/>
      <c r="CT76" s="67"/>
      <c r="CU76" s="68"/>
      <c r="CV76" s="69"/>
      <c r="CW76" s="30"/>
      <c r="CX76" s="46">
        <v>0</v>
      </c>
      <c r="CY76" s="109">
        <v>0</v>
      </c>
      <c r="CZ76" s="114">
        <v>2.7941228620860898</v>
      </c>
      <c r="DA76" s="30">
        <f t="shared" si="11"/>
        <v>0</v>
      </c>
      <c r="DB76" s="67"/>
      <c r="DC76" s="68"/>
      <c r="DD76" s="69"/>
      <c r="DE76" s="30"/>
      <c r="DF76" s="46"/>
      <c r="DG76" s="47"/>
      <c r="DH76" s="48"/>
      <c r="DI76" s="51"/>
      <c r="DJ76" s="67"/>
      <c r="DK76" s="68"/>
      <c r="DL76" s="69"/>
      <c r="DM76" s="30"/>
      <c r="DN76" s="46"/>
      <c r="DO76" s="109"/>
      <c r="DP76" s="114"/>
      <c r="DQ76" s="30"/>
      <c r="DR76" s="67"/>
      <c r="DS76" s="68"/>
      <c r="DT76" s="69"/>
      <c r="DU76" s="30"/>
      <c r="DV76" s="46"/>
      <c r="DW76" s="47"/>
      <c r="DX76" s="48"/>
      <c r="DZ76" s="67"/>
      <c r="EA76" s="68"/>
      <c r="EB76" s="69"/>
      <c r="EC76" s="30"/>
      <c r="ED76" s="46"/>
      <c r="EE76" s="109"/>
      <c r="EF76" s="114"/>
      <c r="EG76" s="30"/>
      <c r="EH76" s="67"/>
      <c r="EI76" s="68"/>
      <c r="EJ76" s="69"/>
      <c r="EK76" s="30"/>
      <c r="EL76" s="46"/>
      <c r="EM76" s="47"/>
      <c r="EN76" s="48"/>
    </row>
    <row r="77" spans="1:144">
      <c r="A77" s="52">
        <v>42856</v>
      </c>
      <c r="B77" s="67"/>
      <c r="C77" s="68"/>
      <c r="D77" s="106"/>
      <c r="E77" s="53"/>
      <c r="F77" s="46">
        <v>0</v>
      </c>
      <c r="G77" s="109">
        <v>0</v>
      </c>
      <c r="H77" s="112">
        <v>2.7941228620860898</v>
      </c>
      <c r="I77" s="30">
        <f t="shared" si="5"/>
        <v>0</v>
      </c>
      <c r="J77" s="67"/>
      <c r="K77" s="68"/>
      <c r="L77" s="69"/>
      <c r="M77" s="30"/>
      <c r="N77" s="46"/>
      <c r="O77" s="47"/>
      <c r="P77" s="48"/>
      <c r="Q77" s="49"/>
      <c r="R77" s="67"/>
      <c r="S77" s="68"/>
      <c r="T77" s="69"/>
      <c r="U77" s="30"/>
      <c r="V77" s="46">
        <v>0</v>
      </c>
      <c r="W77" s="109">
        <v>0</v>
      </c>
      <c r="X77" s="114">
        <v>2.7941228620860898</v>
      </c>
      <c r="Y77" s="30">
        <f t="shared" si="6"/>
        <v>0</v>
      </c>
      <c r="Z77" s="67"/>
      <c r="AA77" s="68"/>
      <c r="AB77" s="69"/>
      <c r="AC77" s="30"/>
      <c r="AD77" s="46"/>
      <c r="AE77" s="47"/>
      <c r="AF77" s="48"/>
      <c r="AG77" s="50">
        <v>0</v>
      </c>
      <c r="AH77" s="67"/>
      <c r="AI77" s="68"/>
      <c r="AJ77" s="69"/>
      <c r="AK77" s="30"/>
      <c r="AL77" s="46">
        <v>0</v>
      </c>
      <c r="AM77" s="109">
        <v>0</v>
      </c>
      <c r="AN77" s="114">
        <v>2.7941228620860898</v>
      </c>
      <c r="AO77" s="30">
        <f t="shared" si="7"/>
        <v>0</v>
      </c>
      <c r="AP77" s="67"/>
      <c r="AQ77" s="68"/>
      <c r="AR77" s="69"/>
      <c r="AS77" s="30"/>
      <c r="AT77" s="46"/>
      <c r="AU77" s="47"/>
      <c r="AV77" s="48"/>
      <c r="AW77" s="66">
        <v>0</v>
      </c>
      <c r="AX77" s="67"/>
      <c r="AY77" s="68"/>
      <c r="AZ77" s="69"/>
      <c r="BA77" s="30"/>
      <c r="BB77" s="46"/>
      <c r="BC77" s="109">
        <v>0</v>
      </c>
      <c r="BD77" s="114">
        <v>2.7941228620860898</v>
      </c>
      <c r="BE77" s="30">
        <f t="shared" si="8"/>
        <v>0</v>
      </c>
      <c r="BF77" s="67"/>
      <c r="BG77" s="68"/>
      <c r="BH77" s="69"/>
      <c r="BI77" s="30"/>
      <c r="BJ77" s="46"/>
      <c r="BK77" s="47"/>
      <c r="BL77" s="48"/>
      <c r="BM77" s="66"/>
      <c r="BN77" s="67"/>
      <c r="BO77" s="68"/>
      <c r="BP77" s="69"/>
      <c r="BQ77" s="30"/>
      <c r="BR77" s="46">
        <v>0</v>
      </c>
      <c r="BS77" s="109">
        <v>0</v>
      </c>
      <c r="BT77" s="114">
        <v>2.7941228620860898</v>
      </c>
      <c r="BU77" s="30">
        <f t="shared" si="9"/>
        <v>0</v>
      </c>
      <c r="BV77" s="67"/>
      <c r="BW77" s="68"/>
      <c r="BX77" s="69"/>
      <c r="BY77" s="30"/>
      <c r="BZ77" s="46"/>
      <c r="CA77" s="47"/>
      <c r="CB77" s="48"/>
      <c r="CC77" s="66"/>
      <c r="CD77" s="67"/>
      <c r="CE77" s="68"/>
      <c r="CF77" s="69"/>
      <c r="CG77" s="30"/>
      <c r="CH77" s="46">
        <v>0</v>
      </c>
      <c r="CI77" s="109">
        <v>0</v>
      </c>
      <c r="CJ77" s="114">
        <v>2.7941228620860898</v>
      </c>
      <c r="CK77" s="30">
        <f t="shared" si="10"/>
        <v>0</v>
      </c>
      <c r="CL77" s="67"/>
      <c r="CM77" s="68"/>
      <c r="CN77" s="69"/>
      <c r="CO77" s="30"/>
      <c r="CP77" s="46"/>
      <c r="CQ77" s="47"/>
      <c r="CR77" s="48"/>
      <c r="CS77" s="66"/>
      <c r="CT77" s="67"/>
      <c r="CU77" s="68"/>
      <c r="CV77" s="69"/>
      <c r="CW77" s="30"/>
      <c r="CX77" s="46">
        <v>0</v>
      </c>
      <c r="CY77" s="109">
        <v>0</v>
      </c>
      <c r="CZ77" s="114">
        <v>2.7941228620860898</v>
      </c>
      <c r="DA77" s="30">
        <f t="shared" si="11"/>
        <v>0</v>
      </c>
      <c r="DB77" s="67"/>
      <c r="DC77" s="68"/>
      <c r="DD77" s="69"/>
      <c r="DE77" s="30"/>
      <c r="DF77" s="46"/>
      <c r="DG77" s="47"/>
      <c r="DH77" s="48"/>
      <c r="DI77" s="4"/>
    </row>
    <row r="78" spans="1:144">
      <c r="A78" s="52">
        <v>42887</v>
      </c>
      <c r="B78" s="67"/>
      <c r="C78" s="68"/>
      <c r="D78" s="106"/>
      <c r="E78" s="53"/>
      <c r="F78" s="46">
        <v>0</v>
      </c>
      <c r="G78" s="109">
        <v>0</v>
      </c>
      <c r="H78" s="112">
        <v>2.7941228620860898</v>
      </c>
      <c r="I78" s="30">
        <f t="shared" si="5"/>
        <v>0</v>
      </c>
      <c r="J78" s="67"/>
      <c r="K78" s="68"/>
      <c r="L78" s="69"/>
      <c r="M78" s="30"/>
      <c r="N78" s="46"/>
      <c r="O78" s="47"/>
      <c r="P78" s="48"/>
      <c r="Q78" s="49"/>
      <c r="R78" s="67"/>
      <c r="S78" s="68"/>
      <c r="T78" s="69"/>
      <c r="U78" s="30"/>
      <c r="V78" s="46">
        <v>0</v>
      </c>
      <c r="W78" s="109">
        <v>0</v>
      </c>
      <c r="X78" s="114">
        <v>2.7941228620860898</v>
      </c>
      <c r="Y78" s="30">
        <f t="shared" si="6"/>
        <v>0</v>
      </c>
      <c r="Z78" s="67"/>
      <c r="AA78" s="68"/>
      <c r="AB78" s="69"/>
      <c r="AC78" s="30"/>
      <c r="AD78" s="46"/>
      <c r="AE78" s="47"/>
      <c r="AF78" s="48"/>
      <c r="AG78" s="50">
        <v>0</v>
      </c>
      <c r="AH78" s="67"/>
      <c r="AI78" s="68"/>
      <c r="AJ78" s="69"/>
      <c r="AK78" s="30"/>
      <c r="AL78" s="46">
        <v>0</v>
      </c>
      <c r="AM78" s="109">
        <v>0</v>
      </c>
      <c r="AN78" s="114">
        <v>2.7941228620860898</v>
      </c>
      <c r="AO78" s="30">
        <f t="shared" si="7"/>
        <v>0</v>
      </c>
      <c r="AP78" s="67"/>
      <c r="AQ78" s="68"/>
      <c r="AR78" s="69"/>
      <c r="AS78" s="30"/>
      <c r="AT78" s="46"/>
      <c r="AU78" s="47"/>
      <c r="AV78" s="48"/>
      <c r="AW78" s="66">
        <v>0</v>
      </c>
      <c r="AX78" s="67"/>
      <c r="AY78" s="68"/>
      <c r="AZ78" s="69"/>
      <c r="BA78" s="30"/>
      <c r="BB78" s="46"/>
      <c r="BC78" s="109">
        <v>0</v>
      </c>
      <c r="BD78" s="114">
        <v>2.7941228620860898</v>
      </c>
      <c r="BE78" s="30">
        <f t="shared" si="8"/>
        <v>0</v>
      </c>
      <c r="BF78" s="67"/>
      <c r="BG78" s="68"/>
      <c r="BH78" s="69"/>
      <c r="BI78" s="30"/>
      <c r="BJ78" s="46"/>
      <c r="BK78" s="47"/>
      <c r="BL78" s="48"/>
      <c r="BM78" s="66"/>
      <c r="BN78" s="67"/>
      <c r="BO78" s="68"/>
      <c r="BP78" s="69"/>
      <c r="BQ78" s="30"/>
      <c r="BR78" s="46">
        <v>0</v>
      </c>
      <c r="BS78" s="109">
        <v>0</v>
      </c>
      <c r="BT78" s="114">
        <v>2.7941228620860898</v>
      </c>
      <c r="BU78" s="30">
        <f t="shared" si="9"/>
        <v>0</v>
      </c>
      <c r="BV78" s="67"/>
      <c r="BW78" s="68"/>
      <c r="BX78" s="69"/>
      <c r="BY78" s="30"/>
      <c r="BZ78" s="46"/>
      <c r="CA78" s="47"/>
      <c r="CB78" s="48"/>
      <c r="CC78" s="66"/>
      <c r="CD78" s="67"/>
      <c r="CE78" s="68"/>
      <c r="CF78" s="69"/>
      <c r="CG78" s="30"/>
      <c r="CH78" s="46">
        <v>0</v>
      </c>
      <c r="CI78" s="109">
        <v>0</v>
      </c>
      <c r="CJ78" s="114">
        <v>2.7941228620860898</v>
      </c>
      <c r="CK78" s="30">
        <f t="shared" si="10"/>
        <v>0</v>
      </c>
      <c r="CL78" s="67"/>
      <c r="CM78" s="68"/>
      <c r="CN78" s="69"/>
      <c r="CO78" s="30"/>
      <c r="CP78" s="46"/>
      <c r="CQ78" s="47"/>
      <c r="CR78" s="48"/>
      <c r="CS78" s="66"/>
      <c r="CT78" s="67"/>
      <c r="CU78" s="68"/>
      <c r="CV78" s="69"/>
      <c r="CW78" s="30"/>
      <c r="CX78" s="46">
        <v>0</v>
      </c>
      <c r="CY78" s="109">
        <v>0</v>
      </c>
      <c r="CZ78" s="114">
        <v>2.7941228620860898</v>
      </c>
      <c r="DA78" s="30">
        <f t="shared" si="11"/>
        <v>0</v>
      </c>
      <c r="DB78" s="67"/>
      <c r="DC78" s="68"/>
      <c r="DD78" s="69"/>
      <c r="DE78" s="30"/>
      <c r="DF78" s="46"/>
      <c r="DG78" s="47"/>
      <c r="DH78" s="48"/>
      <c r="DI78" s="4"/>
    </row>
    <row r="79" spans="1:144">
      <c r="A79" s="52">
        <v>42917</v>
      </c>
      <c r="B79" s="67"/>
      <c r="C79" s="68"/>
      <c r="D79" s="106"/>
      <c r="E79" s="53"/>
      <c r="F79" s="46">
        <v>0</v>
      </c>
      <c r="G79" s="109">
        <v>0</v>
      </c>
      <c r="H79" s="112">
        <v>2.7941228620860898</v>
      </c>
      <c r="I79" s="30">
        <f t="shared" si="5"/>
        <v>0</v>
      </c>
      <c r="J79" s="67"/>
      <c r="K79" s="68"/>
      <c r="L79" s="69"/>
      <c r="M79" s="30"/>
      <c r="N79" s="46"/>
      <c r="O79" s="47"/>
      <c r="P79" s="48"/>
      <c r="Q79" s="49"/>
      <c r="R79" s="67"/>
      <c r="S79" s="68"/>
      <c r="T79" s="69"/>
      <c r="U79" s="30"/>
      <c r="V79" s="46">
        <v>0</v>
      </c>
      <c r="W79" s="109">
        <v>0</v>
      </c>
      <c r="X79" s="114">
        <v>2.7941228620860898</v>
      </c>
      <c r="Y79" s="30">
        <f t="shared" si="6"/>
        <v>0</v>
      </c>
      <c r="Z79" s="67"/>
      <c r="AA79" s="68"/>
      <c r="AB79" s="69"/>
      <c r="AC79" s="30"/>
      <c r="AD79" s="46"/>
      <c r="AE79" s="47"/>
      <c r="AF79" s="48"/>
      <c r="AG79" s="50">
        <v>0</v>
      </c>
      <c r="AH79" s="67"/>
      <c r="AI79" s="68"/>
      <c r="AJ79" s="69"/>
      <c r="AK79" s="30"/>
      <c r="AL79" s="46">
        <v>0</v>
      </c>
      <c r="AM79" s="109">
        <v>0</v>
      </c>
      <c r="AN79" s="114">
        <v>2.7941228620860898</v>
      </c>
      <c r="AO79" s="30">
        <f t="shared" si="7"/>
        <v>0</v>
      </c>
      <c r="AP79" s="67"/>
      <c r="AQ79" s="68"/>
      <c r="AR79" s="69"/>
      <c r="AS79" s="30"/>
      <c r="AT79" s="46"/>
      <c r="AU79" s="47"/>
      <c r="AV79" s="48"/>
      <c r="AW79" s="66">
        <v>0</v>
      </c>
      <c r="AX79" s="67"/>
      <c r="AY79" s="68"/>
      <c r="AZ79" s="69"/>
      <c r="BA79" s="30"/>
      <c r="BB79" s="46"/>
      <c r="BC79" s="109">
        <v>0</v>
      </c>
      <c r="BD79" s="114">
        <v>2.7941228620860898</v>
      </c>
      <c r="BE79" s="30">
        <f t="shared" si="8"/>
        <v>0</v>
      </c>
      <c r="BF79" s="67"/>
      <c r="BG79" s="68"/>
      <c r="BH79" s="69"/>
      <c r="BI79" s="30"/>
      <c r="BJ79" s="46"/>
      <c r="BK79" s="47"/>
      <c r="BL79" s="48"/>
      <c r="BM79" s="66"/>
      <c r="BN79" s="67"/>
      <c r="BO79" s="68"/>
      <c r="BP79" s="69"/>
      <c r="BQ79" s="30"/>
      <c r="BR79" s="46">
        <v>0</v>
      </c>
      <c r="BS79" s="109">
        <v>0</v>
      </c>
      <c r="BT79" s="114">
        <v>2.7941228620860898</v>
      </c>
      <c r="BU79" s="30">
        <f t="shared" si="9"/>
        <v>0</v>
      </c>
      <c r="BV79" s="67"/>
      <c r="BW79" s="68"/>
      <c r="BX79" s="69"/>
      <c r="BY79" s="30"/>
      <c r="BZ79" s="46"/>
      <c r="CA79" s="47"/>
      <c r="CB79" s="48"/>
      <c r="CC79" s="66"/>
      <c r="CD79" s="67"/>
      <c r="CE79" s="68"/>
      <c r="CF79" s="69"/>
      <c r="CG79" s="30"/>
      <c r="CH79" s="46">
        <v>0</v>
      </c>
      <c r="CI79" s="109">
        <v>0</v>
      </c>
      <c r="CJ79" s="114">
        <v>2.7941228620860898</v>
      </c>
      <c r="CK79" s="30">
        <f t="shared" si="10"/>
        <v>0</v>
      </c>
      <c r="CL79" s="67"/>
      <c r="CM79" s="68"/>
      <c r="CN79" s="69"/>
      <c r="CO79" s="30"/>
      <c r="CP79" s="46"/>
      <c r="CQ79" s="47"/>
      <c r="CR79" s="48"/>
      <c r="CS79" s="66"/>
      <c r="CT79" s="67"/>
      <c r="CU79" s="68"/>
      <c r="CV79" s="69"/>
      <c r="CW79" s="30"/>
      <c r="CX79" s="46">
        <v>0</v>
      </c>
      <c r="CY79" s="109">
        <v>0</v>
      </c>
      <c r="CZ79" s="114">
        <v>2.7941228620860898</v>
      </c>
      <c r="DA79" s="30">
        <f t="shared" si="11"/>
        <v>0</v>
      </c>
      <c r="DB79" s="67"/>
      <c r="DC79" s="68"/>
      <c r="DD79" s="69"/>
      <c r="DE79" s="30"/>
      <c r="DF79" s="46"/>
      <c r="DG79" s="47"/>
      <c r="DH79" s="48"/>
      <c r="DI79" s="4"/>
    </row>
    <row r="80" spans="1:144">
      <c r="A80" s="52">
        <v>42948</v>
      </c>
      <c r="B80" s="67"/>
      <c r="C80" s="68"/>
      <c r="D80" s="106"/>
      <c r="E80" s="53"/>
      <c r="F80" s="46">
        <v>0</v>
      </c>
      <c r="G80" s="109">
        <v>0</v>
      </c>
      <c r="H80" s="112">
        <v>2.7941228620860898</v>
      </c>
      <c r="I80" s="30">
        <f t="shared" si="5"/>
        <v>0</v>
      </c>
      <c r="J80" s="67"/>
      <c r="K80" s="68"/>
      <c r="L80" s="69"/>
      <c r="M80" s="30"/>
      <c r="N80" s="46"/>
      <c r="O80" s="47"/>
      <c r="P80" s="48"/>
      <c r="Q80" s="49"/>
      <c r="R80" s="67"/>
      <c r="S80" s="68"/>
      <c r="T80" s="69"/>
      <c r="U80" s="30"/>
      <c r="V80" s="46">
        <v>0</v>
      </c>
      <c r="W80" s="109">
        <v>0</v>
      </c>
      <c r="X80" s="114">
        <v>2.7941228620860898</v>
      </c>
      <c r="Y80" s="30">
        <f t="shared" si="6"/>
        <v>0</v>
      </c>
      <c r="Z80" s="67"/>
      <c r="AA80" s="68"/>
      <c r="AB80" s="69"/>
      <c r="AC80" s="30"/>
      <c r="AD80" s="46"/>
      <c r="AE80" s="47"/>
      <c r="AF80" s="48"/>
      <c r="AG80" s="50">
        <v>0</v>
      </c>
      <c r="AH80" s="67"/>
      <c r="AI80" s="68"/>
      <c r="AJ80" s="69"/>
      <c r="AK80" s="30"/>
      <c r="AL80" s="46">
        <v>0</v>
      </c>
      <c r="AM80" s="109">
        <v>0</v>
      </c>
      <c r="AN80" s="114">
        <v>2.7941228620860898</v>
      </c>
      <c r="AO80" s="30">
        <f t="shared" si="7"/>
        <v>0</v>
      </c>
      <c r="AP80" s="67"/>
      <c r="AQ80" s="68"/>
      <c r="AR80" s="69"/>
      <c r="AS80" s="30"/>
      <c r="AT80" s="46"/>
      <c r="AU80" s="47"/>
      <c r="AV80" s="48"/>
      <c r="AW80" s="66">
        <v>0</v>
      </c>
      <c r="AX80" s="67"/>
      <c r="AY80" s="68"/>
      <c r="AZ80" s="69"/>
      <c r="BA80" s="30"/>
      <c r="BB80" s="46"/>
      <c r="BC80" s="109">
        <v>0</v>
      </c>
      <c r="BD80" s="114">
        <v>2.7941228620860898</v>
      </c>
      <c r="BE80" s="30">
        <f t="shared" si="8"/>
        <v>0</v>
      </c>
      <c r="BF80" s="67"/>
      <c r="BG80" s="68"/>
      <c r="BH80" s="69"/>
      <c r="BI80" s="30"/>
      <c r="BJ80" s="46"/>
      <c r="BK80" s="47"/>
      <c r="BL80" s="48"/>
      <c r="BM80" s="66"/>
      <c r="BN80" s="67"/>
      <c r="BO80" s="68"/>
      <c r="BP80" s="69"/>
      <c r="BQ80" s="30"/>
      <c r="BR80" s="46">
        <v>0</v>
      </c>
      <c r="BS80" s="109">
        <v>0</v>
      </c>
      <c r="BT80" s="114">
        <v>2.7941228620860898</v>
      </c>
      <c r="BU80" s="30">
        <f t="shared" si="9"/>
        <v>0</v>
      </c>
      <c r="BV80" s="67"/>
      <c r="BW80" s="68"/>
      <c r="BX80" s="69"/>
      <c r="BY80" s="30"/>
      <c r="BZ80" s="46"/>
      <c r="CA80" s="47"/>
      <c r="CB80" s="48"/>
      <c r="CC80" s="66"/>
      <c r="CD80" s="67"/>
      <c r="CE80" s="68"/>
      <c r="CF80" s="69"/>
      <c r="CG80" s="30"/>
      <c r="CH80" s="46">
        <v>0</v>
      </c>
      <c r="CI80" s="109">
        <v>0</v>
      </c>
      <c r="CJ80" s="114">
        <v>2.7941228620860898</v>
      </c>
      <c r="CK80" s="30">
        <f t="shared" si="10"/>
        <v>0</v>
      </c>
      <c r="CL80" s="67"/>
      <c r="CM80" s="68"/>
      <c r="CN80" s="69"/>
      <c r="CO80" s="30"/>
      <c r="CP80" s="46"/>
      <c r="CQ80" s="47"/>
      <c r="CR80" s="48"/>
      <c r="CS80" s="66"/>
      <c r="CT80" s="67"/>
      <c r="CU80" s="68"/>
      <c r="CV80" s="69"/>
      <c r="CW80" s="30"/>
      <c r="CX80" s="46">
        <v>0</v>
      </c>
      <c r="CY80" s="109">
        <v>0</v>
      </c>
      <c r="CZ80" s="114">
        <v>2.7941228620860898</v>
      </c>
      <c r="DA80" s="30">
        <f t="shared" si="11"/>
        <v>0</v>
      </c>
      <c r="DB80" s="67"/>
      <c r="DC80" s="68"/>
      <c r="DD80" s="69"/>
      <c r="DE80" s="30"/>
      <c r="DF80" s="46"/>
      <c r="DG80" s="47"/>
      <c r="DH80" s="48"/>
      <c r="DI80" s="4"/>
    </row>
    <row r="81" spans="1:113">
      <c r="A81" s="52">
        <v>42979</v>
      </c>
      <c r="B81" s="67"/>
      <c r="C81" s="68"/>
      <c r="D81" s="106"/>
      <c r="E81" s="53"/>
      <c r="F81" s="46">
        <v>0</v>
      </c>
      <c r="G81" s="109">
        <v>0</v>
      </c>
      <c r="H81" s="112">
        <v>2.7941228620860898</v>
      </c>
      <c r="I81" s="30">
        <f t="shared" si="5"/>
        <v>0</v>
      </c>
      <c r="J81" s="67"/>
      <c r="K81" s="68"/>
      <c r="L81" s="69"/>
      <c r="M81" s="30"/>
      <c r="N81" s="46"/>
      <c r="O81" s="47"/>
      <c r="P81" s="48"/>
      <c r="Q81" s="49"/>
      <c r="R81" s="67"/>
      <c r="S81" s="68"/>
      <c r="T81" s="69"/>
      <c r="U81" s="30"/>
      <c r="V81" s="46">
        <v>0</v>
      </c>
      <c r="W81" s="109">
        <v>0</v>
      </c>
      <c r="X81" s="114">
        <v>2.7941228620860898</v>
      </c>
      <c r="Y81" s="30">
        <f t="shared" si="6"/>
        <v>0</v>
      </c>
      <c r="Z81" s="67"/>
      <c r="AA81" s="68"/>
      <c r="AB81" s="69"/>
      <c r="AC81" s="30"/>
      <c r="AD81" s="46"/>
      <c r="AE81" s="47"/>
      <c r="AF81" s="48"/>
      <c r="AG81" s="50">
        <v>0</v>
      </c>
      <c r="AH81" s="67"/>
      <c r="AI81" s="68"/>
      <c r="AJ81" s="69"/>
      <c r="AK81" s="30"/>
      <c r="AL81" s="46">
        <v>0</v>
      </c>
      <c r="AM81" s="109">
        <v>0</v>
      </c>
      <c r="AN81" s="114">
        <v>2.7941228620860898</v>
      </c>
      <c r="AO81" s="30">
        <f t="shared" si="7"/>
        <v>0</v>
      </c>
      <c r="AP81" s="67"/>
      <c r="AQ81" s="68"/>
      <c r="AR81" s="69"/>
      <c r="AS81" s="30"/>
      <c r="AT81" s="46"/>
      <c r="AU81" s="47"/>
      <c r="AV81" s="48"/>
      <c r="AW81" s="66">
        <v>0</v>
      </c>
      <c r="AX81" s="67"/>
      <c r="AY81" s="68"/>
      <c r="AZ81" s="69"/>
      <c r="BA81" s="30"/>
      <c r="BB81" s="46"/>
      <c r="BC81" s="109">
        <v>0</v>
      </c>
      <c r="BD81" s="114">
        <v>2.7941228620860898</v>
      </c>
      <c r="BE81" s="30">
        <f t="shared" si="8"/>
        <v>0</v>
      </c>
      <c r="BF81" s="67"/>
      <c r="BG81" s="68"/>
      <c r="BH81" s="69"/>
      <c r="BI81" s="30"/>
      <c r="BJ81" s="46"/>
      <c r="BK81" s="47"/>
      <c r="BL81" s="48"/>
      <c r="BM81" s="66"/>
      <c r="BN81" s="67"/>
      <c r="BO81" s="68"/>
      <c r="BP81" s="69"/>
      <c r="BQ81" s="30"/>
      <c r="BR81" s="46">
        <v>0</v>
      </c>
      <c r="BS81" s="109">
        <v>0</v>
      </c>
      <c r="BT81" s="114">
        <v>2.7941228620860898</v>
      </c>
      <c r="BU81" s="30">
        <f t="shared" si="9"/>
        <v>0</v>
      </c>
      <c r="BV81" s="67"/>
      <c r="BW81" s="68"/>
      <c r="BX81" s="69"/>
      <c r="BY81" s="30"/>
      <c r="BZ81" s="46"/>
      <c r="CA81" s="47"/>
      <c r="CB81" s="48"/>
      <c r="CC81" s="66"/>
      <c r="CD81" s="67"/>
      <c r="CE81" s="68"/>
      <c r="CF81" s="69"/>
      <c r="CG81" s="30"/>
      <c r="CH81" s="46">
        <v>0</v>
      </c>
      <c r="CI81" s="109">
        <v>0</v>
      </c>
      <c r="CJ81" s="114">
        <v>2.7941228620860898</v>
      </c>
      <c r="CK81" s="30">
        <f t="shared" si="10"/>
        <v>0</v>
      </c>
      <c r="CL81" s="67"/>
      <c r="CM81" s="68"/>
      <c r="CN81" s="69"/>
      <c r="CO81" s="30"/>
      <c r="CP81" s="46"/>
      <c r="CQ81" s="47"/>
      <c r="CR81" s="48"/>
      <c r="CS81" s="66"/>
      <c r="CT81" s="67"/>
      <c r="CU81" s="68"/>
      <c r="CV81" s="69"/>
      <c r="CW81" s="30"/>
      <c r="CX81" s="46">
        <v>0</v>
      </c>
      <c r="CY81" s="109">
        <v>0</v>
      </c>
      <c r="CZ81" s="114">
        <v>2.7941228620860898</v>
      </c>
      <c r="DA81" s="30">
        <f t="shared" si="11"/>
        <v>0</v>
      </c>
      <c r="DB81" s="67"/>
      <c r="DC81" s="68"/>
      <c r="DD81" s="69"/>
      <c r="DE81" s="30"/>
      <c r="DF81" s="46"/>
      <c r="DG81" s="47"/>
      <c r="DH81" s="48"/>
      <c r="DI81" s="4"/>
    </row>
    <row r="82" spans="1:113">
      <c r="A82" s="52">
        <v>43009</v>
      </c>
      <c r="B82" s="67"/>
      <c r="C82" s="68"/>
      <c r="D82" s="106"/>
      <c r="E82" s="53"/>
      <c r="F82" s="46">
        <v>0</v>
      </c>
      <c r="G82" s="109">
        <v>0</v>
      </c>
      <c r="H82" s="112">
        <v>2.7941228620860898</v>
      </c>
      <c r="I82" s="30">
        <f t="shared" si="5"/>
        <v>0</v>
      </c>
      <c r="J82" s="67"/>
      <c r="K82" s="68"/>
      <c r="L82" s="69"/>
      <c r="M82" s="30"/>
      <c r="N82" s="46"/>
      <c r="O82" s="47"/>
      <c r="P82" s="48"/>
      <c r="Q82" s="49"/>
      <c r="R82" s="67"/>
      <c r="S82" s="68"/>
      <c r="T82" s="69"/>
      <c r="U82" s="30"/>
      <c r="V82" s="46">
        <v>0</v>
      </c>
      <c r="W82" s="109">
        <v>0</v>
      </c>
      <c r="X82" s="114">
        <v>2.7941228620860898</v>
      </c>
      <c r="Y82" s="30">
        <f t="shared" si="6"/>
        <v>0</v>
      </c>
      <c r="Z82" s="67"/>
      <c r="AA82" s="68"/>
      <c r="AB82" s="69"/>
      <c r="AC82" s="30"/>
      <c r="AD82" s="46"/>
      <c r="AE82" s="47"/>
      <c r="AF82" s="48"/>
      <c r="AG82" s="50">
        <v>0</v>
      </c>
      <c r="AH82" s="67"/>
      <c r="AI82" s="68"/>
      <c r="AJ82" s="69"/>
      <c r="AK82" s="30"/>
      <c r="AL82" s="46">
        <v>0</v>
      </c>
      <c r="AM82" s="109">
        <v>0</v>
      </c>
      <c r="AN82" s="114">
        <v>2.7941228620860898</v>
      </c>
      <c r="AO82" s="30">
        <f t="shared" si="7"/>
        <v>0</v>
      </c>
      <c r="AP82" s="67"/>
      <c r="AQ82" s="68"/>
      <c r="AR82" s="69"/>
      <c r="AS82" s="30"/>
      <c r="AT82" s="46"/>
      <c r="AU82" s="47"/>
      <c r="AV82" s="48"/>
      <c r="AW82" s="66">
        <v>0</v>
      </c>
      <c r="AX82" s="67"/>
      <c r="AY82" s="68"/>
      <c r="AZ82" s="69"/>
      <c r="BA82" s="30"/>
      <c r="BB82" s="46"/>
      <c r="BC82" s="109">
        <v>0</v>
      </c>
      <c r="BD82" s="114">
        <v>2.7941228620860898</v>
      </c>
      <c r="BE82" s="30">
        <f t="shared" si="8"/>
        <v>0</v>
      </c>
      <c r="BF82" s="67"/>
      <c r="BG82" s="68"/>
      <c r="BH82" s="69"/>
      <c r="BI82" s="30"/>
      <c r="BJ82" s="46"/>
      <c r="BK82" s="47"/>
      <c r="BL82" s="48"/>
      <c r="BM82" s="66"/>
      <c r="BN82" s="67"/>
      <c r="BO82" s="68"/>
      <c r="BP82" s="69"/>
      <c r="BQ82" s="30"/>
      <c r="BR82" s="46">
        <v>0</v>
      </c>
      <c r="BS82" s="109">
        <v>0</v>
      </c>
      <c r="BT82" s="114">
        <v>2.7941228620860898</v>
      </c>
      <c r="BU82" s="30">
        <f t="shared" si="9"/>
        <v>0</v>
      </c>
      <c r="BV82" s="67"/>
      <c r="BW82" s="68"/>
      <c r="BX82" s="69"/>
      <c r="BY82" s="30"/>
      <c r="BZ82" s="46"/>
      <c r="CA82" s="47"/>
      <c r="CB82" s="48"/>
      <c r="CC82" s="66"/>
      <c r="CD82" s="67"/>
      <c r="CE82" s="68"/>
      <c r="CF82" s="69"/>
      <c r="CG82" s="30"/>
      <c r="CH82" s="46">
        <v>0</v>
      </c>
      <c r="CI82" s="109">
        <v>0</v>
      </c>
      <c r="CJ82" s="114">
        <v>2.7941228620860898</v>
      </c>
      <c r="CK82" s="30">
        <f t="shared" si="10"/>
        <v>0</v>
      </c>
      <c r="CL82" s="67"/>
      <c r="CM82" s="68"/>
      <c r="CN82" s="69"/>
      <c r="CO82" s="30"/>
      <c r="CP82" s="46"/>
      <c r="CQ82" s="47"/>
      <c r="CR82" s="48"/>
      <c r="CS82" s="66"/>
      <c r="CT82" s="67"/>
      <c r="CU82" s="68"/>
      <c r="CV82" s="69"/>
      <c r="CW82" s="30"/>
      <c r="CX82" s="46">
        <v>0</v>
      </c>
      <c r="CY82" s="109">
        <v>0</v>
      </c>
      <c r="CZ82" s="114">
        <v>2.7941228620860898</v>
      </c>
      <c r="DA82" s="30">
        <f t="shared" si="11"/>
        <v>0</v>
      </c>
      <c r="DB82" s="67"/>
      <c r="DC82" s="68"/>
      <c r="DD82" s="69"/>
      <c r="DE82" s="30"/>
      <c r="DF82" s="46"/>
      <c r="DG82" s="47"/>
      <c r="DH82" s="48"/>
      <c r="DI82" s="4"/>
    </row>
    <row r="83" spans="1:113">
      <c r="A83" s="52">
        <v>43040</v>
      </c>
      <c r="B83" s="67"/>
      <c r="C83" s="68"/>
      <c r="D83" s="106"/>
      <c r="E83" s="53"/>
      <c r="F83" s="46">
        <v>0</v>
      </c>
      <c r="G83" s="109">
        <v>0</v>
      </c>
      <c r="H83" s="112">
        <v>2.7941228620860898</v>
      </c>
      <c r="I83" s="30">
        <f t="shared" si="5"/>
        <v>0</v>
      </c>
      <c r="J83" s="67"/>
      <c r="K83" s="68"/>
      <c r="L83" s="69"/>
      <c r="M83" s="30"/>
      <c r="N83" s="46"/>
      <c r="O83" s="47"/>
      <c r="P83" s="48"/>
      <c r="Q83" s="49"/>
      <c r="R83" s="67"/>
      <c r="S83" s="68"/>
      <c r="T83" s="69"/>
      <c r="U83" s="30"/>
      <c r="V83" s="46">
        <v>0</v>
      </c>
      <c r="W83" s="109">
        <v>0</v>
      </c>
      <c r="X83" s="114">
        <v>2.7941228620860898</v>
      </c>
      <c r="Y83" s="30">
        <f t="shared" si="6"/>
        <v>0</v>
      </c>
      <c r="Z83" s="67"/>
      <c r="AA83" s="68"/>
      <c r="AB83" s="69"/>
      <c r="AC83" s="30"/>
      <c r="AD83" s="46"/>
      <c r="AE83" s="47"/>
      <c r="AF83" s="48"/>
      <c r="AG83" s="50">
        <v>0</v>
      </c>
      <c r="AH83" s="67"/>
      <c r="AI83" s="68"/>
      <c r="AJ83" s="69"/>
      <c r="AK83" s="30"/>
      <c r="AL83" s="46">
        <v>0</v>
      </c>
      <c r="AM83" s="109">
        <v>0</v>
      </c>
      <c r="AN83" s="114">
        <v>2.7941228620860898</v>
      </c>
      <c r="AO83" s="30">
        <f t="shared" si="7"/>
        <v>0</v>
      </c>
      <c r="AP83" s="67"/>
      <c r="AQ83" s="68"/>
      <c r="AR83" s="69"/>
      <c r="AS83" s="30"/>
      <c r="AT83" s="46"/>
      <c r="AU83" s="47"/>
      <c r="AV83" s="48"/>
      <c r="AW83" s="66">
        <v>0</v>
      </c>
      <c r="AX83" s="67"/>
      <c r="AY83" s="68"/>
      <c r="AZ83" s="69"/>
      <c r="BA83" s="30"/>
      <c r="BB83" s="46"/>
      <c r="BC83" s="109">
        <v>0</v>
      </c>
      <c r="BD83" s="114">
        <v>2.7941228620860898</v>
      </c>
      <c r="BE83" s="30">
        <f t="shared" si="8"/>
        <v>0</v>
      </c>
      <c r="BF83" s="67"/>
      <c r="BG83" s="68"/>
      <c r="BH83" s="69"/>
      <c r="BI83" s="30"/>
      <c r="BJ83" s="46"/>
      <c r="BK83" s="47"/>
      <c r="BL83" s="48"/>
      <c r="BM83" s="66"/>
      <c r="BN83" s="67"/>
      <c r="BO83" s="68"/>
      <c r="BP83" s="69"/>
      <c r="BQ83" s="30"/>
      <c r="BR83" s="46">
        <v>0</v>
      </c>
      <c r="BS83" s="109">
        <v>0</v>
      </c>
      <c r="BT83" s="114">
        <v>2.7941228620860898</v>
      </c>
      <c r="BU83" s="30">
        <f t="shared" si="9"/>
        <v>0</v>
      </c>
      <c r="BV83" s="67"/>
      <c r="BW83" s="68"/>
      <c r="BX83" s="69"/>
      <c r="BY83" s="30"/>
      <c r="BZ83" s="46"/>
      <c r="CA83" s="47"/>
      <c r="CB83" s="48"/>
      <c r="CC83" s="66"/>
      <c r="CD83" s="67"/>
      <c r="CE83" s="68"/>
      <c r="CF83" s="69"/>
      <c r="CG83" s="30"/>
      <c r="CH83" s="46">
        <v>0</v>
      </c>
      <c r="CI83" s="109">
        <v>0</v>
      </c>
      <c r="CJ83" s="114">
        <v>2.7941228620860898</v>
      </c>
      <c r="CK83" s="30">
        <f t="shared" si="10"/>
        <v>0</v>
      </c>
      <c r="CL83" s="67"/>
      <c r="CM83" s="68"/>
      <c r="CN83" s="69"/>
      <c r="CO83" s="30"/>
      <c r="CP83" s="46"/>
      <c r="CQ83" s="47"/>
      <c r="CR83" s="48"/>
      <c r="CS83" s="66"/>
      <c r="CT83" s="67"/>
      <c r="CU83" s="68"/>
      <c r="CV83" s="69"/>
      <c r="CW83" s="30"/>
      <c r="CX83" s="46">
        <v>0</v>
      </c>
      <c r="CY83" s="109">
        <v>0</v>
      </c>
      <c r="CZ83" s="114">
        <v>2.7941228620860898</v>
      </c>
      <c r="DA83" s="30">
        <f t="shared" si="11"/>
        <v>0</v>
      </c>
      <c r="DB83" s="67"/>
      <c r="DC83" s="68"/>
      <c r="DD83" s="69"/>
      <c r="DE83" s="30"/>
      <c r="DF83" s="46"/>
      <c r="DG83" s="47"/>
      <c r="DH83" s="48"/>
      <c r="DI83" s="4"/>
    </row>
    <row r="84" spans="1:113" ht="13.5" thickBot="1">
      <c r="A84" s="70">
        <v>43070</v>
      </c>
      <c r="B84" s="75"/>
      <c r="C84" s="76"/>
      <c r="D84" s="107"/>
      <c r="E84" s="73"/>
      <c r="F84" s="71">
        <v>0</v>
      </c>
      <c r="G84" s="111">
        <v>0</v>
      </c>
      <c r="H84" s="113">
        <v>2.7941228620860898</v>
      </c>
      <c r="I84" s="30">
        <f t="shared" si="5"/>
        <v>0</v>
      </c>
      <c r="J84" s="75"/>
      <c r="K84" s="76"/>
      <c r="L84" s="77"/>
      <c r="M84" s="74"/>
      <c r="N84" s="71"/>
      <c r="O84" s="72"/>
      <c r="P84" s="78"/>
      <c r="Q84" s="79"/>
      <c r="R84" s="75"/>
      <c r="S84" s="76"/>
      <c r="T84" s="77"/>
      <c r="U84" s="74"/>
      <c r="V84" s="71">
        <v>0</v>
      </c>
      <c r="W84" s="111">
        <v>0</v>
      </c>
      <c r="X84" s="116">
        <v>2.7941228620860898</v>
      </c>
      <c r="Y84" s="30">
        <f t="shared" si="6"/>
        <v>0</v>
      </c>
      <c r="Z84" s="75"/>
      <c r="AA84" s="76"/>
      <c r="AB84" s="77"/>
      <c r="AC84" s="74"/>
      <c r="AD84" s="71"/>
      <c r="AE84" s="72"/>
      <c r="AF84" s="78"/>
      <c r="AG84" s="80">
        <v>0</v>
      </c>
      <c r="AH84" s="75"/>
      <c r="AI84" s="76"/>
      <c r="AJ84" s="77"/>
      <c r="AK84" s="74"/>
      <c r="AL84" s="71">
        <v>0</v>
      </c>
      <c r="AM84" s="111">
        <v>0</v>
      </c>
      <c r="AN84" s="116">
        <v>2.7941228620860898</v>
      </c>
      <c r="AO84" s="30">
        <f t="shared" si="7"/>
        <v>0</v>
      </c>
      <c r="AP84" s="75"/>
      <c r="AQ84" s="76"/>
      <c r="AR84" s="77"/>
      <c r="AS84" s="74"/>
      <c r="AT84" s="71"/>
      <c r="AU84" s="72"/>
      <c r="AV84" s="78"/>
      <c r="AW84" s="81">
        <v>0</v>
      </c>
      <c r="AX84" s="75"/>
      <c r="AY84" s="76"/>
      <c r="AZ84" s="77"/>
      <c r="BA84" s="74"/>
      <c r="BB84" s="71"/>
      <c r="BC84" s="111">
        <v>0</v>
      </c>
      <c r="BD84" s="116">
        <v>2.7941228620860898</v>
      </c>
      <c r="BE84" s="30">
        <f t="shared" si="8"/>
        <v>0</v>
      </c>
      <c r="BF84" s="75"/>
      <c r="BG84" s="76"/>
      <c r="BH84" s="77"/>
      <c r="BI84" s="74"/>
      <c r="BJ84" s="71"/>
      <c r="BK84" s="72"/>
      <c r="BL84" s="78"/>
      <c r="BM84" s="81"/>
      <c r="BN84" s="75"/>
      <c r="BO84" s="76"/>
      <c r="BP84" s="77"/>
      <c r="BQ84" s="74"/>
      <c r="BR84" s="71">
        <v>0</v>
      </c>
      <c r="BS84" s="111">
        <v>0</v>
      </c>
      <c r="BT84" s="116">
        <v>2.7941228620860898</v>
      </c>
      <c r="BU84" s="30">
        <f t="shared" si="9"/>
        <v>0</v>
      </c>
      <c r="BV84" s="75"/>
      <c r="BW84" s="76"/>
      <c r="BX84" s="77"/>
      <c r="BY84" s="74"/>
      <c r="BZ84" s="71"/>
      <c r="CA84" s="72"/>
      <c r="CB84" s="78"/>
      <c r="CC84" s="81"/>
      <c r="CD84" s="75"/>
      <c r="CE84" s="76"/>
      <c r="CF84" s="77"/>
      <c r="CG84" s="74"/>
      <c r="CH84" s="71">
        <v>0</v>
      </c>
      <c r="CI84" s="111">
        <v>0</v>
      </c>
      <c r="CJ84" s="116">
        <v>2.7941228620860898</v>
      </c>
      <c r="CK84" s="30">
        <f t="shared" si="10"/>
        <v>0</v>
      </c>
      <c r="CL84" s="75"/>
      <c r="CM84" s="76"/>
      <c r="CN84" s="77"/>
      <c r="CO84" s="74"/>
      <c r="CP84" s="71"/>
      <c r="CQ84" s="72"/>
      <c r="CR84" s="78"/>
      <c r="CS84" s="81"/>
      <c r="CT84" s="75"/>
      <c r="CU84" s="76"/>
      <c r="CV84" s="77"/>
      <c r="CW84" s="74"/>
      <c r="CX84" s="71">
        <v>0</v>
      </c>
      <c r="CY84" s="111">
        <v>0</v>
      </c>
      <c r="CZ84" s="116">
        <v>2.7941228620860898</v>
      </c>
      <c r="DA84" s="30">
        <f t="shared" si="11"/>
        <v>0</v>
      </c>
      <c r="DB84" s="75"/>
      <c r="DC84" s="76"/>
      <c r="DD84" s="77"/>
      <c r="DE84" s="74"/>
      <c r="DF84" s="71"/>
      <c r="DG84" s="72"/>
      <c r="DH84" s="78"/>
      <c r="DI84" s="4"/>
    </row>
    <row r="85" spans="1:113">
      <c r="H85" s="15"/>
      <c r="DI85" s="4"/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A1"/>
  <sheetViews>
    <sheetView workbookViewId="0">
      <selection activeCell="W37" sqref="W37"/>
    </sheetView>
  </sheetViews>
  <sheetFormatPr defaultRowHeight="1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rgb="FF00B0F0"/>
  </sheetPr>
  <dimension ref="A1:EO84"/>
  <sheetViews>
    <sheetView zoomScale="85" zoomScaleNormal="85" workbookViewId="0">
      <pane xSplit="1" topLeftCell="B1" activePane="topRight" state="frozen"/>
      <selection activeCell="CV6" sqref="CV6"/>
      <selection pane="topRight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91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13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I65" s="4"/>
    </row>
    <row r="66" spans="1:113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I66" s="4"/>
    </row>
    <row r="67" spans="1:113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I67" s="4"/>
    </row>
    <row r="68" spans="1:113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  <c r="DI68" s="4"/>
    </row>
    <row r="69" spans="1:113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  <c r="DI69" s="4"/>
    </row>
    <row r="70" spans="1:113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/>
      <c r="DB70" s="67"/>
      <c r="DC70" s="68"/>
      <c r="DD70" s="69"/>
      <c r="DE70" s="30"/>
      <c r="DF70" s="46"/>
      <c r="DG70" s="47"/>
      <c r="DH70" s="48"/>
      <c r="DI70" s="4"/>
    </row>
    <row r="71" spans="1:113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/>
      <c r="DB71" s="67"/>
      <c r="DC71" s="68"/>
      <c r="DD71" s="69"/>
      <c r="DE71" s="30"/>
      <c r="DF71" s="46"/>
      <c r="DG71" s="47"/>
      <c r="DH71" s="48"/>
      <c r="DI71" s="4"/>
    </row>
    <row r="72" spans="1:113" ht="13.5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  <c r="CS72" s="81"/>
      <c r="CT72" s="75"/>
      <c r="CU72" s="76"/>
      <c r="CV72" s="77"/>
      <c r="CW72" s="74"/>
      <c r="CX72" s="71">
        <v>0</v>
      </c>
      <c r="CY72" s="111">
        <v>0</v>
      </c>
      <c r="CZ72" s="116">
        <v>2.7941228620860854</v>
      </c>
      <c r="DA72" s="74"/>
      <c r="DB72" s="75"/>
      <c r="DC72" s="76"/>
      <c r="DD72" s="77"/>
      <c r="DE72" s="74"/>
      <c r="DF72" s="71"/>
      <c r="DG72" s="72"/>
      <c r="DH72" s="78"/>
      <c r="DI72" s="4"/>
    </row>
    <row r="73" spans="1:113">
      <c r="A73" s="4">
        <v>42736</v>
      </c>
      <c r="F73" s="4">
        <v>0</v>
      </c>
      <c r="G73" s="4">
        <v>0</v>
      </c>
      <c r="H73" s="15">
        <v>2.7941228620860898</v>
      </c>
      <c r="V73" s="4">
        <v>0</v>
      </c>
      <c r="W73" s="4">
        <v>0</v>
      </c>
      <c r="X73" s="4">
        <v>2.7941228620860898</v>
      </c>
      <c r="AG73" s="5">
        <v>0</v>
      </c>
      <c r="AL73" s="4">
        <v>0</v>
      </c>
      <c r="AM73" s="4">
        <v>0</v>
      </c>
      <c r="AN73" s="4">
        <v>2.7941228620860898</v>
      </c>
      <c r="AW73" s="5">
        <v>0</v>
      </c>
      <c r="BC73" s="5">
        <v>0</v>
      </c>
      <c r="BD73" s="5">
        <v>2.7941228620860898</v>
      </c>
      <c r="BR73" s="5">
        <v>0</v>
      </c>
      <c r="BS73" s="5">
        <v>0</v>
      </c>
      <c r="BT73" s="5">
        <v>2.7941228620860898</v>
      </c>
      <c r="CH73" s="5">
        <v>0</v>
      </c>
      <c r="CI73" s="5">
        <v>0</v>
      </c>
      <c r="CJ73" s="5">
        <v>2.7941228620860898</v>
      </c>
      <c r="CX73" s="5">
        <v>0</v>
      </c>
      <c r="CY73" s="5">
        <v>0</v>
      </c>
      <c r="CZ73" s="5">
        <v>2.7941228620860898</v>
      </c>
      <c r="DI73" s="4"/>
    </row>
    <row r="74" spans="1:113">
      <c r="A74" s="4">
        <v>42767</v>
      </c>
      <c r="F74" s="4">
        <v>0</v>
      </c>
      <c r="G74" s="4">
        <v>0</v>
      </c>
      <c r="H74" s="4">
        <v>2.7941228620860898</v>
      </c>
      <c r="V74" s="4">
        <v>0</v>
      </c>
      <c r="W74" s="4">
        <v>0</v>
      </c>
      <c r="X74" s="4">
        <v>2.7941228620860898</v>
      </c>
      <c r="AG74" s="5">
        <v>0</v>
      </c>
      <c r="AL74" s="4">
        <v>0</v>
      </c>
      <c r="AM74" s="4">
        <v>0</v>
      </c>
      <c r="AN74" s="4">
        <v>2.7941228620860898</v>
      </c>
      <c r="AW74" s="5">
        <v>0</v>
      </c>
      <c r="BC74" s="5">
        <v>0</v>
      </c>
      <c r="BD74" s="5">
        <v>2.7941228620860898</v>
      </c>
      <c r="BR74" s="5">
        <v>0</v>
      </c>
      <c r="BS74" s="5">
        <v>0</v>
      </c>
      <c r="BT74" s="5">
        <v>2.7941228620860898</v>
      </c>
      <c r="CH74" s="5">
        <v>0</v>
      </c>
      <c r="CI74" s="5">
        <v>0</v>
      </c>
      <c r="CJ74" s="5">
        <v>2.7941228620860898</v>
      </c>
      <c r="CX74" s="5">
        <v>0</v>
      </c>
      <c r="CY74" s="5">
        <v>0</v>
      </c>
      <c r="CZ74" s="5">
        <v>2.7941228620860898</v>
      </c>
    </row>
    <row r="75" spans="1:113">
      <c r="A75" s="4">
        <v>42795</v>
      </c>
      <c r="F75" s="4">
        <v>0</v>
      </c>
      <c r="G75" s="4">
        <v>0</v>
      </c>
      <c r="H75" s="4">
        <v>2.7941228620860898</v>
      </c>
      <c r="V75" s="4">
        <v>0</v>
      </c>
      <c r="W75" s="4">
        <v>0</v>
      </c>
      <c r="X75" s="4">
        <v>2.7941228620860898</v>
      </c>
      <c r="AG75" s="5">
        <v>0</v>
      </c>
      <c r="AL75" s="4">
        <v>0</v>
      </c>
      <c r="AM75" s="4">
        <v>0</v>
      </c>
      <c r="AN75" s="4">
        <v>2.7941228620860898</v>
      </c>
      <c r="AW75" s="5">
        <v>0</v>
      </c>
      <c r="BC75" s="5">
        <v>0</v>
      </c>
      <c r="BD75" s="5">
        <v>2.7941228620860898</v>
      </c>
      <c r="BR75" s="5">
        <v>0</v>
      </c>
      <c r="BS75" s="5">
        <v>0</v>
      </c>
      <c r="BT75" s="5">
        <v>2.7941228620860898</v>
      </c>
      <c r="CH75" s="5">
        <v>0</v>
      </c>
      <c r="CI75" s="5">
        <v>0</v>
      </c>
      <c r="CJ75" s="5">
        <v>2.7941228620860898</v>
      </c>
      <c r="CX75" s="5">
        <v>0</v>
      </c>
      <c r="CY75" s="5">
        <v>0</v>
      </c>
      <c r="CZ75" s="5">
        <v>2.7941228620860898</v>
      </c>
    </row>
    <row r="76" spans="1:113">
      <c r="A76" s="4">
        <v>42826</v>
      </c>
      <c r="F76" s="4">
        <v>0</v>
      </c>
      <c r="G76" s="4">
        <v>0</v>
      </c>
      <c r="H76" s="4">
        <v>2.7941228620860898</v>
      </c>
      <c r="V76" s="4">
        <v>0</v>
      </c>
      <c r="W76" s="4">
        <v>0</v>
      </c>
      <c r="X76" s="4">
        <v>2.7941228620860898</v>
      </c>
      <c r="AG76" s="5">
        <v>0</v>
      </c>
      <c r="AL76" s="4">
        <v>0</v>
      </c>
      <c r="AM76" s="4">
        <v>0</v>
      </c>
      <c r="AN76" s="4">
        <v>2.7941228620860898</v>
      </c>
      <c r="AW76" s="5">
        <v>0</v>
      </c>
      <c r="BC76" s="5">
        <v>0</v>
      </c>
      <c r="BD76" s="5">
        <v>2.7941228620860898</v>
      </c>
      <c r="BR76" s="5">
        <v>0</v>
      </c>
      <c r="BS76" s="5">
        <v>0</v>
      </c>
      <c r="BT76" s="5">
        <v>2.7941228620860898</v>
      </c>
      <c r="CH76" s="5">
        <v>0</v>
      </c>
      <c r="CI76" s="5">
        <v>0</v>
      </c>
      <c r="CJ76" s="5">
        <v>2.7941228620860898</v>
      </c>
      <c r="CX76" s="5">
        <v>0</v>
      </c>
      <c r="CY76" s="5">
        <v>0</v>
      </c>
      <c r="CZ76" s="5">
        <v>2.7941228620860898</v>
      </c>
    </row>
    <row r="77" spans="1:113">
      <c r="A77" s="4">
        <v>42856</v>
      </c>
      <c r="F77" s="4">
        <v>0</v>
      </c>
      <c r="G77" s="4">
        <v>0</v>
      </c>
      <c r="H77" s="4">
        <v>2.7941228620860898</v>
      </c>
      <c r="V77" s="4">
        <v>0</v>
      </c>
      <c r="W77" s="4">
        <v>0</v>
      </c>
      <c r="X77" s="4">
        <v>2.7941228620860898</v>
      </c>
      <c r="AG77" s="5">
        <v>0</v>
      </c>
      <c r="AL77" s="4">
        <v>0</v>
      </c>
      <c r="AM77" s="4">
        <v>0</v>
      </c>
      <c r="AN77" s="4">
        <v>2.7941228620860898</v>
      </c>
      <c r="AW77" s="5">
        <v>0</v>
      </c>
      <c r="BC77" s="5">
        <v>0</v>
      </c>
      <c r="BD77" s="5">
        <v>2.7941228620860898</v>
      </c>
      <c r="BR77" s="5">
        <v>0</v>
      </c>
      <c r="BS77" s="5">
        <v>0</v>
      </c>
      <c r="BT77" s="5">
        <v>2.7941228620860898</v>
      </c>
      <c r="CH77" s="5">
        <v>0</v>
      </c>
      <c r="CI77" s="5">
        <v>0</v>
      </c>
      <c r="CJ77" s="5">
        <v>2.7941228620860898</v>
      </c>
      <c r="CX77" s="5">
        <v>0</v>
      </c>
      <c r="CY77" s="5">
        <v>0</v>
      </c>
      <c r="CZ77" s="5">
        <v>2.7941228620860898</v>
      </c>
    </row>
    <row r="78" spans="1:113">
      <c r="A78" s="4">
        <v>42887</v>
      </c>
      <c r="F78" s="4">
        <v>0</v>
      </c>
      <c r="G78" s="4">
        <v>0</v>
      </c>
      <c r="H78" s="4">
        <v>2.7941228620860898</v>
      </c>
      <c r="V78" s="4">
        <v>0</v>
      </c>
      <c r="W78" s="4">
        <v>0</v>
      </c>
      <c r="X78" s="4">
        <v>2.7941228620860898</v>
      </c>
      <c r="AG78" s="5">
        <v>0</v>
      </c>
      <c r="AL78" s="4">
        <v>0</v>
      </c>
      <c r="AM78" s="4">
        <v>0</v>
      </c>
      <c r="AN78" s="4">
        <v>2.7941228620860898</v>
      </c>
      <c r="AW78" s="5">
        <v>0</v>
      </c>
      <c r="BC78" s="5">
        <v>0</v>
      </c>
      <c r="BD78" s="5">
        <v>2.7941228620860898</v>
      </c>
      <c r="BR78" s="5">
        <v>0</v>
      </c>
      <c r="BS78" s="5">
        <v>0</v>
      </c>
      <c r="BT78" s="5">
        <v>2.7941228620860898</v>
      </c>
      <c r="CH78" s="5">
        <v>0</v>
      </c>
      <c r="CI78" s="5">
        <v>0</v>
      </c>
      <c r="CJ78" s="5">
        <v>2.7941228620860898</v>
      </c>
      <c r="CX78" s="5">
        <v>0</v>
      </c>
      <c r="CY78" s="5">
        <v>0</v>
      </c>
      <c r="CZ78" s="5">
        <v>2.7941228620860898</v>
      </c>
    </row>
    <row r="79" spans="1:113">
      <c r="A79" s="4">
        <v>42917</v>
      </c>
      <c r="F79" s="4">
        <v>0</v>
      </c>
      <c r="G79" s="4">
        <v>0</v>
      </c>
      <c r="H79" s="4">
        <v>2.7941228620860898</v>
      </c>
      <c r="V79" s="4">
        <v>0</v>
      </c>
      <c r="W79" s="4">
        <v>0</v>
      </c>
      <c r="X79" s="4">
        <v>2.7941228620860898</v>
      </c>
      <c r="AG79" s="5">
        <v>0</v>
      </c>
      <c r="AL79" s="4">
        <v>0</v>
      </c>
      <c r="AM79" s="4">
        <v>0</v>
      </c>
      <c r="AN79" s="4">
        <v>2.7941228620860898</v>
      </c>
      <c r="AW79" s="5">
        <v>0</v>
      </c>
      <c r="BC79" s="5">
        <v>0</v>
      </c>
      <c r="BD79" s="5">
        <v>2.7941228620860898</v>
      </c>
      <c r="BR79" s="5">
        <v>0</v>
      </c>
      <c r="BS79" s="5">
        <v>0</v>
      </c>
      <c r="BT79" s="5">
        <v>2.7941228620860898</v>
      </c>
      <c r="CH79" s="5">
        <v>0</v>
      </c>
      <c r="CI79" s="5">
        <v>0</v>
      </c>
      <c r="CJ79" s="5">
        <v>2.7941228620860898</v>
      </c>
      <c r="CX79" s="5">
        <v>0</v>
      </c>
      <c r="CY79" s="5">
        <v>0</v>
      </c>
      <c r="CZ79" s="5">
        <v>2.7941228620860898</v>
      </c>
    </row>
    <row r="80" spans="1:113">
      <c r="A80" s="4">
        <v>42948</v>
      </c>
      <c r="F80" s="4">
        <v>0</v>
      </c>
      <c r="G80" s="4">
        <v>0</v>
      </c>
      <c r="H80" s="4">
        <v>2.7941228620860898</v>
      </c>
      <c r="V80" s="4">
        <v>0</v>
      </c>
      <c r="W80" s="4">
        <v>0</v>
      </c>
      <c r="X80" s="4">
        <v>2.7941228620860898</v>
      </c>
      <c r="AG80" s="5">
        <v>0</v>
      </c>
      <c r="AL80" s="4">
        <v>0</v>
      </c>
      <c r="AM80" s="4">
        <v>0</v>
      </c>
      <c r="AN80" s="4">
        <v>2.7941228620860898</v>
      </c>
      <c r="AW80" s="5">
        <v>0</v>
      </c>
      <c r="BC80" s="5">
        <v>0</v>
      </c>
      <c r="BD80" s="5">
        <v>2.7941228620860898</v>
      </c>
      <c r="BR80" s="5">
        <v>0</v>
      </c>
      <c r="BS80" s="5">
        <v>0</v>
      </c>
      <c r="BT80" s="5">
        <v>2.7941228620860898</v>
      </c>
      <c r="CH80" s="5">
        <v>0</v>
      </c>
      <c r="CI80" s="5">
        <v>0</v>
      </c>
      <c r="CJ80" s="5">
        <v>2.7941228620860898</v>
      </c>
      <c r="CX80" s="5">
        <v>0</v>
      </c>
      <c r="CY80" s="5">
        <v>0</v>
      </c>
      <c r="CZ80" s="5">
        <v>2.7941228620860898</v>
      </c>
    </row>
    <row r="81" spans="1:104">
      <c r="A81" s="4">
        <v>42979</v>
      </c>
      <c r="F81" s="4">
        <v>0</v>
      </c>
      <c r="G81" s="4">
        <v>0</v>
      </c>
      <c r="H81" s="4">
        <v>2.7941228620860898</v>
      </c>
      <c r="V81" s="4">
        <v>0</v>
      </c>
      <c r="W81" s="4">
        <v>0</v>
      </c>
      <c r="X81" s="4">
        <v>2.7941228620860898</v>
      </c>
      <c r="AG81" s="5">
        <v>0</v>
      </c>
      <c r="AL81" s="4">
        <v>0</v>
      </c>
      <c r="AM81" s="4">
        <v>0</v>
      </c>
      <c r="AN81" s="4">
        <v>2.7941228620860898</v>
      </c>
      <c r="AW81" s="5">
        <v>0</v>
      </c>
      <c r="BC81" s="5">
        <v>0</v>
      </c>
      <c r="BD81" s="5">
        <v>2.7941228620860898</v>
      </c>
      <c r="BR81" s="5">
        <v>0</v>
      </c>
      <c r="BS81" s="5">
        <v>0</v>
      </c>
      <c r="BT81" s="5">
        <v>2.7941228620860898</v>
      </c>
      <c r="CH81" s="5">
        <v>0</v>
      </c>
      <c r="CI81" s="5">
        <v>0</v>
      </c>
      <c r="CJ81" s="5">
        <v>2.7941228620860898</v>
      </c>
      <c r="CX81" s="5">
        <v>0</v>
      </c>
      <c r="CY81" s="5">
        <v>0</v>
      </c>
      <c r="CZ81" s="5">
        <v>2.7941228620860898</v>
      </c>
    </row>
    <row r="82" spans="1:104">
      <c r="A82" s="4">
        <v>43009</v>
      </c>
      <c r="F82" s="4">
        <v>0</v>
      </c>
      <c r="G82" s="4">
        <v>0</v>
      </c>
      <c r="H82" s="4">
        <v>2.7941228620860898</v>
      </c>
      <c r="V82" s="4">
        <v>0</v>
      </c>
      <c r="W82" s="4">
        <v>0</v>
      </c>
      <c r="X82" s="4">
        <v>2.7941228620860898</v>
      </c>
      <c r="AG82" s="5">
        <v>0</v>
      </c>
      <c r="AL82" s="4">
        <v>0</v>
      </c>
      <c r="AM82" s="4">
        <v>0</v>
      </c>
      <c r="AN82" s="4">
        <v>2.7941228620860898</v>
      </c>
      <c r="AW82" s="5">
        <v>0</v>
      </c>
      <c r="BC82" s="5">
        <v>0</v>
      </c>
      <c r="BD82" s="5">
        <v>2.7941228620860898</v>
      </c>
      <c r="BR82" s="5">
        <v>0</v>
      </c>
      <c r="BS82" s="5">
        <v>0</v>
      </c>
      <c r="BT82" s="5">
        <v>2.7941228620860898</v>
      </c>
      <c r="CH82" s="5">
        <v>0</v>
      </c>
      <c r="CI82" s="5">
        <v>0</v>
      </c>
      <c r="CJ82" s="5">
        <v>2.7941228620860898</v>
      </c>
      <c r="CX82" s="5">
        <v>0</v>
      </c>
      <c r="CY82" s="5">
        <v>0</v>
      </c>
      <c r="CZ82" s="5">
        <v>2.7941228620860898</v>
      </c>
    </row>
    <row r="83" spans="1:104">
      <c r="A83" s="4">
        <v>43040</v>
      </c>
      <c r="F83" s="4">
        <v>0</v>
      </c>
      <c r="G83" s="4">
        <v>0</v>
      </c>
      <c r="H83" s="4">
        <v>2.7941228620860898</v>
      </c>
      <c r="V83" s="4">
        <v>0</v>
      </c>
      <c r="W83" s="4">
        <v>0</v>
      </c>
      <c r="X83" s="4">
        <v>2.7941228620860898</v>
      </c>
      <c r="AG83" s="5">
        <v>0</v>
      </c>
      <c r="AL83" s="4">
        <v>0</v>
      </c>
      <c r="AM83" s="4">
        <v>0</v>
      </c>
      <c r="AN83" s="4">
        <v>2.7941228620860898</v>
      </c>
      <c r="AW83" s="5">
        <v>0</v>
      </c>
      <c r="BC83" s="5">
        <v>0</v>
      </c>
      <c r="BD83" s="5">
        <v>2.7941228620860898</v>
      </c>
      <c r="BR83" s="5">
        <v>0</v>
      </c>
      <c r="BS83" s="5">
        <v>0</v>
      </c>
      <c r="BT83" s="5">
        <v>2.7941228620860898</v>
      </c>
      <c r="CH83" s="5">
        <v>0</v>
      </c>
      <c r="CI83" s="5">
        <v>0</v>
      </c>
      <c r="CJ83" s="5">
        <v>2.7941228620860898</v>
      </c>
      <c r="CX83" s="5">
        <v>0</v>
      </c>
      <c r="CY83" s="5">
        <v>0</v>
      </c>
      <c r="CZ83" s="5">
        <v>2.7941228620860898</v>
      </c>
    </row>
    <row r="84" spans="1:104">
      <c r="A84" s="4">
        <v>43070</v>
      </c>
      <c r="F84" s="4">
        <v>0</v>
      </c>
      <c r="G84" s="4">
        <v>0</v>
      </c>
      <c r="H84" s="4">
        <v>2.7941228620860898</v>
      </c>
      <c r="V84" s="4">
        <v>0</v>
      </c>
      <c r="W84" s="4">
        <v>0</v>
      </c>
      <c r="X84" s="4">
        <v>2.7941228620860898</v>
      </c>
      <c r="AG84" s="5">
        <v>0</v>
      </c>
      <c r="AL84" s="4">
        <v>0</v>
      </c>
      <c r="AM84" s="4">
        <v>0</v>
      </c>
      <c r="AN84" s="4">
        <v>2.7941228620860898</v>
      </c>
      <c r="AW84" s="5">
        <v>0</v>
      </c>
      <c r="BC84" s="5">
        <v>0</v>
      </c>
      <c r="BD84" s="5">
        <v>2.7941228620860898</v>
      </c>
      <c r="BR84" s="5">
        <v>0</v>
      </c>
      <c r="BS84" s="5">
        <v>0</v>
      </c>
      <c r="BT84" s="5">
        <v>2.7941228620860898</v>
      </c>
      <c r="CH84" s="5">
        <v>0</v>
      </c>
      <c r="CI84" s="5">
        <v>0</v>
      </c>
      <c r="CJ84" s="5">
        <v>2.7941228620860898</v>
      </c>
      <c r="CX84" s="5">
        <v>0</v>
      </c>
      <c r="CY84" s="5">
        <v>0</v>
      </c>
      <c r="CZ84" s="5">
        <v>2.7941228620860898</v>
      </c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rgb="FF00B0F0"/>
  </sheetPr>
  <dimension ref="A1:EO84"/>
  <sheetViews>
    <sheetView zoomScale="85" zoomScaleNormal="85" workbookViewId="0">
      <pane xSplit="1" topLeftCell="B1" activePane="topRight" state="frozen"/>
      <selection activeCell="CV6" sqref="CV6"/>
      <selection pane="topRight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106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14" ht="12.75" customHeight="1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240"/>
    </row>
    <row r="66" spans="1:114" ht="12.75" customHeight="1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240"/>
    </row>
    <row r="67" spans="1:114" ht="12.75" customHeight="1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240"/>
    </row>
    <row r="68" spans="1:114" ht="12.75" customHeight="1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14" ht="12.75" customHeight="1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14" ht="12.75" customHeight="1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/>
      <c r="DB70" s="67"/>
      <c r="DC70" s="68"/>
      <c r="DD70" s="69"/>
      <c r="DE70" s="30"/>
      <c r="DF70" s="46"/>
      <c r="DG70" s="47"/>
      <c r="DH70" s="48"/>
    </row>
    <row r="71" spans="1:114" ht="12.75" customHeight="1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/>
      <c r="DB71" s="67"/>
      <c r="DC71" s="68"/>
      <c r="DD71" s="69"/>
      <c r="DE71" s="30"/>
      <c r="DF71" s="46"/>
      <c r="DG71" s="47"/>
      <c r="DH71" s="48"/>
    </row>
    <row r="72" spans="1:114" ht="12.75" customHeight="1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  <c r="CS72" s="81"/>
      <c r="CT72" s="75"/>
      <c r="CU72" s="76"/>
      <c r="CV72" s="77"/>
      <c r="CW72" s="74"/>
      <c r="CX72" s="71">
        <v>0</v>
      </c>
      <c r="CY72" s="111">
        <v>0</v>
      </c>
      <c r="CZ72" s="116">
        <v>2.7941228620860854</v>
      </c>
      <c r="DA72" s="74"/>
      <c r="DB72" s="75"/>
      <c r="DC72" s="76"/>
      <c r="DD72" s="77"/>
      <c r="DE72" s="74"/>
      <c r="DF72" s="71"/>
      <c r="DG72" s="72"/>
      <c r="DH72" s="78"/>
    </row>
    <row r="73" spans="1:114">
      <c r="A73" s="4">
        <v>42736</v>
      </c>
      <c r="F73" s="4">
        <v>0</v>
      </c>
      <c r="G73" s="4">
        <v>0</v>
      </c>
      <c r="H73" s="15">
        <v>2.7941228620860898</v>
      </c>
      <c r="V73" s="4">
        <v>0</v>
      </c>
      <c r="W73" s="4">
        <v>0</v>
      </c>
      <c r="X73" s="4">
        <v>2.7941228620860898</v>
      </c>
      <c r="AG73" s="5">
        <v>0</v>
      </c>
      <c r="AL73" s="4">
        <v>0</v>
      </c>
      <c r="AM73" s="4">
        <v>0</v>
      </c>
      <c r="AN73" s="4">
        <v>2.7941228620860898</v>
      </c>
      <c r="AW73" s="5">
        <v>0</v>
      </c>
      <c r="BC73" s="5">
        <v>0</v>
      </c>
      <c r="BD73" s="5">
        <v>2.7941228620860898</v>
      </c>
      <c r="BR73" s="5">
        <v>0</v>
      </c>
      <c r="BS73" s="5">
        <v>0</v>
      </c>
      <c r="BT73" s="5">
        <v>2.7941228620860898</v>
      </c>
      <c r="CH73" s="5">
        <v>0</v>
      </c>
      <c r="CI73" s="5">
        <v>0</v>
      </c>
      <c r="CJ73" s="5">
        <v>2.7941228620860898</v>
      </c>
      <c r="CX73" s="5">
        <v>0</v>
      </c>
      <c r="CY73" s="5">
        <v>0</v>
      </c>
      <c r="CZ73" s="5">
        <v>2.7941228620860898</v>
      </c>
    </row>
    <row r="74" spans="1:114">
      <c r="A74" s="4">
        <v>42767</v>
      </c>
      <c r="F74" s="4">
        <v>0</v>
      </c>
      <c r="G74" s="4">
        <v>0</v>
      </c>
      <c r="H74" s="4">
        <v>2.7941228620860898</v>
      </c>
      <c r="V74" s="4">
        <v>0</v>
      </c>
      <c r="W74" s="4">
        <v>0</v>
      </c>
      <c r="X74" s="4">
        <v>2.7941228620860898</v>
      </c>
      <c r="AG74" s="5">
        <v>0</v>
      </c>
      <c r="AL74" s="4">
        <v>0</v>
      </c>
      <c r="AM74" s="4">
        <v>0</v>
      </c>
      <c r="AN74" s="4">
        <v>2.7941228620860898</v>
      </c>
      <c r="AW74" s="5">
        <v>0</v>
      </c>
      <c r="BC74" s="5">
        <v>0</v>
      </c>
      <c r="BD74" s="5">
        <v>2.7941228620860898</v>
      </c>
      <c r="BR74" s="5">
        <v>0</v>
      </c>
      <c r="BS74" s="5">
        <v>0</v>
      </c>
      <c r="BT74" s="5">
        <v>2.7941228620860898</v>
      </c>
      <c r="CH74" s="5">
        <v>0</v>
      </c>
      <c r="CI74" s="5">
        <v>0</v>
      </c>
      <c r="CJ74" s="5">
        <v>2.7941228620860898</v>
      </c>
      <c r="CX74" s="5">
        <v>0</v>
      </c>
      <c r="CY74" s="5">
        <v>0</v>
      </c>
      <c r="CZ74" s="5">
        <v>2.7941228620860898</v>
      </c>
    </row>
    <row r="75" spans="1:114">
      <c r="A75" s="4">
        <v>42795</v>
      </c>
      <c r="F75" s="4">
        <v>0</v>
      </c>
      <c r="G75" s="4">
        <v>0</v>
      </c>
      <c r="H75" s="4">
        <v>2.7941228620860898</v>
      </c>
      <c r="V75" s="4">
        <v>0</v>
      </c>
      <c r="W75" s="4">
        <v>0</v>
      </c>
      <c r="X75" s="4">
        <v>2.7941228620860898</v>
      </c>
      <c r="AG75" s="5">
        <v>0</v>
      </c>
      <c r="AL75" s="4">
        <v>0</v>
      </c>
      <c r="AM75" s="4">
        <v>0</v>
      </c>
      <c r="AN75" s="4">
        <v>2.7941228620860898</v>
      </c>
      <c r="AW75" s="5">
        <v>0</v>
      </c>
      <c r="BC75" s="5">
        <v>0</v>
      </c>
      <c r="BD75" s="5">
        <v>2.7941228620860898</v>
      </c>
      <c r="BR75" s="5">
        <v>0</v>
      </c>
      <c r="BS75" s="5">
        <v>0</v>
      </c>
      <c r="BT75" s="5">
        <v>2.7941228620860898</v>
      </c>
      <c r="CH75" s="5">
        <v>0</v>
      </c>
      <c r="CI75" s="5">
        <v>0</v>
      </c>
      <c r="CJ75" s="5">
        <v>2.7941228620860898</v>
      </c>
      <c r="CX75" s="5">
        <v>0</v>
      </c>
      <c r="CY75" s="5">
        <v>0</v>
      </c>
      <c r="CZ75" s="5">
        <v>2.7941228620860898</v>
      </c>
    </row>
    <row r="76" spans="1:114">
      <c r="A76" s="4">
        <v>42826</v>
      </c>
      <c r="F76" s="4">
        <v>0</v>
      </c>
      <c r="G76" s="4">
        <v>0</v>
      </c>
      <c r="H76" s="4">
        <v>2.7941228620860898</v>
      </c>
      <c r="V76" s="4">
        <v>0</v>
      </c>
      <c r="W76" s="4">
        <v>0</v>
      </c>
      <c r="X76" s="4">
        <v>2.7941228620860898</v>
      </c>
      <c r="AG76" s="5">
        <v>0</v>
      </c>
      <c r="AL76" s="4">
        <v>0</v>
      </c>
      <c r="AM76" s="4">
        <v>0</v>
      </c>
      <c r="AN76" s="4">
        <v>2.7941228620860898</v>
      </c>
      <c r="AW76" s="5">
        <v>0</v>
      </c>
      <c r="BC76" s="5">
        <v>0</v>
      </c>
      <c r="BD76" s="5">
        <v>2.7941228620860898</v>
      </c>
      <c r="BR76" s="5">
        <v>0</v>
      </c>
      <c r="BS76" s="5">
        <v>0</v>
      </c>
      <c r="BT76" s="5">
        <v>2.7941228620860898</v>
      </c>
      <c r="CH76" s="5">
        <v>0</v>
      </c>
      <c r="CI76" s="5">
        <v>0</v>
      </c>
      <c r="CJ76" s="5">
        <v>2.7941228620860898</v>
      </c>
      <c r="CX76" s="5">
        <v>0</v>
      </c>
      <c r="CY76" s="5">
        <v>0</v>
      </c>
      <c r="CZ76" s="5">
        <v>2.7941228620860898</v>
      </c>
    </row>
    <row r="77" spans="1:114">
      <c r="A77" s="4">
        <v>42856</v>
      </c>
      <c r="F77" s="4">
        <v>0</v>
      </c>
      <c r="G77" s="4">
        <v>0</v>
      </c>
      <c r="H77" s="4">
        <v>2.7941228620860898</v>
      </c>
      <c r="V77" s="4">
        <v>0</v>
      </c>
      <c r="W77" s="4">
        <v>0</v>
      </c>
      <c r="X77" s="4">
        <v>2.7941228620860898</v>
      </c>
      <c r="AG77" s="5">
        <v>0</v>
      </c>
      <c r="AL77" s="4">
        <v>0</v>
      </c>
      <c r="AM77" s="4">
        <v>0</v>
      </c>
      <c r="AN77" s="4">
        <v>2.7941228620860898</v>
      </c>
      <c r="AW77" s="5">
        <v>0</v>
      </c>
      <c r="BC77" s="5">
        <v>0</v>
      </c>
      <c r="BD77" s="5">
        <v>2.7941228620860898</v>
      </c>
      <c r="BR77" s="5">
        <v>0</v>
      </c>
      <c r="BS77" s="5">
        <v>0</v>
      </c>
      <c r="BT77" s="5">
        <v>2.7941228620860898</v>
      </c>
      <c r="CH77" s="5">
        <v>0</v>
      </c>
      <c r="CI77" s="5">
        <v>0</v>
      </c>
      <c r="CJ77" s="5">
        <v>2.7941228620860898</v>
      </c>
      <c r="CX77" s="5">
        <v>0</v>
      </c>
      <c r="CY77" s="5">
        <v>0</v>
      </c>
      <c r="CZ77" s="5">
        <v>2.7941228620860898</v>
      </c>
    </row>
    <row r="78" spans="1:114">
      <c r="A78" s="4">
        <v>42887</v>
      </c>
      <c r="F78" s="4">
        <v>0</v>
      </c>
      <c r="G78" s="4">
        <v>0</v>
      </c>
      <c r="H78" s="4">
        <v>2.7941228620860898</v>
      </c>
      <c r="V78" s="4">
        <v>0</v>
      </c>
      <c r="W78" s="4">
        <v>0</v>
      </c>
      <c r="X78" s="4">
        <v>2.7941228620860898</v>
      </c>
      <c r="AG78" s="5">
        <v>0</v>
      </c>
      <c r="AL78" s="4">
        <v>0</v>
      </c>
      <c r="AM78" s="4">
        <v>0</v>
      </c>
      <c r="AN78" s="4">
        <v>2.7941228620860898</v>
      </c>
      <c r="AW78" s="5">
        <v>0</v>
      </c>
      <c r="BC78" s="5">
        <v>0</v>
      </c>
      <c r="BD78" s="5">
        <v>2.7941228620860898</v>
      </c>
      <c r="BR78" s="5">
        <v>0</v>
      </c>
      <c r="BS78" s="5">
        <v>0</v>
      </c>
      <c r="BT78" s="5">
        <v>2.7941228620860898</v>
      </c>
      <c r="CH78" s="5">
        <v>0</v>
      </c>
      <c r="CI78" s="5">
        <v>0</v>
      </c>
      <c r="CJ78" s="5">
        <v>2.7941228620860898</v>
      </c>
      <c r="CX78" s="5">
        <v>0</v>
      </c>
      <c r="CY78" s="5">
        <v>0</v>
      </c>
      <c r="CZ78" s="5">
        <v>2.7941228620860898</v>
      </c>
    </row>
    <row r="79" spans="1:114">
      <c r="A79" s="4">
        <v>42917</v>
      </c>
      <c r="F79" s="4">
        <v>0</v>
      </c>
      <c r="G79" s="4">
        <v>0</v>
      </c>
      <c r="H79" s="4">
        <v>2.7941228620860898</v>
      </c>
      <c r="V79" s="4">
        <v>0</v>
      </c>
      <c r="W79" s="4">
        <v>0</v>
      </c>
      <c r="X79" s="4">
        <v>2.7941228620860898</v>
      </c>
      <c r="AG79" s="5">
        <v>0</v>
      </c>
      <c r="AL79" s="4">
        <v>0</v>
      </c>
      <c r="AM79" s="4">
        <v>0</v>
      </c>
      <c r="AN79" s="4">
        <v>2.7941228620860898</v>
      </c>
      <c r="AW79" s="5">
        <v>0</v>
      </c>
      <c r="BC79" s="5">
        <v>0</v>
      </c>
      <c r="BD79" s="5">
        <v>2.7941228620860898</v>
      </c>
      <c r="BR79" s="5">
        <v>0</v>
      </c>
      <c r="BS79" s="5">
        <v>0</v>
      </c>
      <c r="BT79" s="5">
        <v>2.7941228620860898</v>
      </c>
      <c r="CH79" s="5">
        <v>0</v>
      </c>
      <c r="CI79" s="5">
        <v>0</v>
      </c>
      <c r="CJ79" s="5">
        <v>2.7941228620860898</v>
      </c>
      <c r="CX79" s="5">
        <v>0</v>
      </c>
      <c r="CY79" s="5">
        <v>0</v>
      </c>
      <c r="CZ79" s="5">
        <v>2.7941228620860898</v>
      </c>
    </row>
    <row r="80" spans="1:114">
      <c r="A80" s="4">
        <v>42948</v>
      </c>
      <c r="F80" s="4">
        <v>0</v>
      </c>
      <c r="G80" s="4">
        <v>0</v>
      </c>
      <c r="H80" s="4">
        <v>2.7941228620860898</v>
      </c>
      <c r="V80" s="4">
        <v>0</v>
      </c>
      <c r="W80" s="4">
        <v>0</v>
      </c>
      <c r="X80" s="4">
        <v>2.7941228620860898</v>
      </c>
      <c r="AG80" s="5">
        <v>0</v>
      </c>
      <c r="AL80" s="4">
        <v>0</v>
      </c>
      <c r="AM80" s="4">
        <v>0</v>
      </c>
      <c r="AN80" s="4">
        <v>2.7941228620860898</v>
      </c>
      <c r="AW80" s="5">
        <v>0</v>
      </c>
      <c r="BC80" s="5">
        <v>0</v>
      </c>
      <c r="BD80" s="5">
        <v>2.7941228620860898</v>
      </c>
      <c r="BR80" s="5">
        <v>0</v>
      </c>
      <c r="BS80" s="5">
        <v>0</v>
      </c>
      <c r="BT80" s="5">
        <v>2.7941228620860898</v>
      </c>
      <c r="CH80" s="5">
        <v>0</v>
      </c>
      <c r="CI80" s="5">
        <v>0</v>
      </c>
      <c r="CJ80" s="5">
        <v>2.7941228620860898</v>
      </c>
      <c r="CX80" s="5">
        <v>0</v>
      </c>
      <c r="CY80" s="5">
        <v>0</v>
      </c>
      <c r="CZ80" s="5">
        <v>2.7941228620860898</v>
      </c>
    </row>
    <row r="81" spans="1:104">
      <c r="A81" s="4">
        <v>42979</v>
      </c>
      <c r="F81" s="4">
        <v>0</v>
      </c>
      <c r="G81" s="4">
        <v>0</v>
      </c>
      <c r="H81" s="4">
        <v>2.7941228620860898</v>
      </c>
      <c r="V81" s="4">
        <v>0</v>
      </c>
      <c r="W81" s="4">
        <v>0</v>
      </c>
      <c r="X81" s="4">
        <v>2.7941228620860898</v>
      </c>
      <c r="AG81" s="5">
        <v>0</v>
      </c>
      <c r="AL81" s="4">
        <v>0</v>
      </c>
      <c r="AM81" s="4">
        <v>0</v>
      </c>
      <c r="AN81" s="4">
        <v>2.7941228620860898</v>
      </c>
      <c r="AW81" s="5">
        <v>0</v>
      </c>
      <c r="BC81" s="5">
        <v>0</v>
      </c>
      <c r="BD81" s="5">
        <v>2.7941228620860898</v>
      </c>
      <c r="BR81" s="5">
        <v>0</v>
      </c>
      <c r="BS81" s="5">
        <v>0</v>
      </c>
      <c r="BT81" s="5">
        <v>2.7941228620860898</v>
      </c>
      <c r="CH81" s="5">
        <v>0</v>
      </c>
      <c r="CI81" s="5">
        <v>0</v>
      </c>
      <c r="CJ81" s="5">
        <v>2.7941228620860898</v>
      </c>
      <c r="CX81" s="5">
        <v>0</v>
      </c>
      <c r="CY81" s="5">
        <v>0</v>
      </c>
      <c r="CZ81" s="5">
        <v>2.7941228620860898</v>
      </c>
    </row>
    <row r="82" spans="1:104">
      <c r="A82" s="4">
        <v>43009</v>
      </c>
      <c r="F82" s="4">
        <v>0</v>
      </c>
      <c r="G82" s="4">
        <v>0</v>
      </c>
      <c r="H82" s="4">
        <v>2.7941228620860898</v>
      </c>
      <c r="V82" s="4">
        <v>0</v>
      </c>
      <c r="W82" s="4">
        <v>0</v>
      </c>
      <c r="X82" s="4">
        <v>2.7941228620860898</v>
      </c>
      <c r="AG82" s="5">
        <v>0</v>
      </c>
      <c r="AL82" s="4">
        <v>0</v>
      </c>
      <c r="AM82" s="4">
        <v>0</v>
      </c>
      <c r="AN82" s="4">
        <v>2.7941228620860898</v>
      </c>
      <c r="AW82" s="5">
        <v>0</v>
      </c>
      <c r="BC82" s="5">
        <v>0</v>
      </c>
      <c r="BD82" s="5">
        <v>2.7941228620860898</v>
      </c>
      <c r="BR82" s="5">
        <v>0</v>
      </c>
      <c r="BS82" s="5">
        <v>0</v>
      </c>
      <c r="BT82" s="5">
        <v>2.7941228620860898</v>
      </c>
      <c r="CH82" s="5">
        <v>0</v>
      </c>
      <c r="CI82" s="5">
        <v>0</v>
      </c>
      <c r="CJ82" s="5">
        <v>2.7941228620860898</v>
      </c>
      <c r="CX82" s="5">
        <v>0</v>
      </c>
      <c r="CY82" s="5">
        <v>0</v>
      </c>
      <c r="CZ82" s="5">
        <v>2.7941228620860898</v>
      </c>
    </row>
    <row r="83" spans="1:104">
      <c r="A83" s="4">
        <v>43040</v>
      </c>
      <c r="F83" s="4">
        <v>0</v>
      </c>
      <c r="G83" s="4">
        <v>0</v>
      </c>
      <c r="H83" s="4">
        <v>2.7941228620860898</v>
      </c>
      <c r="V83" s="4">
        <v>0</v>
      </c>
      <c r="W83" s="4">
        <v>0</v>
      </c>
      <c r="X83" s="4">
        <v>2.7941228620860898</v>
      </c>
      <c r="AG83" s="5">
        <v>0</v>
      </c>
      <c r="AL83" s="4">
        <v>0</v>
      </c>
      <c r="AM83" s="4">
        <v>0</v>
      </c>
      <c r="AN83" s="4">
        <v>2.7941228620860898</v>
      </c>
      <c r="AW83" s="5">
        <v>0</v>
      </c>
      <c r="BC83" s="5">
        <v>0</v>
      </c>
      <c r="BD83" s="5">
        <v>2.7941228620860898</v>
      </c>
      <c r="BR83" s="5">
        <v>0</v>
      </c>
      <c r="BS83" s="5">
        <v>0</v>
      </c>
      <c r="BT83" s="5">
        <v>2.7941228620860898</v>
      </c>
      <c r="CH83" s="5">
        <v>0</v>
      </c>
      <c r="CI83" s="5">
        <v>0</v>
      </c>
      <c r="CJ83" s="5">
        <v>2.7941228620860898</v>
      </c>
      <c r="CX83" s="5">
        <v>0</v>
      </c>
      <c r="CY83" s="5">
        <v>0</v>
      </c>
      <c r="CZ83" s="5">
        <v>2.7941228620860898</v>
      </c>
    </row>
    <row r="84" spans="1:104">
      <c r="A84" s="4">
        <v>43070</v>
      </c>
      <c r="F84" s="4">
        <v>0</v>
      </c>
      <c r="G84" s="4">
        <v>0</v>
      </c>
      <c r="H84" s="4">
        <v>2.7941228620860898</v>
      </c>
      <c r="V84" s="4">
        <v>0</v>
      </c>
      <c r="W84" s="4">
        <v>0</v>
      </c>
      <c r="X84" s="4">
        <v>2.7941228620860898</v>
      </c>
      <c r="AG84" s="5">
        <v>0</v>
      </c>
      <c r="AL84" s="4">
        <v>0</v>
      </c>
      <c r="AM84" s="4">
        <v>0</v>
      </c>
      <c r="AN84" s="4">
        <v>2.7941228620860898</v>
      </c>
      <c r="AW84" s="5">
        <v>0</v>
      </c>
      <c r="BC84" s="5">
        <v>0</v>
      </c>
      <c r="BD84" s="5">
        <v>2.7941228620860898</v>
      </c>
      <c r="BR84" s="5">
        <v>0</v>
      </c>
      <c r="BS84" s="5">
        <v>0</v>
      </c>
      <c r="BT84" s="5">
        <v>2.7941228620860898</v>
      </c>
      <c r="CH84" s="5">
        <v>0</v>
      </c>
      <c r="CI84" s="5">
        <v>0</v>
      </c>
      <c r="CJ84" s="5">
        <v>2.7941228620860898</v>
      </c>
      <c r="CX84" s="5">
        <v>0</v>
      </c>
      <c r="CY84" s="5">
        <v>0</v>
      </c>
      <c r="CZ84" s="5">
        <v>2.7941228620860898</v>
      </c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rgb="FF00B0F0"/>
  </sheetPr>
  <dimension ref="A1:EO84"/>
  <sheetViews>
    <sheetView zoomScale="85" zoomScaleNormal="85" workbookViewId="0">
      <pane xSplit="1" topLeftCell="B1" activePane="topRight" state="frozen"/>
      <selection activeCell="CV6" sqref="CV6"/>
      <selection pane="topRight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107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9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9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>
        <f t="shared" si="4"/>
        <v>0</v>
      </c>
      <c r="DP46" s="114">
        <v>3.2138109792015235</v>
      </c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>
        <f t="shared" si="1"/>
        <v>0</v>
      </c>
      <c r="EF46" s="114">
        <v>2.4660060656723686</v>
      </c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>
        <f t="shared" si="4"/>
        <v>0</v>
      </c>
      <c r="DP47" s="114">
        <v>3.2138109792015235</v>
      </c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>
        <f t="shared" si="1"/>
        <v>0</v>
      </c>
      <c r="EF47" s="114">
        <v>2.4660060656723686</v>
      </c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>
        <f t="shared" si="4"/>
        <v>0</v>
      </c>
      <c r="DP48" s="114">
        <v>3.2138109792015235</v>
      </c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>
        <f t="shared" si="1"/>
        <v>0</v>
      </c>
      <c r="EF48" s="114">
        <v>2.4660060656723686</v>
      </c>
      <c r="EG48" s="30"/>
      <c r="EH48" s="67"/>
      <c r="EI48" s="68"/>
      <c r="EJ48" s="69"/>
      <c r="EK48" s="30"/>
      <c r="EL48" s="46"/>
      <c r="EM48" s="47"/>
      <c r="EN48" s="48"/>
    </row>
    <row r="49" spans="1:144" ht="13.5" thickBot="1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82"/>
      <c r="DJ49" s="75"/>
      <c r="DK49" s="76"/>
      <c r="DL49" s="77"/>
      <c r="DM49" s="74"/>
      <c r="DN49" s="71"/>
      <c r="DO49" s="111">
        <f t="shared" si="4"/>
        <v>0</v>
      </c>
      <c r="DP49" s="116">
        <v>2.7433084283751623</v>
      </c>
      <c r="DQ49" s="74"/>
      <c r="DR49" s="75"/>
      <c r="DS49" s="76"/>
      <c r="DT49" s="77"/>
      <c r="DU49" s="74"/>
      <c r="DV49" s="71"/>
      <c r="DW49" s="72"/>
      <c r="DX49" s="78"/>
      <c r="DZ49" s="75"/>
      <c r="EA49" s="76"/>
      <c r="EB49" s="77"/>
      <c r="EC49" s="74"/>
      <c r="ED49" s="71"/>
      <c r="EE49" s="111">
        <f t="shared" si="1"/>
        <v>0</v>
      </c>
      <c r="EF49" s="116">
        <v>2.7433084283751623</v>
      </c>
      <c r="EG49" s="74"/>
      <c r="EH49" s="75"/>
      <c r="EI49" s="76"/>
      <c r="EJ49" s="77"/>
      <c r="EK49" s="74"/>
      <c r="EL49" s="71"/>
      <c r="EM49" s="72"/>
      <c r="EN49" s="78"/>
    </row>
    <row r="50" spans="1:144" ht="13.5" thickBot="1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82"/>
      <c r="DJ50" s="75"/>
      <c r="DK50" s="76"/>
      <c r="DL50" s="77"/>
      <c r="DM50" s="74"/>
      <c r="DN50" s="71"/>
      <c r="DO50" s="111"/>
      <c r="DP50" s="116"/>
      <c r="DQ50" s="74"/>
      <c r="DR50" s="75"/>
      <c r="DS50" s="76"/>
      <c r="DT50" s="77"/>
      <c r="DU50" s="74"/>
      <c r="DV50" s="71"/>
      <c r="DW50" s="72"/>
      <c r="DX50" s="78"/>
      <c r="DZ50" s="75"/>
      <c r="EA50" s="76"/>
      <c r="EB50" s="77"/>
      <c r="EC50" s="74"/>
      <c r="ED50" s="71"/>
      <c r="EE50" s="111"/>
      <c r="EF50" s="116"/>
      <c r="EG50" s="74"/>
      <c r="EH50" s="75"/>
      <c r="EI50" s="76"/>
      <c r="EJ50" s="77"/>
      <c r="EK50" s="74"/>
      <c r="EL50" s="71"/>
      <c r="EM50" s="72"/>
      <c r="EN50" s="78"/>
    </row>
    <row r="51" spans="1:144" ht="13.5" thickBot="1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82"/>
      <c r="DJ51" s="75"/>
      <c r="DK51" s="76"/>
      <c r="DL51" s="77" t="s">
        <v>47</v>
      </c>
      <c r="DM51" s="74"/>
      <c r="DN51" s="71"/>
      <c r="DO51" s="111"/>
      <c r="DP51" s="116"/>
      <c r="DQ51" s="74"/>
      <c r="DR51" s="75"/>
      <c r="DS51" s="76"/>
      <c r="DT51" s="77"/>
      <c r="DU51" s="74"/>
      <c r="DV51" s="71"/>
      <c r="DW51" s="72"/>
      <c r="DX51" s="78"/>
      <c r="DZ51" s="75"/>
      <c r="EA51" s="76"/>
      <c r="EB51" s="77"/>
      <c r="EC51" s="74"/>
      <c r="ED51" s="71"/>
      <c r="EE51" s="111"/>
      <c r="EF51" s="116"/>
      <c r="EG51" s="74"/>
      <c r="EH51" s="75"/>
      <c r="EI51" s="76"/>
      <c r="EJ51" s="77"/>
      <c r="EK51" s="74"/>
      <c r="EL51" s="71"/>
      <c r="EM51" s="72"/>
      <c r="EN51" s="78"/>
    </row>
    <row r="52" spans="1:144" ht="13.5" thickBot="1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82"/>
      <c r="DJ52" s="75"/>
      <c r="DK52" s="76"/>
      <c r="DL52" s="77" t="s">
        <v>48</v>
      </c>
      <c r="DM52" s="74"/>
      <c r="DN52" s="71"/>
      <c r="DO52" s="111" t="s">
        <v>1</v>
      </c>
      <c r="DP52" s="116"/>
      <c r="DQ52" s="74"/>
      <c r="DR52" s="75" t="s">
        <v>2</v>
      </c>
      <c r="DS52" s="76"/>
      <c r="DT52" s="77"/>
      <c r="DU52" s="74"/>
      <c r="DV52" s="71"/>
      <c r="DW52" s="72"/>
      <c r="DX52" s="78"/>
      <c r="DZ52" s="75"/>
      <c r="EA52" s="76"/>
      <c r="EB52" s="77"/>
      <c r="EC52" s="74"/>
      <c r="ED52" s="71"/>
      <c r="EE52" s="111"/>
      <c r="EF52" s="116"/>
      <c r="EG52" s="74"/>
      <c r="EH52" s="75"/>
      <c r="EI52" s="76"/>
      <c r="EJ52" s="77"/>
      <c r="EK52" s="74"/>
      <c r="EL52" s="71"/>
      <c r="EM52" s="72"/>
      <c r="EN52" s="78"/>
    </row>
    <row r="53" spans="1:144" ht="13.5" thickBot="1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82"/>
      <c r="DJ53" s="75"/>
      <c r="DK53" s="76"/>
      <c r="DL53" s="77" t="s">
        <v>50</v>
      </c>
      <c r="DM53" s="74"/>
      <c r="DN53" s="71"/>
      <c r="DO53" s="111"/>
      <c r="DP53" s="116"/>
      <c r="DQ53" s="74"/>
      <c r="DR53" s="75"/>
      <c r="DS53" s="76"/>
      <c r="DT53" s="77"/>
      <c r="DU53" s="74"/>
      <c r="DV53" s="71"/>
      <c r="DW53" s="72"/>
      <c r="DX53" s="78"/>
      <c r="DZ53" s="75"/>
      <c r="EA53" s="76"/>
      <c r="EB53" s="77"/>
      <c r="EC53" s="74"/>
      <c r="ED53" s="71"/>
      <c r="EE53" s="111"/>
      <c r="EF53" s="116"/>
      <c r="EG53" s="74"/>
      <c r="EH53" s="75"/>
      <c r="EI53" s="76"/>
      <c r="EJ53" s="77"/>
      <c r="EK53" s="74"/>
      <c r="EL53" s="71"/>
      <c r="EM53" s="72"/>
      <c r="EN53" s="78"/>
    </row>
    <row r="54" spans="1:144" ht="13.5" thickBot="1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82"/>
      <c r="DJ54" s="75"/>
      <c r="DK54" s="76"/>
      <c r="DL54" s="77">
        <v>2013</v>
      </c>
      <c r="DM54" s="74"/>
      <c r="DN54" s="71">
        <v>8.6190924751228248E-4</v>
      </c>
      <c r="DO54" s="111"/>
      <c r="DP54" s="116"/>
      <c r="DQ54" s="74"/>
      <c r="DR54" s="75"/>
      <c r="DS54" s="76"/>
      <c r="DT54" s="77"/>
      <c r="DU54" s="74"/>
      <c r="DV54" s="71"/>
      <c r="DW54" s="72"/>
      <c r="DX54" s="78"/>
      <c r="DZ54" s="75"/>
      <c r="EA54" s="76"/>
      <c r="EB54" s="77"/>
      <c r="EC54" s="74"/>
      <c r="ED54" s="71"/>
      <c r="EE54" s="111"/>
      <c r="EF54" s="116"/>
      <c r="EG54" s="74"/>
      <c r="EH54" s="75"/>
      <c r="EI54" s="76"/>
      <c r="EJ54" s="77"/>
      <c r="EK54" s="74"/>
      <c r="EL54" s="71"/>
      <c r="EM54" s="72"/>
      <c r="EN54" s="78"/>
    </row>
    <row r="55" spans="1:144" ht="13.5" thickBot="1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82"/>
      <c r="DJ55" s="75"/>
      <c r="DK55" s="76"/>
      <c r="DL55" s="77">
        <v>2014</v>
      </c>
      <c r="DM55" s="74"/>
      <c r="DN55" s="71">
        <v>-7.8540065367347367E-3</v>
      </c>
      <c r="DO55" s="111"/>
      <c r="DP55" s="116"/>
      <c r="DQ55" s="74"/>
      <c r="DR55" s="75"/>
      <c r="DS55" s="76"/>
      <c r="DT55" s="77"/>
      <c r="DU55" s="74"/>
      <c r="DV55" s="71"/>
      <c r="DW55" s="72"/>
      <c r="DX55" s="78"/>
      <c r="DZ55" s="75"/>
      <c r="EA55" s="76"/>
      <c r="EB55" s="77"/>
      <c r="EC55" s="74"/>
      <c r="ED55" s="71"/>
      <c r="EE55" s="111"/>
      <c r="EF55" s="116"/>
      <c r="EG55" s="74"/>
      <c r="EH55" s="75"/>
      <c r="EI55" s="76"/>
      <c r="EJ55" s="77"/>
      <c r="EK55" s="74"/>
      <c r="EL55" s="71"/>
      <c r="EM55" s="72"/>
      <c r="EN55" s="78"/>
    </row>
    <row r="56" spans="1:144" ht="13.5" thickBot="1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82"/>
      <c r="DJ56" s="75"/>
      <c r="DK56" s="76"/>
      <c r="DL56" s="77"/>
      <c r="DM56" s="74"/>
      <c r="DN56" s="71"/>
      <c r="DO56" s="111"/>
      <c r="DP56" s="116"/>
      <c r="DQ56" s="74"/>
      <c r="DR56" s="75"/>
      <c r="DS56" s="76"/>
      <c r="DT56" s="77"/>
      <c r="DU56" s="74"/>
      <c r="DV56" s="71"/>
      <c r="DW56" s="72"/>
      <c r="DX56" s="78"/>
      <c r="DZ56" s="75"/>
      <c r="EA56" s="76"/>
      <c r="EB56" s="77"/>
      <c r="EC56" s="74"/>
      <c r="ED56" s="71"/>
      <c r="EE56" s="111"/>
      <c r="EF56" s="116"/>
      <c r="EG56" s="74"/>
      <c r="EH56" s="75"/>
      <c r="EI56" s="76"/>
      <c r="EJ56" s="77"/>
      <c r="EK56" s="74"/>
      <c r="EL56" s="71"/>
      <c r="EM56" s="72"/>
      <c r="EN56" s="78"/>
    </row>
    <row r="57" spans="1:144" ht="13.5" thickBot="1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82"/>
      <c r="DJ57" s="75"/>
      <c r="DK57" s="76"/>
      <c r="DL57" s="77" t="s">
        <v>55</v>
      </c>
      <c r="DM57" s="74"/>
      <c r="DN57" s="71"/>
      <c r="DO57" s="111"/>
      <c r="DP57" s="116"/>
      <c r="DQ57" s="74"/>
      <c r="DR57" s="75"/>
      <c r="DS57" s="76"/>
      <c r="DT57" s="77"/>
      <c r="DU57" s="74"/>
      <c r="DV57" s="71"/>
      <c r="DW57" s="72"/>
      <c r="DX57" s="78"/>
      <c r="DZ57" s="75"/>
      <c r="EA57" s="76"/>
      <c r="EB57" s="77"/>
      <c r="EC57" s="74"/>
      <c r="ED57" s="71"/>
      <c r="EE57" s="111"/>
      <c r="EF57" s="116"/>
      <c r="EG57" s="74"/>
      <c r="EH57" s="75"/>
      <c r="EI57" s="76"/>
      <c r="EJ57" s="77"/>
      <c r="EK57" s="74"/>
      <c r="EL57" s="71"/>
      <c r="EM57" s="72"/>
      <c r="EN57" s="78"/>
    </row>
    <row r="58" spans="1:144" ht="13.5" thickBot="1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82"/>
      <c r="DJ58" s="75"/>
      <c r="DK58" s="76"/>
      <c r="DL58" s="77">
        <v>2013</v>
      </c>
      <c r="DM58" s="74"/>
      <c r="DN58" s="71">
        <v>8.6190924751183839E-4</v>
      </c>
      <c r="DO58" s="111"/>
      <c r="DP58" s="116"/>
      <c r="DQ58" s="74"/>
      <c r="DR58" s="75"/>
      <c r="DS58" s="76"/>
      <c r="DT58" s="77"/>
      <c r="DU58" s="74"/>
      <c r="DV58" s="71"/>
      <c r="DW58" s="72"/>
      <c r="DX58" s="78"/>
      <c r="DZ58" s="75"/>
      <c r="EA58" s="76"/>
      <c r="EB58" s="77"/>
      <c r="EC58" s="74"/>
      <c r="ED58" s="71"/>
      <c r="EE58" s="111"/>
      <c r="EF58" s="116"/>
      <c r="EG58" s="74"/>
      <c r="EH58" s="75"/>
      <c r="EI58" s="76"/>
      <c r="EJ58" s="77"/>
      <c r="EK58" s="74"/>
      <c r="EL58" s="71"/>
      <c r="EM58" s="72"/>
      <c r="EN58" s="78"/>
    </row>
    <row r="59" spans="1:144" ht="13.5" thickBot="1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82"/>
      <c r="DJ59" s="75"/>
      <c r="DK59" s="76"/>
      <c r="DL59" s="77">
        <v>2014</v>
      </c>
      <c r="DM59" s="74"/>
      <c r="DN59" s="71">
        <v>-8.7159157842470192E-3</v>
      </c>
      <c r="DO59" s="111"/>
      <c r="DP59" s="116"/>
      <c r="DQ59" s="74"/>
      <c r="DR59" s="75"/>
      <c r="DS59" s="76"/>
      <c r="DT59" s="77"/>
      <c r="DU59" s="74"/>
      <c r="DV59" s="71"/>
      <c r="DW59" s="72"/>
      <c r="DX59" s="78"/>
      <c r="DZ59" s="75"/>
      <c r="EA59" s="76"/>
      <c r="EB59" s="77"/>
      <c r="EC59" s="74"/>
      <c r="ED59" s="71"/>
      <c r="EE59" s="111"/>
      <c r="EF59" s="116"/>
      <c r="EG59" s="74"/>
      <c r="EH59" s="75"/>
      <c r="EI59" s="76"/>
      <c r="EJ59" s="77"/>
      <c r="EK59" s="74"/>
      <c r="EL59" s="71"/>
      <c r="EM59" s="72"/>
      <c r="EN59" s="78"/>
    </row>
    <row r="60" spans="1:144" ht="13.5" thickBot="1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82"/>
      <c r="DJ60" s="75"/>
      <c r="DK60" s="76"/>
      <c r="DL60" s="77"/>
      <c r="DM60" s="74"/>
      <c r="DN60" s="71"/>
      <c r="DO60" s="111"/>
      <c r="DP60" s="116"/>
      <c r="DQ60" s="74"/>
      <c r="DR60" s="75"/>
      <c r="DS60" s="76"/>
      <c r="DT60" s="77"/>
      <c r="DU60" s="74"/>
      <c r="DV60" s="71"/>
      <c r="DW60" s="72"/>
      <c r="DX60" s="78"/>
      <c r="DZ60" s="75"/>
      <c r="EA60" s="76"/>
      <c r="EB60" s="77"/>
      <c r="EC60" s="74"/>
      <c r="ED60" s="71"/>
      <c r="EE60" s="111"/>
      <c r="EF60" s="116"/>
      <c r="EG60" s="74"/>
      <c r="EH60" s="75"/>
      <c r="EI60" s="76"/>
      <c r="EJ60" s="77"/>
      <c r="EK60" s="74"/>
      <c r="EL60" s="71"/>
      <c r="EM60" s="72"/>
      <c r="EN60" s="78"/>
    </row>
    <row r="61" spans="1:144" ht="13.5" thickBot="1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82"/>
      <c r="DJ61" s="75"/>
      <c r="DK61" s="76"/>
      <c r="DL61" s="77"/>
      <c r="DM61" s="74"/>
      <c r="DN61" s="71"/>
      <c r="DO61" s="111"/>
      <c r="DP61" s="116"/>
      <c r="DQ61" s="74"/>
      <c r="DR61" s="75"/>
      <c r="DS61" s="76"/>
      <c r="DT61" s="77"/>
      <c r="DU61" s="74"/>
      <c r="DV61" s="71"/>
      <c r="DW61" s="72"/>
      <c r="DX61" s="78"/>
      <c r="DZ61" s="75"/>
      <c r="EA61" s="76"/>
      <c r="EB61" s="77"/>
      <c r="EC61" s="74"/>
      <c r="ED61" s="71"/>
      <c r="EE61" s="111"/>
      <c r="EF61" s="116"/>
      <c r="EG61" s="74"/>
      <c r="EH61" s="75"/>
      <c r="EI61" s="76"/>
      <c r="EJ61" s="77"/>
      <c r="EK61" s="74"/>
      <c r="EL61" s="71"/>
      <c r="EM61" s="72"/>
      <c r="EN61" s="78"/>
    </row>
    <row r="62" spans="1:144" ht="13.5" thickBot="1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82"/>
      <c r="DJ62" s="75"/>
      <c r="DK62" s="76"/>
      <c r="DL62" s="77"/>
      <c r="DM62" s="74"/>
      <c r="DN62" s="71"/>
      <c r="DO62" s="111"/>
      <c r="DP62" s="116"/>
      <c r="DQ62" s="74"/>
      <c r="DR62" s="75"/>
      <c r="DS62" s="76"/>
      <c r="DT62" s="77"/>
      <c r="DU62" s="74"/>
      <c r="DV62" s="71"/>
      <c r="DW62" s="72"/>
      <c r="DX62" s="78"/>
      <c r="DZ62" s="75"/>
      <c r="EA62" s="76"/>
      <c r="EB62" s="77"/>
      <c r="EC62" s="74"/>
      <c r="ED62" s="71"/>
      <c r="EE62" s="111"/>
      <c r="EF62" s="116"/>
      <c r="EG62" s="74"/>
      <c r="EH62" s="75"/>
      <c r="EI62" s="76"/>
      <c r="EJ62" s="77"/>
      <c r="EK62" s="74"/>
      <c r="EL62" s="71"/>
      <c r="EM62" s="72"/>
      <c r="EN62" s="78"/>
    </row>
    <row r="63" spans="1:144" ht="13.5" thickBot="1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82"/>
      <c r="DJ63" s="75"/>
      <c r="DK63" s="76"/>
      <c r="DL63" s="77"/>
      <c r="DM63" s="74"/>
      <c r="DN63" s="71"/>
      <c r="DO63" s="111"/>
      <c r="DP63" s="116"/>
      <c r="DQ63" s="74"/>
      <c r="DR63" s="75"/>
      <c r="DS63" s="76"/>
      <c r="DT63" s="77"/>
      <c r="DU63" s="74"/>
      <c r="DV63" s="71"/>
      <c r="DW63" s="72"/>
      <c r="DX63" s="78"/>
      <c r="DZ63" s="75"/>
      <c r="EA63" s="76"/>
      <c r="EB63" s="77"/>
      <c r="EC63" s="74"/>
      <c r="ED63" s="71"/>
      <c r="EE63" s="111"/>
      <c r="EF63" s="116"/>
      <c r="EG63" s="74"/>
      <c r="EH63" s="75"/>
      <c r="EI63" s="76"/>
      <c r="EJ63" s="77"/>
      <c r="EK63" s="74"/>
      <c r="EL63" s="71"/>
      <c r="EM63" s="72"/>
      <c r="EN63" s="78"/>
    </row>
    <row r="64" spans="1:144" ht="13.5" thickBot="1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82"/>
      <c r="DJ64" s="75"/>
      <c r="DK64" s="76"/>
      <c r="DL64" s="77"/>
      <c r="DM64" s="74"/>
      <c r="DN64" s="71"/>
      <c r="DO64" s="111"/>
      <c r="DP64" s="116"/>
      <c r="DQ64" s="74"/>
      <c r="DR64" s="75"/>
      <c r="DS64" s="76"/>
      <c r="DT64" s="77"/>
      <c r="DU64" s="74"/>
      <c r="DV64" s="71"/>
      <c r="DW64" s="72"/>
      <c r="DX64" s="78"/>
      <c r="DZ64" s="75"/>
      <c r="EA64" s="76"/>
      <c r="EB64" s="77"/>
      <c r="EC64" s="74"/>
      <c r="ED64" s="71"/>
      <c r="EE64" s="111"/>
      <c r="EF64" s="116"/>
      <c r="EG64" s="74"/>
      <c r="EH64" s="75"/>
      <c r="EI64" s="76"/>
      <c r="EJ64" s="77"/>
      <c r="EK64" s="74"/>
      <c r="EL64" s="71"/>
      <c r="EM64" s="72"/>
      <c r="EN64" s="78"/>
    </row>
    <row r="65" spans="1:114" ht="12.75" customHeight="1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  <c r="DJ65" s="240"/>
    </row>
    <row r="66" spans="1:114" ht="12.75" customHeight="1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  <c r="DJ66" s="240"/>
    </row>
    <row r="67" spans="1:114" ht="12.75" customHeight="1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  <c r="DJ67" s="240"/>
    </row>
    <row r="68" spans="1:114" ht="12.75" customHeight="1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14" ht="12.75" customHeight="1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14" ht="12.75" customHeight="1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/>
      <c r="DB70" s="67"/>
      <c r="DC70" s="68"/>
      <c r="DD70" s="69"/>
      <c r="DE70" s="30"/>
      <c r="DF70" s="46"/>
      <c r="DG70" s="47"/>
      <c r="DH70" s="48"/>
    </row>
    <row r="71" spans="1:114" ht="12.75" customHeight="1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/>
      <c r="DB71" s="67"/>
      <c r="DC71" s="68"/>
      <c r="DD71" s="69"/>
      <c r="DE71" s="30"/>
      <c r="DF71" s="46"/>
      <c r="DG71" s="47"/>
      <c r="DH71" s="48"/>
    </row>
    <row r="72" spans="1:114" ht="12.75" customHeight="1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  <c r="CS72" s="81"/>
      <c r="CT72" s="75"/>
      <c r="CU72" s="76"/>
      <c r="CV72" s="77"/>
      <c r="CW72" s="74"/>
      <c r="CX72" s="71">
        <v>0</v>
      </c>
      <c r="CY72" s="111">
        <v>0</v>
      </c>
      <c r="CZ72" s="116">
        <v>2.7941228620860854</v>
      </c>
      <c r="DA72" s="74"/>
      <c r="DB72" s="75"/>
      <c r="DC72" s="76"/>
      <c r="DD72" s="77"/>
      <c r="DE72" s="74"/>
      <c r="DF72" s="71"/>
      <c r="DG72" s="72"/>
      <c r="DH72" s="78"/>
    </row>
    <row r="73" spans="1:114">
      <c r="A73" s="4">
        <v>42736</v>
      </c>
      <c r="F73" s="4">
        <v>0</v>
      </c>
      <c r="G73" s="4">
        <v>0</v>
      </c>
      <c r="H73" s="15">
        <v>2.7941228620860898</v>
      </c>
      <c r="V73" s="4">
        <v>0</v>
      </c>
      <c r="W73" s="4">
        <v>0</v>
      </c>
      <c r="X73" s="4">
        <v>2.7941228620860898</v>
      </c>
      <c r="AG73" s="5">
        <v>0</v>
      </c>
      <c r="AL73" s="4">
        <v>0</v>
      </c>
      <c r="AM73" s="4">
        <v>0</v>
      </c>
      <c r="AN73" s="4">
        <v>2.7941228620860898</v>
      </c>
      <c r="AW73" s="5">
        <v>0</v>
      </c>
      <c r="BC73" s="5">
        <v>0</v>
      </c>
      <c r="BD73" s="5">
        <v>2.7941228620860898</v>
      </c>
      <c r="BR73" s="5">
        <v>0</v>
      </c>
      <c r="BS73" s="5">
        <v>0</v>
      </c>
      <c r="BT73" s="5">
        <v>2.7941228620860898</v>
      </c>
      <c r="CH73" s="5">
        <v>0</v>
      </c>
      <c r="CI73" s="5">
        <v>0</v>
      </c>
      <c r="CJ73" s="5">
        <v>2.7941228620860898</v>
      </c>
      <c r="CX73" s="5">
        <v>0</v>
      </c>
      <c r="CY73" s="5">
        <v>0</v>
      </c>
      <c r="CZ73" s="5">
        <v>2.7941228620860898</v>
      </c>
    </row>
    <row r="74" spans="1:114">
      <c r="A74" s="4">
        <v>42767</v>
      </c>
      <c r="F74" s="4">
        <v>0</v>
      </c>
      <c r="G74" s="4">
        <v>0</v>
      </c>
      <c r="H74" s="4">
        <v>2.7941228620860898</v>
      </c>
      <c r="V74" s="4">
        <v>0</v>
      </c>
      <c r="W74" s="4">
        <v>0</v>
      </c>
      <c r="X74" s="4">
        <v>2.7941228620860898</v>
      </c>
      <c r="AG74" s="5">
        <v>0</v>
      </c>
      <c r="AL74" s="4">
        <v>0</v>
      </c>
      <c r="AM74" s="4">
        <v>0</v>
      </c>
      <c r="AN74" s="4">
        <v>2.7941228620860898</v>
      </c>
      <c r="AW74" s="5">
        <v>0</v>
      </c>
      <c r="BC74" s="5">
        <v>0</v>
      </c>
      <c r="BD74" s="5">
        <v>2.7941228620860898</v>
      </c>
      <c r="BR74" s="5">
        <v>0</v>
      </c>
      <c r="BS74" s="5">
        <v>0</v>
      </c>
      <c r="BT74" s="5">
        <v>2.7941228620860898</v>
      </c>
      <c r="CH74" s="5">
        <v>0</v>
      </c>
      <c r="CI74" s="5">
        <v>0</v>
      </c>
      <c r="CJ74" s="5">
        <v>2.7941228620860898</v>
      </c>
      <c r="CX74" s="5">
        <v>0</v>
      </c>
      <c r="CY74" s="5">
        <v>0</v>
      </c>
      <c r="CZ74" s="5">
        <v>2.7941228620860898</v>
      </c>
    </row>
    <row r="75" spans="1:114">
      <c r="A75" s="4">
        <v>42795</v>
      </c>
      <c r="F75" s="4">
        <v>0</v>
      </c>
      <c r="G75" s="4">
        <v>0</v>
      </c>
      <c r="H75" s="4">
        <v>2.7941228620860898</v>
      </c>
      <c r="V75" s="4">
        <v>0</v>
      </c>
      <c r="W75" s="4">
        <v>0</v>
      </c>
      <c r="X75" s="4">
        <v>2.7941228620860898</v>
      </c>
      <c r="AG75" s="5">
        <v>0</v>
      </c>
      <c r="AL75" s="4">
        <v>0</v>
      </c>
      <c r="AM75" s="4">
        <v>0</v>
      </c>
      <c r="AN75" s="4">
        <v>2.7941228620860898</v>
      </c>
      <c r="AW75" s="5">
        <v>0</v>
      </c>
      <c r="BC75" s="5">
        <v>0</v>
      </c>
      <c r="BD75" s="5">
        <v>2.7941228620860898</v>
      </c>
      <c r="BR75" s="5">
        <v>0</v>
      </c>
      <c r="BS75" s="5">
        <v>0</v>
      </c>
      <c r="BT75" s="5">
        <v>2.7941228620860898</v>
      </c>
      <c r="CH75" s="5">
        <v>0</v>
      </c>
      <c r="CI75" s="5">
        <v>0</v>
      </c>
      <c r="CJ75" s="5">
        <v>2.7941228620860898</v>
      </c>
      <c r="CX75" s="5">
        <v>0</v>
      </c>
      <c r="CY75" s="5">
        <v>0</v>
      </c>
      <c r="CZ75" s="5">
        <v>2.7941228620860898</v>
      </c>
    </row>
    <row r="76" spans="1:114">
      <c r="A76" s="4">
        <v>42826</v>
      </c>
      <c r="F76" s="4">
        <v>0</v>
      </c>
      <c r="G76" s="4">
        <v>0</v>
      </c>
      <c r="H76" s="4">
        <v>2.7941228620860898</v>
      </c>
      <c r="V76" s="4">
        <v>0</v>
      </c>
      <c r="W76" s="4">
        <v>0</v>
      </c>
      <c r="X76" s="4">
        <v>2.7941228620860898</v>
      </c>
      <c r="AG76" s="5">
        <v>0</v>
      </c>
      <c r="AL76" s="4">
        <v>0</v>
      </c>
      <c r="AM76" s="4">
        <v>0</v>
      </c>
      <c r="AN76" s="4">
        <v>2.7941228620860898</v>
      </c>
      <c r="AW76" s="5">
        <v>0</v>
      </c>
      <c r="BC76" s="5">
        <v>0</v>
      </c>
      <c r="BD76" s="5">
        <v>2.7941228620860898</v>
      </c>
      <c r="BR76" s="5">
        <v>0</v>
      </c>
      <c r="BS76" s="5">
        <v>0</v>
      </c>
      <c r="BT76" s="5">
        <v>2.7941228620860898</v>
      </c>
      <c r="CH76" s="5">
        <v>0</v>
      </c>
      <c r="CI76" s="5">
        <v>0</v>
      </c>
      <c r="CJ76" s="5">
        <v>2.7941228620860898</v>
      </c>
      <c r="CX76" s="5">
        <v>0</v>
      </c>
      <c r="CY76" s="5">
        <v>0</v>
      </c>
      <c r="CZ76" s="5">
        <v>2.7941228620860898</v>
      </c>
    </row>
    <row r="77" spans="1:114">
      <c r="A77" s="4">
        <v>42856</v>
      </c>
      <c r="F77" s="4">
        <v>0</v>
      </c>
      <c r="G77" s="4">
        <v>0</v>
      </c>
      <c r="H77" s="4">
        <v>2.7941228620860898</v>
      </c>
      <c r="V77" s="4">
        <v>0</v>
      </c>
      <c r="W77" s="4">
        <v>0</v>
      </c>
      <c r="X77" s="4">
        <v>2.7941228620860898</v>
      </c>
      <c r="AG77" s="5">
        <v>0</v>
      </c>
      <c r="AL77" s="4">
        <v>0</v>
      </c>
      <c r="AM77" s="4">
        <v>0</v>
      </c>
      <c r="AN77" s="4">
        <v>2.7941228620860898</v>
      </c>
      <c r="AW77" s="5">
        <v>0</v>
      </c>
      <c r="BC77" s="5">
        <v>0</v>
      </c>
      <c r="BD77" s="5">
        <v>2.7941228620860898</v>
      </c>
      <c r="BR77" s="5">
        <v>0</v>
      </c>
      <c r="BS77" s="5">
        <v>0</v>
      </c>
      <c r="BT77" s="5">
        <v>2.7941228620860898</v>
      </c>
      <c r="CH77" s="5">
        <v>0</v>
      </c>
      <c r="CI77" s="5">
        <v>0</v>
      </c>
      <c r="CJ77" s="5">
        <v>2.7941228620860898</v>
      </c>
      <c r="CX77" s="5">
        <v>0</v>
      </c>
      <c r="CY77" s="5">
        <v>0</v>
      </c>
      <c r="CZ77" s="5">
        <v>2.7941228620860898</v>
      </c>
    </row>
    <row r="78" spans="1:114">
      <c r="A78" s="4">
        <v>42887</v>
      </c>
      <c r="F78" s="4">
        <v>0</v>
      </c>
      <c r="G78" s="4">
        <v>0</v>
      </c>
      <c r="H78" s="4">
        <v>2.7941228620860898</v>
      </c>
      <c r="V78" s="4">
        <v>0</v>
      </c>
      <c r="W78" s="4">
        <v>0</v>
      </c>
      <c r="X78" s="4">
        <v>2.7941228620860898</v>
      </c>
      <c r="AG78" s="5">
        <v>0</v>
      </c>
      <c r="AL78" s="4">
        <v>0</v>
      </c>
      <c r="AM78" s="4">
        <v>0</v>
      </c>
      <c r="AN78" s="4">
        <v>2.7941228620860898</v>
      </c>
      <c r="AW78" s="5">
        <v>0</v>
      </c>
      <c r="BC78" s="5">
        <v>0</v>
      </c>
      <c r="BD78" s="5">
        <v>2.7941228620860898</v>
      </c>
      <c r="BR78" s="5">
        <v>0</v>
      </c>
      <c r="BS78" s="5">
        <v>0</v>
      </c>
      <c r="BT78" s="5">
        <v>2.7941228620860898</v>
      </c>
      <c r="CH78" s="5">
        <v>0</v>
      </c>
      <c r="CI78" s="5">
        <v>0</v>
      </c>
      <c r="CJ78" s="5">
        <v>2.7941228620860898</v>
      </c>
      <c r="CX78" s="5">
        <v>0</v>
      </c>
      <c r="CY78" s="5">
        <v>0</v>
      </c>
      <c r="CZ78" s="5">
        <v>2.7941228620860898</v>
      </c>
    </row>
    <row r="79" spans="1:114">
      <c r="A79" s="4">
        <v>42917</v>
      </c>
      <c r="F79" s="4">
        <v>0</v>
      </c>
      <c r="G79" s="4">
        <v>0</v>
      </c>
      <c r="H79" s="4">
        <v>2.7941228620860898</v>
      </c>
      <c r="V79" s="4">
        <v>0</v>
      </c>
      <c r="W79" s="4">
        <v>0</v>
      </c>
      <c r="X79" s="4">
        <v>2.7941228620860898</v>
      </c>
      <c r="AG79" s="5">
        <v>0</v>
      </c>
      <c r="AL79" s="4">
        <v>0</v>
      </c>
      <c r="AM79" s="4">
        <v>0</v>
      </c>
      <c r="AN79" s="4">
        <v>2.7941228620860898</v>
      </c>
      <c r="AW79" s="5">
        <v>0</v>
      </c>
      <c r="BC79" s="5">
        <v>0</v>
      </c>
      <c r="BD79" s="5">
        <v>2.7941228620860898</v>
      </c>
      <c r="BR79" s="5">
        <v>0</v>
      </c>
      <c r="BS79" s="5">
        <v>0</v>
      </c>
      <c r="BT79" s="5">
        <v>2.7941228620860898</v>
      </c>
      <c r="CH79" s="5">
        <v>0</v>
      </c>
      <c r="CI79" s="5">
        <v>0</v>
      </c>
      <c r="CJ79" s="5">
        <v>2.7941228620860898</v>
      </c>
      <c r="CX79" s="5">
        <v>0</v>
      </c>
      <c r="CY79" s="5">
        <v>0</v>
      </c>
      <c r="CZ79" s="5">
        <v>2.7941228620860898</v>
      </c>
    </row>
    <row r="80" spans="1:114">
      <c r="A80" s="4">
        <v>42948</v>
      </c>
      <c r="F80" s="4">
        <v>0</v>
      </c>
      <c r="G80" s="4">
        <v>0</v>
      </c>
      <c r="H80" s="4">
        <v>2.7941228620860898</v>
      </c>
      <c r="V80" s="4">
        <v>0</v>
      </c>
      <c r="W80" s="4">
        <v>0</v>
      </c>
      <c r="X80" s="4">
        <v>2.7941228620860898</v>
      </c>
      <c r="AG80" s="5">
        <v>0</v>
      </c>
      <c r="AL80" s="4">
        <v>0</v>
      </c>
      <c r="AM80" s="4">
        <v>0</v>
      </c>
      <c r="AN80" s="4">
        <v>2.7941228620860898</v>
      </c>
      <c r="AW80" s="5">
        <v>0</v>
      </c>
      <c r="BC80" s="5">
        <v>0</v>
      </c>
      <c r="BD80" s="5">
        <v>2.7941228620860898</v>
      </c>
      <c r="BR80" s="5">
        <v>0</v>
      </c>
      <c r="BS80" s="5">
        <v>0</v>
      </c>
      <c r="BT80" s="5">
        <v>2.7941228620860898</v>
      </c>
      <c r="CH80" s="5">
        <v>0</v>
      </c>
      <c r="CI80" s="5">
        <v>0</v>
      </c>
      <c r="CJ80" s="5">
        <v>2.7941228620860898</v>
      </c>
      <c r="CX80" s="5">
        <v>0</v>
      </c>
      <c r="CY80" s="5">
        <v>0</v>
      </c>
      <c r="CZ80" s="5">
        <v>2.7941228620860898</v>
      </c>
    </row>
    <row r="81" spans="1:104">
      <c r="A81" s="4">
        <v>42979</v>
      </c>
      <c r="F81" s="4">
        <v>0</v>
      </c>
      <c r="G81" s="4">
        <v>0</v>
      </c>
      <c r="H81" s="4">
        <v>2.7941228620860898</v>
      </c>
      <c r="V81" s="4">
        <v>0</v>
      </c>
      <c r="W81" s="4">
        <v>0</v>
      </c>
      <c r="X81" s="4">
        <v>2.7941228620860898</v>
      </c>
      <c r="AG81" s="5">
        <v>0</v>
      </c>
      <c r="AL81" s="4">
        <v>0</v>
      </c>
      <c r="AM81" s="4">
        <v>0</v>
      </c>
      <c r="AN81" s="4">
        <v>2.7941228620860898</v>
      </c>
      <c r="AW81" s="5">
        <v>0</v>
      </c>
      <c r="BC81" s="5">
        <v>0</v>
      </c>
      <c r="BD81" s="5">
        <v>2.7941228620860898</v>
      </c>
      <c r="BR81" s="5">
        <v>0</v>
      </c>
      <c r="BS81" s="5">
        <v>0</v>
      </c>
      <c r="BT81" s="5">
        <v>2.7941228620860898</v>
      </c>
      <c r="CH81" s="5">
        <v>0</v>
      </c>
      <c r="CI81" s="5">
        <v>0</v>
      </c>
      <c r="CJ81" s="5">
        <v>2.7941228620860898</v>
      </c>
      <c r="CX81" s="5">
        <v>0</v>
      </c>
      <c r="CY81" s="5">
        <v>0</v>
      </c>
      <c r="CZ81" s="5">
        <v>2.7941228620860898</v>
      </c>
    </row>
    <row r="82" spans="1:104">
      <c r="A82" s="4">
        <v>43009</v>
      </c>
      <c r="F82" s="4">
        <v>0</v>
      </c>
      <c r="G82" s="4">
        <v>0</v>
      </c>
      <c r="H82" s="4">
        <v>2.7941228620860898</v>
      </c>
      <c r="V82" s="4">
        <v>0</v>
      </c>
      <c r="W82" s="4">
        <v>0</v>
      </c>
      <c r="X82" s="4">
        <v>2.7941228620860898</v>
      </c>
      <c r="AG82" s="5">
        <v>0</v>
      </c>
      <c r="AL82" s="4">
        <v>0</v>
      </c>
      <c r="AM82" s="4">
        <v>0</v>
      </c>
      <c r="AN82" s="4">
        <v>2.7941228620860898</v>
      </c>
      <c r="AW82" s="5">
        <v>0</v>
      </c>
      <c r="BC82" s="5">
        <v>0</v>
      </c>
      <c r="BD82" s="5">
        <v>2.7941228620860898</v>
      </c>
      <c r="BR82" s="5">
        <v>0</v>
      </c>
      <c r="BS82" s="5">
        <v>0</v>
      </c>
      <c r="BT82" s="5">
        <v>2.7941228620860898</v>
      </c>
      <c r="CH82" s="5">
        <v>0</v>
      </c>
      <c r="CI82" s="5">
        <v>0</v>
      </c>
      <c r="CJ82" s="5">
        <v>2.7941228620860898</v>
      </c>
      <c r="CX82" s="5">
        <v>0</v>
      </c>
      <c r="CY82" s="5">
        <v>0</v>
      </c>
      <c r="CZ82" s="5">
        <v>2.7941228620860898</v>
      </c>
    </row>
    <row r="83" spans="1:104">
      <c r="A83" s="4">
        <v>43040</v>
      </c>
      <c r="F83" s="4">
        <v>0</v>
      </c>
      <c r="G83" s="4">
        <v>0</v>
      </c>
      <c r="H83" s="4">
        <v>2.7941228620860898</v>
      </c>
      <c r="V83" s="4">
        <v>0</v>
      </c>
      <c r="W83" s="4">
        <v>0</v>
      </c>
      <c r="X83" s="4">
        <v>2.7941228620860898</v>
      </c>
      <c r="AG83" s="5">
        <v>0</v>
      </c>
      <c r="AL83" s="4">
        <v>0</v>
      </c>
      <c r="AM83" s="4">
        <v>0</v>
      </c>
      <c r="AN83" s="4">
        <v>2.7941228620860898</v>
      </c>
      <c r="AW83" s="5">
        <v>0</v>
      </c>
      <c r="BC83" s="5">
        <v>0</v>
      </c>
      <c r="BD83" s="5">
        <v>2.7941228620860898</v>
      </c>
      <c r="BR83" s="5">
        <v>0</v>
      </c>
      <c r="BS83" s="5">
        <v>0</v>
      </c>
      <c r="BT83" s="5">
        <v>2.7941228620860898</v>
      </c>
      <c r="CH83" s="5">
        <v>0</v>
      </c>
      <c r="CI83" s="5">
        <v>0</v>
      </c>
      <c r="CJ83" s="5">
        <v>2.7941228620860898</v>
      </c>
      <c r="CX83" s="5">
        <v>0</v>
      </c>
      <c r="CY83" s="5">
        <v>0</v>
      </c>
      <c r="CZ83" s="5">
        <v>2.7941228620860898</v>
      </c>
    </row>
    <row r="84" spans="1:104">
      <c r="A84" s="4">
        <v>43070</v>
      </c>
      <c r="F84" s="4">
        <v>0</v>
      </c>
      <c r="G84" s="4">
        <v>0</v>
      </c>
      <c r="H84" s="4">
        <v>2.7941228620860898</v>
      </c>
      <c r="V84" s="4">
        <v>0</v>
      </c>
      <c r="W84" s="4">
        <v>0</v>
      </c>
      <c r="X84" s="4">
        <v>2.7941228620860898</v>
      </c>
      <c r="AG84" s="5">
        <v>0</v>
      </c>
      <c r="AL84" s="4">
        <v>0</v>
      </c>
      <c r="AM84" s="4">
        <v>0</v>
      </c>
      <c r="AN84" s="4">
        <v>2.7941228620860898</v>
      </c>
      <c r="AW84" s="5">
        <v>0</v>
      </c>
      <c r="BC84" s="5">
        <v>0</v>
      </c>
      <c r="BD84" s="5">
        <v>2.7941228620860898</v>
      </c>
      <c r="BR84" s="5">
        <v>0</v>
      </c>
      <c r="BS84" s="5">
        <v>0</v>
      </c>
      <c r="BT84" s="5">
        <v>2.7941228620860898</v>
      </c>
      <c r="CH84" s="5">
        <v>0</v>
      </c>
      <c r="CI84" s="5">
        <v>0</v>
      </c>
      <c r="CJ84" s="5">
        <v>2.7941228620860898</v>
      </c>
      <c r="CX84" s="5">
        <v>0</v>
      </c>
      <c r="CY84" s="5">
        <v>0</v>
      </c>
      <c r="CZ84" s="5">
        <v>2.7941228620860898</v>
      </c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00B0F0"/>
  </sheetPr>
  <dimension ref="A1:EO84"/>
  <sheetViews>
    <sheetView zoomScale="85" zoomScaleNormal="85" workbookViewId="0">
      <pane xSplit="1" topLeftCell="B1" activePane="topRight" state="frozen"/>
      <selection activeCell="CV6" sqref="CV6"/>
      <selection pane="topRight"/>
    </sheetView>
  </sheetViews>
  <sheetFormatPr defaultColWidth="9.140625" defaultRowHeight="12.75" outlineLevelCol="1"/>
  <cols>
    <col min="1" max="1" width="22.140625" style="4" customWidth="1"/>
    <col min="2" max="2" width="15.7109375" style="4" bestFit="1" customWidth="1"/>
    <col min="3" max="3" width="11.85546875" style="4" customWidth="1"/>
    <col min="4" max="4" width="18.7109375" style="4" customWidth="1"/>
    <col min="5" max="5" width="1.85546875" style="4" customWidth="1"/>
    <col min="6" max="6" width="16" style="4" customWidth="1"/>
    <col min="7" max="7" width="13.28515625" style="4" customWidth="1"/>
    <col min="8" max="8" width="16.7109375" style="4" bestFit="1" customWidth="1"/>
    <col min="9" max="9" width="1.7109375" style="4" customWidth="1"/>
    <col min="10" max="10" width="15.85546875" style="4" customWidth="1"/>
    <col min="11" max="11" width="14" style="4" customWidth="1"/>
    <col min="12" max="12" width="16.7109375" style="4" customWidth="1"/>
    <col min="13" max="13" width="1.7109375" style="4" customWidth="1"/>
    <col min="14" max="14" width="12" style="4" customWidth="1"/>
    <col min="15" max="15" width="16.28515625" style="4" customWidth="1"/>
    <col min="16" max="16" width="17.5703125" style="4" customWidth="1"/>
    <col min="17" max="17" width="3.85546875" style="5" customWidth="1"/>
    <col min="18" max="18" width="10.140625" style="4" customWidth="1"/>
    <col min="19" max="19" width="13.85546875" style="4" customWidth="1"/>
    <col min="20" max="20" width="16.7109375" style="4" customWidth="1"/>
    <col min="21" max="21" width="2.28515625" style="4" customWidth="1"/>
    <col min="22" max="22" width="10.140625" style="4" bestFit="1" customWidth="1"/>
    <col min="23" max="23" width="9.140625" style="4" customWidth="1"/>
    <col min="24" max="24" width="16.7109375" style="4" bestFit="1" customWidth="1"/>
    <col min="25" max="25" width="1.7109375" style="4" customWidth="1"/>
    <col min="26" max="26" width="12" style="4" customWidth="1"/>
    <col min="27" max="27" width="9.140625" style="4" customWidth="1"/>
    <col min="28" max="28" width="16.7109375" style="4" customWidth="1"/>
    <col min="29" max="29" width="1.85546875" style="4" customWidth="1"/>
    <col min="30" max="30" width="11.5703125" style="4" customWidth="1"/>
    <col min="31" max="31" width="9.140625" style="4" customWidth="1"/>
    <col min="32" max="32" width="16.7109375" style="4" customWidth="1"/>
    <col min="33" max="33" width="1" style="5" customWidth="1"/>
    <col min="34" max="34" width="10.5703125" style="4" customWidth="1"/>
    <col min="35" max="35" width="10.42578125" style="4" customWidth="1"/>
    <col min="36" max="36" width="20.7109375" style="4" customWidth="1"/>
    <col min="37" max="37" width="2.140625" style="4" customWidth="1"/>
    <col min="38" max="38" width="10.28515625" style="4" customWidth="1"/>
    <col min="39" max="39" width="9.140625" style="4" customWidth="1"/>
    <col min="40" max="40" width="16.7109375" style="4" customWidth="1"/>
    <col min="41" max="41" width="2.140625" style="4" customWidth="1"/>
    <col min="42" max="42" width="10.5703125" style="4" customWidth="1"/>
    <col min="43" max="43" width="9.140625" style="4" customWidth="1"/>
    <col min="44" max="44" width="16.7109375" style="4" customWidth="1"/>
    <col min="45" max="45" width="1.85546875" style="4" customWidth="1"/>
    <col min="46" max="46" width="10.28515625" style="4" customWidth="1"/>
    <col min="47" max="47" width="9.140625" style="4" customWidth="1"/>
    <col min="48" max="48" width="16.7109375" style="4" bestFit="1" customWidth="1"/>
    <col min="49" max="49" width="1.7109375" style="5" customWidth="1"/>
    <col min="50" max="50" width="10.42578125" style="5" customWidth="1"/>
    <col min="51" max="51" width="9.28515625" style="5" customWidth="1"/>
    <col min="52" max="52" width="16.7109375" style="5" bestFit="1" customWidth="1"/>
    <col min="53" max="53" width="2.5703125" style="5" customWidth="1"/>
    <col min="54" max="54" width="10.42578125" style="5" customWidth="1"/>
    <col min="55" max="55" width="9.28515625" style="5" customWidth="1"/>
    <col min="56" max="56" width="16.7109375" style="5" bestFit="1" customWidth="1"/>
    <col min="57" max="57" width="3" style="5" customWidth="1"/>
    <col min="58" max="58" width="10.7109375" style="5" customWidth="1"/>
    <col min="59" max="59" width="9.28515625" style="5" customWidth="1"/>
    <col min="60" max="60" width="16.7109375" style="5" customWidth="1"/>
    <col min="61" max="61" width="3" style="5" customWidth="1"/>
    <col min="62" max="62" width="11.140625" style="5" customWidth="1"/>
    <col min="63" max="63" width="9.28515625" style="5" customWidth="1"/>
    <col min="64" max="64" width="16.7109375" style="5" bestFit="1" customWidth="1"/>
    <col min="65" max="65" width="1.7109375" style="5" customWidth="1"/>
    <col min="66" max="66" width="11.28515625" style="5" customWidth="1"/>
    <col min="67" max="67" width="9.28515625" style="5" customWidth="1"/>
    <col min="68" max="68" width="16.7109375" style="5" bestFit="1" customWidth="1"/>
    <col min="69" max="69" width="3.28515625" style="5" customWidth="1"/>
    <col min="70" max="70" width="10.85546875" style="5" customWidth="1"/>
    <col min="71" max="71" width="9.28515625" style="5" customWidth="1"/>
    <col min="72" max="72" width="16.7109375" style="5" bestFit="1" customWidth="1"/>
    <col min="73" max="73" width="3.28515625" style="5" customWidth="1"/>
    <col min="74" max="74" width="10.28515625" style="5" customWidth="1"/>
    <col min="75" max="75" width="9.28515625" style="5" customWidth="1"/>
    <col min="76" max="76" width="16.7109375" style="5" customWidth="1"/>
    <col min="77" max="77" width="3" style="5" customWidth="1"/>
    <col min="78" max="78" width="9.85546875" style="5" customWidth="1"/>
    <col min="79" max="79" width="9.28515625" style="5" customWidth="1"/>
    <col min="80" max="80" width="16.7109375" style="5" bestFit="1" customWidth="1"/>
    <col min="81" max="81" width="1.7109375" style="5" customWidth="1"/>
    <col min="82" max="82" width="9.85546875" style="5" customWidth="1"/>
    <col min="83" max="83" width="10.42578125" style="5" bestFit="1" customWidth="1"/>
    <col min="84" max="84" width="16.7109375" style="5" bestFit="1" customWidth="1"/>
    <col min="85" max="85" width="1.7109375" style="5" customWidth="1"/>
    <col min="86" max="86" width="10.5703125" style="5" customWidth="1"/>
    <col min="87" max="87" width="10.42578125" style="5" bestFit="1" customWidth="1"/>
    <col min="88" max="88" width="16.7109375" style="5" bestFit="1" customWidth="1"/>
    <col min="89" max="89" width="1.7109375" style="5" customWidth="1"/>
    <col min="90" max="90" width="9.42578125" style="5" customWidth="1"/>
    <col min="91" max="91" width="10.42578125" style="5" customWidth="1"/>
    <col min="92" max="92" width="16.7109375" style="5" customWidth="1"/>
    <col min="93" max="93" width="1.7109375" style="5" customWidth="1"/>
    <col min="94" max="94" width="10.28515625" style="5" customWidth="1"/>
    <col min="95" max="95" width="10.42578125" style="5" bestFit="1" customWidth="1"/>
    <col min="96" max="96" width="16.7109375" style="5" bestFit="1" customWidth="1"/>
    <col min="97" max="97" width="1.7109375" style="5" customWidth="1"/>
    <col min="98" max="98" width="9.85546875" style="5" customWidth="1"/>
    <col min="99" max="99" width="10.42578125" style="5" bestFit="1" customWidth="1"/>
    <col min="100" max="100" width="16.7109375" style="5" bestFit="1" customWidth="1"/>
    <col min="101" max="101" width="1.7109375" style="5" customWidth="1"/>
    <col min="102" max="102" width="10.5703125" style="5" customWidth="1"/>
    <col min="103" max="103" width="10.42578125" style="5" bestFit="1" customWidth="1"/>
    <col min="104" max="104" width="16.7109375" style="5" bestFit="1" customWidth="1"/>
    <col min="105" max="105" width="1.7109375" style="5" customWidth="1"/>
    <col min="106" max="106" width="9.42578125" style="5" customWidth="1"/>
    <col min="107" max="107" width="10.42578125" style="5" customWidth="1"/>
    <col min="108" max="108" width="16.7109375" style="5" customWidth="1"/>
    <col min="109" max="109" width="1.7109375" style="5" customWidth="1"/>
    <col min="110" max="110" width="10.28515625" style="5" customWidth="1"/>
    <col min="111" max="111" width="10.42578125" style="5" bestFit="1" customWidth="1"/>
    <col min="112" max="112" width="16.7109375" style="5" bestFit="1" customWidth="1"/>
    <col min="113" max="113" width="2.85546875" style="5" hidden="1" customWidth="1" outlineLevel="1"/>
    <col min="114" max="114" width="9.85546875" style="4" hidden="1" customWidth="1" outlineLevel="1"/>
    <col min="115" max="115" width="10.42578125" style="4" hidden="1" customWidth="1" outlineLevel="1"/>
    <col min="116" max="116" width="19.28515625" style="4" hidden="1" customWidth="1" outlineLevel="1"/>
    <col min="117" max="117" width="2.140625" style="4" hidden="1" customWidth="1" outlineLevel="1"/>
    <col min="118" max="118" width="10.140625" style="4" hidden="1" customWidth="1" outlineLevel="1"/>
    <col min="119" max="119" width="10.42578125" style="4" hidden="1" customWidth="1" outlineLevel="1"/>
    <col min="120" max="120" width="16.7109375" style="4" hidden="1" customWidth="1" outlineLevel="1"/>
    <col min="121" max="121" width="2.140625" style="4" hidden="1" customWidth="1" outlineLevel="1"/>
    <col min="122" max="122" width="9.42578125" style="4" hidden="1" customWidth="1" outlineLevel="1"/>
    <col min="123" max="123" width="10.42578125" style="4" hidden="1" customWidth="1" outlineLevel="1"/>
    <col min="124" max="124" width="16.7109375" style="4" hidden="1" customWidth="1" outlineLevel="1"/>
    <col min="125" max="125" width="1.85546875" style="4" hidden="1" customWidth="1" outlineLevel="1"/>
    <col min="126" max="126" width="10" style="4" hidden="1" customWidth="1" outlineLevel="1"/>
    <col min="127" max="127" width="10.42578125" style="4" hidden="1" customWidth="1" outlineLevel="1"/>
    <col min="128" max="128" width="16.7109375" style="4" hidden="1" customWidth="1" outlineLevel="1"/>
    <col min="129" max="129" width="3.85546875" style="4" hidden="1" customWidth="1" outlineLevel="1"/>
    <col min="130" max="130" width="11" style="4" hidden="1" customWidth="1" outlineLevel="1"/>
    <col min="131" max="131" width="0" style="4" hidden="1" customWidth="1" outlineLevel="1"/>
    <col min="132" max="132" width="16.7109375" style="4" hidden="1" customWidth="1" outlineLevel="1"/>
    <col min="133" max="133" width="2.140625" style="4" hidden="1" customWidth="1" outlineLevel="1"/>
    <col min="134" max="134" width="10.140625" style="4" hidden="1" customWidth="1" outlineLevel="1"/>
    <col min="135" max="135" width="0" style="4" hidden="1" customWidth="1" outlineLevel="1"/>
    <col min="136" max="136" width="16.7109375" style="4" hidden="1" customWidth="1" outlineLevel="1"/>
    <col min="137" max="137" width="2.5703125" style="4" hidden="1" customWidth="1" outlineLevel="1"/>
    <col min="138" max="138" width="11" style="4" hidden="1" customWidth="1" outlineLevel="1"/>
    <col min="139" max="139" width="9.140625" style="4" hidden="1" customWidth="1" outlineLevel="1"/>
    <col min="140" max="140" width="16.7109375" style="4" hidden="1" customWidth="1" outlineLevel="1"/>
    <col min="141" max="141" width="2" style="4" hidden="1" customWidth="1" outlineLevel="1"/>
    <col min="142" max="142" width="11.140625" style="4" hidden="1" customWidth="1" outlineLevel="1"/>
    <col min="143" max="143" width="0" style="4" hidden="1" customWidth="1" outlineLevel="1"/>
    <col min="144" max="144" width="16.7109375" style="4" hidden="1" customWidth="1" outlineLevel="1"/>
    <col min="145" max="145" width="9.140625" style="4" collapsed="1"/>
    <col min="146" max="16384" width="9.140625" style="4"/>
  </cols>
  <sheetData>
    <row r="1" spans="1:144" ht="21.75" thickBot="1">
      <c r="A1" s="151" t="s">
        <v>60</v>
      </c>
      <c r="B1" s="152"/>
      <c r="C1" s="152"/>
      <c r="D1" s="152"/>
      <c r="E1" s="152"/>
      <c r="F1" s="152"/>
      <c r="G1" s="152"/>
      <c r="H1" s="153"/>
    </row>
    <row r="2" spans="1:144" ht="13.5" thickBot="1">
      <c r="B2" s="6" t="s">
        <v>24</v>
      </c>
      <c r="C2" s="6" t="s">
        <v>25</v>
      </c>
      <c r="D2" s="7"/>
      <c r="R2" s="6" t="s">
        <v>6</v>
      </c>
      <c r="AH2" s="6" t="s">
        <v>2</v>
      </c>
      <c r="AX2" s="6" t="s">
        <v>3</v>
      </c>
      <c r="BN2" s="6" t="s">
        <v>4</v>
      </c>
      <c r="BO2" s="8"/>
      <c r="CD2" s="6" t="s">
        <v>23</v>
      </c>
      <c r="CT2" s="6" t="s">
        <v>265</v>
      </c>
      <c r="DJ2" s="6" t="s">
        <v>26</v>
      </c>
      <c r="DZ2" s="6" t="s">
        <v>27</v>
      </c>
    </row>
    <row r="3" spans="1:144" ht="15">
      <c r="A3" s="4" t="s">
        <v>28</v>
      </c>
      <c r="B3" s="9">
        <v>760599</v>
      </c>
      <c r="C3" s="9">
        <v>1626685</v>
      </c>
      <c r="D3" s="9"/>
      <c r="G3" s="9"/>
      <c r="P3" s="108"/>
      <c r="R3" s="10">
        <v>738296</v>
      </c>
      <c r="S3" s="11"/>
      <c r="AH3" s="10">
        <v>127790</v>
      </c>
      <c r="AX3" s="10">
        <v>267678</v>
      </c>
      <c r="BN3" s="8">
        <v>3629259</v>
      </c>
      <c r="CD3" s="8">
        <v>99730</v>
      </c>
      <c r="CT3" s="8">
        <v>691505</v>
      </c>
      <c r="DJ3" s="386">
        <f>B4+R3+AH3+CT3</f>
        <v>1922953.5815329845</v>
      </c>
      <c r="DZ3" s="8">
        <v>5447169.0499999998</v>
      </c>
    </row>
    <row r="4" spans="1:144">
      <c r="A4" s="4" t="s">
        <v>29</v>
      </c>
      <c r="B4" s="9">
        <v>365362.58153298439</v>
      </c>
      <c r="P4" s="108"/>
      <c r="S4" s="11"/>
      <c r="BN4" s="12"/>
      <c r="DJ4" s="67">
        <f>B4+R3+AH3+CT3</f>
        <v>1922953.5815329845</v>
      </c>
    </row>
    <row r="5" spans="1:144" ht="15">
      <c r="A5" s="4" t="s">
        <v>30</v>
      </c>
      <c r="B5" s="13">
        <v>0.48036163804183862</v>
      </c>
      <c r="BN5" s="14"/>
    </row>
    <row r="6" spans="1:144">
      <c r="BN6" s="14"/>
    </row>
    <row r="7" spans="1:144">
      <c r="A7" s="4" t="s">
        <v>31</v>
      </c>
      <c r="B7" s="15">
        <v>136.6500822324912</v>
      </c>
      <c r="D7" s="15"/>
      <c r="H7" s="15"/>
      <c r="L7" s="15"/>
      <c r="Z7" s="147">
        <v>0.44159008237055308</v>
      </c>
      <c r="AA7" s="148"/>
      <c r="AB7" s="148"/>
      <c r="AC7" s="148"/>
      <c r="AD7" s="148"/>
      <c r="AE7" s="148"/>
      <c r="AF7" s="148"/>
      <c r="AG7" s="149"/>
      <c r="AH7" s="148"/>
      <c r="AI7" s="148"/>
      <c r="AJ7" s="148"/>
      <c r="AK7" s="148"/>
      <c r="AL7" s="148"/>
      <c r="AM7" s="148"/>
      <c r="AN7" s="148"/>
      <c r="AO7" s="148"/>
      <c r="AP7" s="148">
        <v>9.2449387312310741E-2</v>
      </c>
      <c r="AQ7" s="148"/>
      <c r="AR7" s="148"/>
      <c r="AS7" s="148"/>
      <c r="AT7" s="148"/>
      <c r="AU7" s="148"/>
      <c r="AV7" s="148"/>
      <c r="AW7" s="149"/>
      <c r="AX7" s="149"/>
      <c r="AY7" s="149"/>
      <c r="AZ7" s="149"/>
      <c r="BA7" s="149"/>
      <c r="BB7" s="149"/>
      <c r="BC7" s="149"/>
      <c r="BD7" s="149"/>
      <c r="BE7" s="149"/>
      <c r="BF7" s="150">
        <v>0</v>
      </c>
      <c r="BG7" s="149"/>
      <c r="BH7" s="149"/>
      <c r="BI7" s="149"/>
      <c r="BJ7" s="149"/>
      <c r="BK7" s="149"/>
      <c r="BL7" s="149"/>
      <c r="BM7" s="149"/>
      <c r="BN7" s="150"/>
      <c r="BO7" s="149"/>
      <c r="BP7" s="149"/>
      <c r="BQ7" s="149"/>
      <c r="BR7" s="149" t="s">
        <v>186</v>
      </c>
      <c r="BS7" s="149" t="s">
        <v>186</v>
      </c>
      <c r="BT7" s="149" t="s">
        <v>186</v>
      </c>
      <c r="BU7" s="149"/>
      <c r="BV7" s="150">
        <v>0.13339473413839348</v>
      </c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50">
        <v>0.17189724762457559</v>
      </c>
      <c r="CS7" s="149"/>
      <c r="CT7" s="149"/>
      <c r="CU7" s="149"/>
      <c r="CV7" s="149"/>
      <c r="CW7" s="149"/>
      <c r="CX7" s="149"/>
      <c r="CY7" s="149"/>
      <c r="CZ7" s="149"/>
      <c r="DA7" s="149"/>
      <c r="DB7" s="150">
        <v>0</v>
      </c>
    </row>
    <row r="8" spans="1:144" s="118" customFormat="1" ht="13.5" thickBot="1">
      <c r="B8" s="118" t="s">
        <v>5</v>
      </c>
      <c r="C8" s="118" t="s">
        <v>5</v>
      </c>
      <c r="D8" s="118" t="s">
        <v>5</v>
      </c>
      <c r="F8" s="118" t="s">
        <v>5</v>
      </c>
      <c r="G8" s="118" t="s">
        <v>5</v>
      </c>
      <c r="H8" s="118" t="s">
        <v>5</v>
      </c>
      <c r="J8" s="118" t="s">
        <v>5</v>
      </c>
      <c r="K8" s="118" t="s">
        <v>5</v>
      </c>
      <c r="L8" s="118" t="s">
        <v>5</v>
      </c>
      <c r="Q8" s="119"/>
      <c r="R8" s="118" t="s">
        <v>6</v>
      </c>
      <c r="S8" s="118" t="s">
        <v>6</v>
      </c>
      <c r="T8" s="118" t="s">
        <v>6</v>
      </c>
      <c r="V8" s="117" t="s">
        <v>6</v>
      </c>
      <c r="W8" s="117" t="s">
        <v>6</v>
      </c>
      <c r="X8" s="117" t="s">
        <v>6</v>
      </c>
      <c r="Z8" s="118" t="s">
        <v>6</v>
      </c>
      <c r="AA8" s="118" t="s">
        <v>6</v>
      </c>
      <c r="AB8" s="118" t="s">
        <v>6</v>
      </c>
      <c r="AG8" s="119"/>
      <c r="AH8" s="118" t="s">
        <v>2</v>
      </c>
      <c r="AI8" s="118" t="s">
        <v>2</v>
      </c>
      <c r="AJ8" s="118" t="s">
        <v>2</v>
      </c>
      <c r="AL8" s="117" t="s">
        <v>2</v>
      </c>
      <c r="AM8" s="117" t="s">
        <v>2</v>
      </c>
      <c r="AN8" s="117" t="s">
        <v>2</v>
      </c>
      <c r="AP8" s="118" t="s">
        <v>2</v>
      </c>
      <c r="AQ8" s="118" t="s">
        <v>2</v>
      </c>
      <c r="AR8" s="118" t="s">
        <v>2</v>
      </c>
      <c r="AW8" s="119"/>
      <c r="AX8" s="119" t="s">
        <v>3</v>
      </c>
      <c r="AY8" s="119" t="s">
        <v>3</v>
      </c>
      <c r="AZ8" s="119" t="s">
        <v>3</v>
      </c>
      <c r="BA8" s="119"/>
      <c r="BB8" s="120" t="s">
        <v>3</v>
      </c>
      <c r="BC8" s="120" t="s">
        <v>3</v>
      </c>
      <c r="BD8" s="120" t="s">
        <v>3</v>
      </c>
      <c r="BE8" s="119"/>
      <c r="BF8" s="118" t="s">
        <v>3</v>
      </c>
      <c r="BG8" s="118" t="s">
        <v>3</v>
      </c>
      <c r="BH8" s="118" t="s">
        <v>3</v>
      </c>
      <c r="BI8" s="119"/>
      <c r="BJ8" s="119"/>
      <c r="BK8" s="119"/>
      <c r="BL8" s="119"/>
      <c r="BM8" s="119"/>
      <c r="BN8" s="120" t="s">
        <v>4</v>
      </c>
      <c r="BO8" s="120" t="s">
        <v>4</v>
      </c>
      <c r="BP8" s="120" t="s">
        <v>4</v>
      </c>
      <c r="BQ8" s="119"/>
      <c r="BR8" s="120" t="s">
        <v>94</v>
      </c>
      <c r="BS8" s="120" t="s">
        <v>94</v>
      </c>
      <c r="BT8" s="120" t="s">
        <v>94</v>
      </c>
      <c r="BU8" s="119"/>
      <c r="BV8" s="118" t="s">
        <v>4</v>
      </c>
      <c r="BW8" s="118" t="s">
        <v>4</v>
      </c>
      <c r="BX8" s="118" t="s">
        <v>4</v>
      </c>
      <c r="BY8" s="119"/>
      <c r="BZ8" s="119"/>
      <c r="CA8" s="119"/>
      <c r="CB8" s="119"/>
      <c r="CC8" s="119"/>
      <c r="CD8" s="119" t="s">
        <v>23</v>
      </c>
      <c r="CE8" s="119" t="s">
        <v>23</v>
      </c>
      <c r="CF8" s="119" t="s">
        <v>23</v>
      </c>
      <c r="CG8" s="119"/>
      <c r="CH8" s="117" t="s">
        <v>23</v>
      </c>
      <c r="CI8" s="117" t="s">
        <v>23</v>
      </c>
      <c r="CJ8" s="117" t="s">
        <v>23</v>
      </c>
      <c r="CK8" s="119"/>
      <c r="CL8" s="118" t="s">
        <v>23</v>
      </c>
      <c r="CM8" s="118" t="s">
        <v>23</v>
      </c>
      <c r="CN8" s="118" t="s">
        <v>23</v>
      </c>
      <c r="CO8" s="119"/>
      <c r="CP8" s="119"/>
      <c r="CQ8" s="119"/>
      <c r="CR8" s="119"/>
      <c r="CS8" s="119"/>
      <c r="CT8" s="119" t="s">
        <v>265</v>
      </c>
      <c r="CU8" s="119" t="s">
        <v>265</v>
      </c>
      <c r="CV8" s="119" t="s">
        <v>265</v>
      </c>
      <c r="CW8" s="119" t="s">
        <v>265</v>
      </c>
      <c r="CX8" s="117" t="s">
        <v>265</v>
      </c>
      <c r="CY8" s="117" t="s">
        <v>265</v>
      </c>
      <c r="CZ8" s="117" t="s">
        <v>265</v>
      </c>
      <c r="DA8" s="119" t="s">
        <v>265</v>
      </c>
      <c r="DB8" s="118" t="s">
        <v>265</v>
      </c>
      <c r="DC8" s="118" t="s">
        <v>265</v>
      </c>
      <c r="DD8" s="118" t="s">
        <v>265</v>
      </c>
      <c r="DE8" s="119"/>
      <c r="DF8" s="119"/>
      <c r="DG8" s="119"/>
      <c r="DH8" s="119"/>
      <c r="DI8" s="119"/>
    </row>
    <row r="9" spans="1:144" ht="15.75" thickBot="1">
      <c r="A9" s="16"/>
      <c r="B9" s="155" t="s">
        <v>90</v>
      </c>
      <c r="C9" s="156"/>
      <c r="D9" s="157"/>
      <c r="E9" s="17"/>
      <c r="F9" s="155" t="s">
        <v>90</v>
      </c>
      <c r="G9" s="156"/>
      <c r="H9" s="157"/>
      <c r="I9" s="17"/>
      <c r="J9" s="155" t="s">
        <v>90</v>
      </c>
      <c r="K9" s="156"/>
      <c r="L9" s="157"/>
      <c r="M9" s="17"/>
      <c r="N9" s="155" t="s">
        <v>90</v>
      </c>
      <c r="O9" s="156"/>
      <c r="P9" s="157"/>
      <c r="Q9" s="18"/>
      <c r="R9" s="159" t="s">
        <v>1</v>
      </c>
      <c r="S9" s="160"/>
      <c r="T9" s="161"/>
      <c r="U9" s="162"/>
      <c r="V9" s="159" t="s">
        <v>1</v>
      </c>
      <c r="W9" s="160"/>
      <c r="X9" s="161"/>
      <c r="Y9" s="19"/>
      <c r="Z9" s="159" t="s">
        <v>1</v>
      </c>
      <c r="AA9" s="160"/>
      <c r="AB9" s="161"/>
      <c r="AC9" s="19"/>
      <c r="AD9" s="159" t="s">
        <v>1</v>
      </c>
      <c r="AE9" s="160"/>
      <c r="AF9" s="161"/>
      <c r="AG9" s="18"/>
      <c r="AH9" s="163" t="s">
        <v>33</v>
      </c>
      <c r="AI9" s="164"/>
      <c r="AJ9" s="165"/>
      <c r="AK9" s="20"/>
      <c r="AL9" s="163" t="s">
        <v>33</v>
      </c>
      <c r="AM9" s="164"/>
      <c r="AN9" s="165"/>
      <c r="AO9" s="20"/>
      <c r="AP9" s="163" t="s">
        <v>33</v>
      </c>
      <c r="AQ9" s="164"/>
      <c r="AR9" s="165"/>
      <c r="AS9" s="20"/>
      <c r="AT9" s="163" t="s">
        <v>33</v>
      </c>
      <c r="AU9" s="164"/>
      <c r="AV9" s="165"/>
      <c r="AW9" s="18"/>
      <c r="AX9" s="166" t="s">
        <v>3</v>
      </c>
      <c r="AY9" s="167"/>
      <c r="AZ9" s="168"/>
      <c r="BA9" s="21"/>
      <c r="BB9" s="166" t="s">
        <v>3</v>
      </c>
      <c r="BC9" s="167"/>
      <c r="BD9" s="168"/>
      <c r="BE9" s="21"/>
      <c r="BF9" s="166" t="s">
        <v>3</v>
      </c>
      <c r="BG9" s="167"/>
      <c r="BH9" s="168"/>
      <c r="BI9" s="21"/>
      <c r="BJ9" s="166" t="s">
        <v>3</v>
      </c>
      <c r="BK9" s="167"/>
      <c r="BL9" s="168"/>
      <c r="BM9" s="18"/>
      <c r="BN9" s="169" t="s">
        <v>4</v>
      </c>
      <c r="BO9" s="170"/>
      <c r="BP9" s="171"/>
      <c r="BQ9" s="22"/>
      <c r="BR9" s="169" t="s">
        <v>4</v>
      </c>
      <c r="BS9" s="170"/>
      <c r="BT9" s="171"/>
      <c r="BU9" s="22"/>
      <c r="BV9" s="169" t="s">
        <v>4</v>
      </c>
      <c r="BW9" s="170"/>
      <c r="BX9" s="171"/>
      <c r="BY9" s="22"/>
      <c r="BZ9" s="169" t="s">
        <v>4</v>
      </c>
      <c r="CA9" s="170"/>
      <c r="CB9" s="171"/>
      <c r="CC9" s="18"/>
      <c r="CD9" s="173" t="s">
        <v>23</v>
      </c>
      <c r="CE9" s="174"/>
      <c r="CF9" s="175"/>
      <c r="CG9" s="172"/>
      <c r="CH9" s="173" t="s">
        <v>23</v>
      </c>
      <c r="CI9" s="174"/>
      <c r="CJ9" s="175"/>
      <c r="CK9" s="23"/>
      <c r="CL9" s="173" t="s">
        <v>23</v>
      </c>
      <c r="CM9" s="174"/>
      <c r="CN9" s="175"/>
      <c r="CO9" s="23"/>
      <c r="CP9" s="173" t="s">
        <v>23</v>
      </c>
      <c r="CQ9" s="174"/>
      <c r="CR9" s="175"/>
      <c r="CS9" s="18"/>
      <c r="CT9" s="515" t="s">
        <v>265</v>
      </c>
      <c r="CU9" s="516"/>
      <c r="CV9" s="517"/>
      <c r="CW9" s="518"/>
      <c r="CX9" s="515" t="s">
        <v>265</v>
      </c>
      <c r="CY9" s="516"/>
      <c r="CZ9" s="517"/>
      <c r="DA9" s="519"/>
      <c r="DB9" s="515" t="s">
        <v>265</v>
      </c>
      <c r="DC9" s="516"/>
      <c r="DD9" s="517"/>
      <c r="DE9" s="519"/>
      <c r="DF9" s="515" t="s">
        <v>265</v>
      </c>
      <c r="DG9" s="516"/>
      <c r="DH9" s="517"/>
      <c r="DI9" s="511"/>
      <c r="DJ9" s="567" t="s">
        <v>34</v>
      </c>
      <c r="DK9" s="568"/>
      <c r="DL9" s="569"/>
      <c r="DM9" s="24"/>
      <c r="DN9" s="567" t="s">
        <v>34</v>
      </c>
      <c r="DO9" s="568"/>
      <c r="DP9" s="569"/>
      <c r="DQ9" s="24"/>
      <c r="DR9" s="567" t="s">
        <v>34</v>
      </c>
      <c r="DS9" s="568"/>
      <c r="DT9" s="569"/>
      <c r="DU9" s="24"/>
      <c r="DV9" s="567" t="s">
        <v>34</v>
      </c>
      <c r="DW9" s="568"/>
      <c r="DX9" s="569"/>
      <c r="DZ9" s="564" t="s">
        <v>35</v>
      </c>
      <c r="EA9" s="565"/>
      <c r="EB9" s="566"/>
      <c r="EC9" s="25"/>
      <c r="ED9" s="564" t="s">
        <v>35</v>
      </c>
      <c r="EE9" s="565"/>
      <c r="EF9" s="566"/>
      <c r="EG9" s="25"/>
      <c r="EH9" s="564" t="s">
        <v>35</v>
      </c>
      <c r="EI9" s="565"/>
      <c r="EJ9" s="566"/>
      <c r="EK9" s="25"/>
      <c r="EL9" s="564" t="s">
        <v>35</v>
      </c>
      <c r="EM9" s="565"/>
      <c r="EN9" s="566"/>
    </row>
    <row r="10" spans="1:144" ht="15.75" thickBot="1">
      <c r="A10" s="26"/>
      <c r="B10" s="27" t="s">
        <v>36</v>
      </c>
      <c r="C10" s="28"/>
      <c r="D10" s="29"/>
      <c r="E10" s="30"/>
      <c r="F10" s="27" t="s">
        <v>0</v>
      </c>
      <c r="G10" s="28"/>
      <c r="H10" s="29"/>
      <c r="I10" s="30"/>
      <c r="J10" s="27" t="s">
        <v>37</v>
      </c>
      <c r="K10" s="28"/>
      <c r="L10" s="29"/>
      <c r="M10" s="30"/>
      <c r="N10" s="27" t="s">
        <v>27</v>
      </c>
      <c r="O10" s="28"/>
      <c r="P10" s="29"/>
      <c r="Q10" s="31"/>
      <c r="R10" s="27" t="s">
        <v>36</v>
      </c>
      <c r="S10" s="28"/>
      <c r="T10" s="29"/>
      <c r="U10" s="30"/>
      <c r="V10" s="27" t="s">
        <v>0</v>
      </c>
      <c r="W10" s="28"/>
      <c r="X10" s="29"/>
      <c r="Y10" s="30"/>
      <c r="Z10" s="27" t="s">
        <v>37</v>
      </c>
      <c r="AA10" s="28"/>
      <c r="AB10" s="29"/>
      <c r="AC10" s="30"/>
      <c r="AD10" s="27" t="s">
        <v>27</v>
      </c>
      <c r="AE10" s="28"/>
      <c r="AF10" s="29"/>
      <c r="AG10" s="31"/>
      <c r="AH10" s="27" t="s">
        <v>36</v>
      </c>
      <c r="AI10" s="28"/>
      <c r="AJ10" s="29"/>
      <c r="AK10" s="30"/>
      <c r="AL10" s="27" t="s">
        <v>0</v>
      </c>
      <c r="AM10" s="28"/>
      <c r="AN10" s="29"/>
      <c r="AO10" s="30"/>
      <c r="AP10" s="27" t="s">
        <v>37</v>
      </c>
      <c r="AQ10" s="28"/>
      <c r="AR10" s="29"/>
      <c r="AS10" s="30"/>
      <c r="AT10" s="27" t="s">
        <v>27</v>
      </c>
      <c r="AU10" s="28"/>
      <c r="AV10" s="29"/>
      <c r="AW10" s="31"/>
      <c r="AX10" s="27" t="s">
        <v>36</v>
      </c>
      <c r="AY10" s="28"/>
      <c r="AZ10" s="29"/>
      <c r="BA10" s="30"/>
      <c r="BB10" s="27" t="s">
        <v>0</v>
      </c>
      <c r="BC10" s="28"/>
      <c r="BD10" s="29"/>
      <c r="BE10" s="30"/>
      <c r="BF10" s="27" t="s">
        <v>37</v>
      </c>
      <c r="BG10" s="28"/>
      <c r="BH10" s="29"/>
      <c r="BI10" s="30"/>
      <c r="BJ10" s="27" t="s">
        <v>27</v>
      </c>
      <c r="BK10" s="28"/>
      <c r="BL10" s="29"/>
      <c r="BM10" s="31"/>
      <c r="BN10" s="27" t="s">
        <v>36</v>
      </c>
      <c r="BO10" s="28"/>
      <c r="BP10" s="29"/>
      <c r="BQ10" s="30"/>
      <c r="BR10" s="27" t="s">
        <v>0</v>
      </c>
      <c r="BS10" s="28"/>
      <c r="BT10" s="29"/>
      <c r="BU10" s="30"/>
      <c r="BV10" s="27" t="s">
        <v>37</v>
      </c>
      <c r="BW10" s="28"/>
      <c r="BX10" s="29"/>
      <c r="BY10" s="30"/>
      <c r="BZ10" s="27" t="s">
        <v>27</v>
      </c>
      <c r="CA10" s="28"/>
      <c r="CB10" s="29"/>
      <c r="CC10" s="31"/>
      <c r="CD10" s="27" t="s">
        <v>36</v>
      </c>
      <c r="CE10" s="28"/>
      <c r="CF10" s="29"/>
      <c r="CG10" s="30"/>
      <c r="CH10" s="27" t="s">
        <v>0</v>
      </c>
      <c r="CI10" s="28"/>
      <c r="CJ10" s="29"/>
      <c r="CK10" s="30"/>
      <c r="CL10" s="27" t="s">
        <v>37</v>
      </c>
      <c r="CM10" s="28"/>
      <c r="CN10" s="29"/>
      <c r="CO10" s="30"/>
      <c r="CP10" s="27" t="s">
        <v>27</v>
      </c>
      <c r="CQ10" s="28"/>
      <c r="CR10" s="29"/>
      <c r="CS10" s="31"/>
      <c r="CT10" s="27" t="s">
        <v>36</v>
      </c>
      <c r="CU10" s="28"/>
      <c r="CV10" s="29"/>
      <c r="CW10" s="30"/>
      <c r="CX10" s="27" t="s">
        <v>0</v>
      </c>
      <c r="CY10" s="28"/>
      <c r="CZ10" s="29"/>
      <c r="DA10" s="30"/>
      <c r="DB10" s="27" t="s">
        <v>37</v>
      </c>
      <c r="DC10" s="28"/>
      <c r="DD10" s="29"/>
      <c r="DE10" s="30"/>
      <c r="DF10" s="27" t="s">
        <v>27</v>
      </c>
      <c r="DG10" s="28"/>
      <c r="DH10" s="29"/>
      <c r="DI10" s="32"/>
      <c r="DJ10" s="33" t="s">
        <v>36</v>
      </c>
      <c r="DK10" s="34"/>
      <c r="DL10" s="34"/>
      <c r="DM10" s="30"/>
      <c r="DN10" s="27" t="s">
        <v>0</v>
      </c>
      <c r="DO10" s="28"/>
      <c r="DP10" s="29"/>
      <c r="DQ10" s="30"/>
      <c r="DR10" s="27" t="s">
        <v>37</v>
      </c>
      <c r="DS10" s="28"/>
      <c r="DT10" s="29"/>
      <c r="DU10" s="30"/>
      <c r="DV10" s="27" t="s">
        <v>27</v>
      </c>
      <c r="DW10" s="28"/>
      <c r="DX10" s="29"/>
      <c r="DZ10" s="33" t="s">
        <v>36</v>
      </c>
      <c r="EA10" s="34"/>
      <c r="EB10" s="34"/>
      <c r="EC10" s="30"/>
      <c r="ED10" s="27" t="s">
        <v>0</v>
      </c>
      <c r="EE10" s="28"/>
      <c r="EF10" s="29"/>
      <c r="EG10" s="30"/>
      <c r="EH10" s="27" t="s">
        <v>37</v>
      </c>
      <c r="EI10" s="28"/>
      <c r="EJ10" s="29"/>
      <c r="EK10" s="30"/>
      <c r="EL10" s="27" t="s">
        <v>27</v>
      </c>
      <c r="EM10" s="28"/>
      <c r="EN10" s="29"/>
    </row>
    <row r="11" spans="1:144">
      <c r="A11" s="26"/>
      <c r="B11" s="35" t="s">
        <v>38</v>
      </c>
      <c r="C11" s="36" t="s">
        <v>39</v>
      </c>
      <c r="D11" s="37" t="s">
        <v>40</v>
      </c>
      <c r="E11" s="30"/>
      <c r="F11" s="35" t="s">
        <v>38</v>
      </c>
      <c r="G11" s="36" t="s">
        <v>39</v>
      </c>
      <c r="H11" s="37" t="s">
        <v>40</v>
      </c>
      <c r="I11" s="30"/>
      <c r="J11" s="35" t="s">
        <v>38</v>
      </c>
      <c r="K11" s="36" t="s">
        <v>39</v>
      </c>
      <c r="L11" s="37" t="s">
        <v>40</v>
      </c>
      <c r="M11" s="30"/>
      <c r="N11" s="35" t="s">
        <v>38</v>
      </c>
      <c r="O11" s="36" t="s">
        <v>39</v>
      </c>
      <c r="P11" s="37" t="s">
        <v>40</v>
      </c>
      <c r="Q11" s="31"/>
      <c r="R11" s="35" t="s">
        <v>38</v>
      </c>
      <c r="S11" s="36" t="s">
        <v>39</v>
      </c>
      <c r="T11" s="37" t="s">
        <v>40</v>
      </c>
      <c r="U11" s="30"/>
      <c r="V11" s="35" t="s">
        <v>38</v>
      </c>
      <c r="W11" s="36" t="s">
        <v>39</v>
      </c>
      <c r="X11" s="37" t="s">
        <v>40</v>
      </c>
      <c r="Y11" s="30"/>
      <c r="Z11" s="35" t="s">
        <v>38</v>
      </c>
      <c r="AA11" s="36" t="s">
        <v>39</v>
      </c>
      <c r="AB11" s="37" t="s">
        <v>40</v>
      </c>
      <c r="AC11" s="30"/>
      <c r="AD11" s="35" t="s">
        <v>38</v>
      </c>
      <c r="AE11" s="36" t="s">
        <v>39</v>
      </c>
      <c r="AF11" s="37" t="s">
        <v>40</v>
      </c>
      <c r="AG11" s="31"/>
      <c r="AH11" s="35" t="s">
        <v>38</v>
      </c>
      <c r="AI11" s="36" t="s">
        <v>39</v>
      </c>
      <c r="AJ11" s="37" t="s">
        <v>40</v>
      </c>
      <c r="AK11" s="30"/>
      <c r="AL11" s="35" t="s">
        <v>38</v>
      </c>
      <c r="AM11" s="36" t="s">
        <v>39</v>
      </c>
      <c r="AN11" s="37" t="s">
        <v>40</v>
      </c>
      <c r="AO11" s="30"/>
      <c r="AP11" s="35" t="s">
        <v>38</v>
      </c>
      <c r="AQ11" s="36" t="s">
        <v>39</v>
      </c>
      <c r="AR11" s="37" t="s">
        <v>40</v>
      </c>
      <c r="AS11" s="30"/>
      <c r="AT11" s="35" t="s">
        <v>38</v>
      </c>
      <c r="AU11" s="36" t="s">
        <v>39</v>
      </c>
      <c r="AV11" s="37" t="s">
        <v>40</v>
      </c>
      <c r="AW11" s="31"/>
      <c r="AX11" s="35" t="s">
        <v>38</v>
      </c>
      <c r="AY11" s="36" t="s">
        <v>39</v>
      </c>
      <c r="AZ11" s="37" t="s">
        <v>40</v>
      </c>
      <c r="BA11" s="30"/>
      <c r="BB11" s="35" t="s">
        <v>38</v>
      </c>
      <c r="BC11" s="36" t="s">
        <v>39</v>
      </c>
      <c r="BD11" s="37" t="s">
        <v>40</v>
      </c>
      <c r="BE11" s="30"/>
      <c r="BF11" s="35" t="s">
        <v>38</v>
      </c>
      <c r="BG11" s="36" t="s">
        <v>39</v>
      </c>
      <c r="BH11" s="37" t="s">
        <v>40</v>
      </c>
      <c r="BI11" s="30"/>
      <c r="BJ11" s="35" t="s">
        <v>38</v>
      </c>
      <c r="BK11" s="36" t="s">
        <v>39</v>
      </c>
      <c r="BL11" s="37" t="s">
        <v>40</v>
      </c>
      <c r="BM11" s="31"/>
      <c r="BN11" s="35" t="s">
        <v>38</v>
      </c>
      <c r="BO11" s="36" t="s">
        <v>39</v>
      </c>
      <c r="BP11" s="37" t="s">
        <v>40</v>
      </c>
      <c r="BQ11" s="30"/>
      <c r="BR11" s="35" t="s">
        <v>38</v>
      </c>
      <c r="BS11" s="36" t="s">
        <v>39</v>
      </c>
      <c r="BT11" s="37" t="s">
        <v>40</v>
      </c>
      <c r="BU11" s="30"/>
      <c r="BV11" s="35" t="s">
        <v>38</v>
      </c>
      <c r="BW11" s="36" t="s">
        <v>39</v>
      </c>
      <c r="BX11" s="37" t="s">
        <v>40</v>
      </c>
      <c r="BY11" s="30"/>
      <c r="BZ11" s="35" t="s">
        <v>38</v>
      </c>
      <c r="CA11" s="36" t="s">
        <v>39</v>
      </c>
      <c r="CB11" s="37" t="s">
        <v>40</v>
      </c>
      <c r="CC11" s="31"/>
      <c r="CD11" s="35" t="s">
        <v>38</v>
      </c>
      <c r="CE11" s="36" t="s">
        <v>39</v>
      </c>
      <c r="CF11" s="37" t="s">
        <v>40</v>
      </c>
      <c r="CG11" s="30"/>
      <c r="CH11" s="35" t="s">
        <v>38</v>
      </c>
      <c r="CI11" s="36" t="s">
        <v>39</v>
      </c>
      <c r="CJ11" s="37" t="s">
        <v>40</v>
      </c>
      <c r="CK11" s="30"/>
      <c r="CL11" s="35" t="s">
        <v>38</v>
      </c>
      <c r="CM11" s="36" t="s">
        <v>39</v>
      </c>
      <c r="CN11" s="37" t="s">
        <v>40</v>
      </c>
      <c r="CO11" s="30"/>
      <c r="CP11" s="35" t="s">
        <v>38</v>
      </c>
      <c r="CQ11" s="36" t="s">
        <v>39</v>
      </c>
      <c r="CR11" s="37" t="s">
        <v>40</v>
      </c>
      <c r="CS11" s="31"/>
      <c r="CT11" s="35" t="s">
        <v>38</v>
      </c>
      <c r="CU11" s="36" t="s">
        <v>39</v>
      </c>
      <c r="CV11" s="37" t="s">
        <v>40</v>
      </c>
      <c r="CW11" s="30"/>
      <c r="CX11" s="35" t="s">
        <v>38</v>
      </c>
      <c r="CY11" s="36" t="s">
        <v>39</v>
      </c>
      <c r="CZ11" s="37" t="s">
        <v>40</v>
      </c>
      <c r="DA11" s="30"/>
      <c r="DB11" s="35" t="s">
        <v>38</v>
      </c>
      <c r="DC11" s="36" t="s">
        <v>39</v>
      </c>
      <c r="DD11" s="37" t="s">
        <v>40</v>
      </c>
      <c r="DE11" s="30"/>
      <c r="DF11" s="35" t="s">
        <v>38</v>
      </c>
      <c r="DG11" s="36" t="s">
        <v>39</v>
      </c>
      <c r="DH11" s="37" t="s">
        <v>40</v>
      </c>
      <c r="DI11" s="36"/>
      <c r="DJ11" s="35" t="s">
        <v>38</v>
      </c>
      <c r="DK11" s="38" t="s">
        <v>39</v>
      </c>
      <c r="DL11" s="37" t="s">
        <v>40</v>
      </c>
      <c r="DM11" s="30"/>
      <c r="DN11" s="35" t="s">
        <v>38</v>
      </c>
      <c r="DO11" s="38" t="s">
        <v>39</v>
      </c>
      <c r="DP11" s="37" t="s">
        <v>40</v>
      </c>
      <c r="DQ11" s="30"/>
      <c r="DR11" s="35" t="s">
        <v>38</v>
      </c>
      <c r="DS11" s="38" t="s">
        <v>39</v>
      </c>
      <c r="DT11" s="37" t="s">
        <v>40</v>
      </c>
      <c r="DU11" s="30"/>
      <c r="DV11" s="35" t="s">
        <v>38</v>
      </c>
      <c r="DW11" s="38" t="s">
        <v>39</v>
      </c>
      <c r="DX11" s="37" t="s">
        <v>40</v>
      </c>
      <c r="DZ11" s="35" t="s">
        <v>38</v>
      </c>
      <c r="EA11" s="38" t="s">
        <v>39</v>
      </c>
      <c r="EB11" s="37" t="s">
        <v>40</v>
      </c>
      <c r="EC11" s="30"/>
      <c r="ED11" s="35" t="s">
        <v>38</v>
      </c>
      <c r="EE11" s="38" t="s">
        <v>39</v>
      </c>
      <c r="EF11" s="37" t="s">
        <v>40</v>
      </c>
      <c r="EG11" s="30"/>
      <c r="EH11" s="35" t="s">
        <v>38</v>
      </c>
      <c r="EI11" s="38" t="s">
        <v>39</v>
      </c>
      <c r="EJ11" s="37" t="s">
        <v>40</v>
      </c>
      <c r="EK11" s="30"/>
      <c r="EL11" s="35" t="s">
        <v>38</v>
      </c>
      <c r="EM11" s="36" t="s">
        <v>39</v>
      </c>
      <c r="EN11" s="37" t="s">
        <v>40</v>
      </c>
    </row>
    <row r="12" spans="1:144" ht="13.5" thickBot="1">
      <c r="A12" s="26"/>
      <c r="B12" s="35" t="s">
        <v>41</v>
      </c>
      <c r="C12" s="36" t="s">
        <v>42</v>
      </c>
      <c r="D12" s="37" t="s">
        <v>43</v>
      </c>
      <c r="E12" s="30"/>
      <c r="F12" s="39" t="s">
        <v>41</v>
      </c>
      <c r="G12" s="40" t="s">
        <v>42</v>
      </c>
      <c r="H12" s="41" t="s">
        <v>43</v>
      </c>
      <c r="I12" s="30"/>
      <c r="J12" s="39" t="s">
        <v>41</v>
      </c>
      <c r="K12" s="40" t="s">
        <v>42</v>
      </c>
      <c r="L12" s="41" t="s">
        <v>43</v>
      </c>
      <c r="M12" s="30"/>
      <c r="N12" s="39" t="s">
        <v>41</v>
      </c>
      <c r="O12" s="40" t="s">
        <v>42</v>
      </c>
      <c r="P12" s="41" t="s">
        <v>43</v>
      </c>
      <c r="Q12" s="31"/>
      <c r="R12" s="39" t="s">
        <v>41</v>
      </c>
      <c r="S12" s="40" t="s">
        <v>42</v>
      </c>
      <c r="T12" s="41" t="s">
        <v>43</v>
      </c>
      <c r="U12" s="30"/>
      <c r="V12" s="39" t="s">
        <v>41</v>
      </c>
      <c r="W12" s="40" t="s">
        <v>42</v>
      </c>
      <c r="X12" s="41" t="s">
        <v>43</v>
      </c>
      <c r="Y12" s="30"/>
      <c r="Z12" s="39" t="s">
        <v>41</v>
      </c>
      <c r="AA12" s="40" t="s">
        <v>42</v>
      </c>
      <c r="AB12" s="41" t="s">
        <v>43</v>
      </c>
      <c r="AC12" s="30"/>
      <c r="AD12" s="39" t="s">
        <v>41</v>
      </c>
      <c r="AE12" s="40" t="s">
        <v>42</v>
      </c>
      <c r="AF12" s="41" t="s">
        <v>43</v>
      </c>
      <c r="AG12" s="31"/>
      <c r="AH12" s="39" t="s">
        <v>41</v>
      </c>
      <c r="AI12" s="40" t="s">
        <v>42</v>
      </c>
      <c r="AJ12" s="41" t="s">
        <v>43</v>
      </c>
      <c r="AK12" s="30"/>
      <c r="AL12" s="39" t="s">
        <v>41</v>
      </c>
      <c r="AM12" s="40" t="s">
        <v>42</v>
      </c>
      <c r="AN12" s="41" t="s">
        <v>43</v>
      </c>
      <c r="AO12" s="30"/>
      <c r="AP12" s="39" t="s">
        <v>41</v>
      </c>
      <c r="AQ12" s="40" t="s">
        <v>42</v>
      </c>
      <c r="AR12" s="41" t="s">
        <v>43</v>
      </c>
      <c r="AS12" s="30"/>
      <c r="AT12" s="39" t="s">
        <v>41</v>
      </c>
      <c r="AU12" s="40" t="s">
        <v>42</v>
      </c>
      <c r="AV12" s="41" t="s">
        <v>43</v>
      </c>
      <c r="AW12" s="31"/>
      <c r="AX12" s="39" t="s">
        <v>41</v>
      </c>
      <c r="AY12" s="40" t="s">
        <v>42</v>
      </c>
      <c r="AZ12" s="41" t="s">
        <v>43</v>
      </c>
      <c r="BA12" s="30"/>
      <c r="BB12" s="39" t="s">
        <v>41</v>
      </c>
      <c r="BC12" s="40" t="s">
        <v>42</v>
      </c>
      <c r="BD12" s="41" t="s">
        <v>43</v>
      </c>
      <c r="BE12" s="30"/>
      <c r="BF12" s="39" t="s">
        <v>41</v>
      </c>
      <c r="BG12" s="40" t="s">
        <v>42</v>
      </c>
      <c r="BH12" s="41" t="s">
        <v>43</v>
      </c>
      <c r="BI12" s="30"/>
      <c r="BJ12" s="39" t="s">
        <v>41</v>
      </c>
      <c r="BK12" s="40" t="s">
        <v>42</v>
      </c>
      <c r="BL12" s="41" t="s">
        <v>43</v>
      </c>
      <c r="BM12" s="31"/>
      <c r="BN12" s="39" t="s">
        <v>41</v>
      </c>
      <c r="BO12" s="40" t="s">
        <v>42</v>
      </c>
      <c r="BP12" s="41" t="s">
        <v>43</v>
      </c>
      <c r="BQ12" s="30"/>
      <c r="BR12" s="39" t="s">
        <v>41</v>
      </c>
      <c r="BS12" s="40" t="s">
        <v>42</v>
      </c>
      <c r="BT12" s="41" t="s">
        <v>43</v>
      </c>
      <c r="BU12" s="30"/>
      <c r="BV12" s="39" t="s">
        <v>41</v>
      </c>
      <c r="BW12" s="40" t="s">
        <v>42</v>
      </c>
      <c r="BX12" s="41" t="s">
        <v>43</v>
      </c>
      <c r="BY12" s="30"/>
      <c r="BZ12" s="39" t="s">
        <v>41</v>
      </c>
      <c r="CA12" s="40" t="s">
        <v>42</v>
      </c>
      <c r="CB12" s="41" t="s">
        <v>43</v>
      </c>
      <c r="CC12" s="31"/>
      <c r="CD12" s="39" t="s">
        <v>41</v>
      </c>
      <c r="CE12" s="40" t="s">
        <v>42</v>
      </c>
      <c r="CF12" s="41" t="s">
        <v>43</v>
      </c>
      <c r="CG12" s="30"/>
      <c r="CH12" s="39" t="s">
        <v>41</v>
      </c>
      <c r="CI12" s="40" t="s">
        <v>42</v>
      </c>
      <c r="CJ12" s="41" t="s">
        <v>43</v>
      </c>
      <c r="CK12" s="30"/>
      <c r="CL12" s="39" t="s">
        <v>41</v>
      </c>
      <c r="CM12" s="40" t="s">
        <v>42</v>
      </c>
      <c r="CN12" s="41" t="s">
        <v>43</v>
      </c>
      <c r="CO12" s="30"/>
      <c r="CP12" s="39" t="s">
        <v>41</v>
      </c>
      <c r="CQ12" s="40" t="s">
        <v>42</v>
      </c>
      <c r="CR12" s="41" t="s">
        <v>43</v>
      </c>
      <c r="CS12" s="31"/>
      <c r="CT12" s="39" t="s">
        <v>41</v>
      </c>
      <c r="CU12" s="40" t="s">
        <v>42</v>
      </c>
      <c r="CV12" s="41" t="s">
        <v>43</v>
      </c>
      <c r="CW12" s="30"/>
      <c r="CX12" s="39" t="s">
        <v>41</v>
      </c>
      <c r="CY12" s="40" t="s">
        <v>42</v>
      </c>
      <c r="CZ12" s="41" t="s">
        <v>43</v>
      </c>
      <c r="DA12" s="30"/>
      <c r="DB12" s="39" t="s">
        <v>41</v>
      </c>
      <c r="DC12" s="40" t="s">
        <v>42</v>
      </c>
      <c r="DD12" s="41" t="s">
        <v>43</v>
      </c>
      <c r="DE12" s="30"/>
      <c r="DF12" s="39" t="s">
        <v>41</v>
      </c>
      <c r="DG12" s="40" t="s">
        <v>42</v>
      </c>
      <c r="DH12" s="41" t="s">
        <v>43</v>
      </c>
      <c r="DI12" s="40"/>
      <c r="DJ12" s="39" t="s">
        <v>41</v>
      </c>
      <c r="DK12" s="40" t="s">
        <v>42</v>
      </c>
      <c r="DL12" s="41" t="s">
        <v>43</v>
      </c>
      <c r="DM12" s="30"/>
      <c r="DN12" s="39" t="s">
        <v>41</v>
      </c>
      <c r="DO12" s="40" t="s">
        <v>42</v>
      </c>
      <c r="DP12" s="41" t="s">
        <v>43</v>
      </c>
      <c r="DQ12" s="30"/>
      <c r="DR12" s="39" t="s">
        <v>41</v>
      </c>
      <c r="DS12" s="40" t="s">
        <v>42</v>
      </c>
      <c r="DT12" s="41" t="s">
        <v>43</v>
      </c>
      <c r="DU12" s="30"/>
      <c r="DV12" s="39" t="s">
        <v>41</v>
      </c>
      <c r="DW12" s="40" t="s">
        <v>42</v>
      </c>
      <c r="DX12" s="41" t="s">
        <v>43</v>
      </c>
      <c r="DZ12" s="39" t="s">
        <v>41</v>
      </c>
      <c r="EA12" s="40" t="s">
        <v>42</v>
      </c>
      <c r="EB12" s="41" t="s">
        <v>43</v>
      </c>
      <c r="EC12" s="30"/>
      <c r="ED12" s="39" t="s">
        <v>41</v>
      </c>
      <c r="EE12" s="40" t="s">
        <v>42</v>
      </c>
      <c r="EF12" s="41" t="s">
        <v>43</v>
      </c>
      <c r="EG12" s="30"/>
      <c r="EH12" s="39" t="s">
        <v>41</v>
      </c>
      <c r="EI12" s="40" t="s">
        <v>42</v>
      </c>
      <c r="EJ12" s="41" t="s">
        <v>43</v>
      </c>
      <c r="EK12" s="30"/>
      <c r="EL12" s="39" t="s">
        <v>41</v>
      </c>
      <c r="EM12" s="40" t="s">
        <v>42</v>
      </c>
      <c r="EN12" s="41" t="s">
        <v>43</v>
      </c>
    </row>
    <row r="13" spans="1:144">
      <c r="A13" s="42">
        <v>40909</v>
      </c>
      <c r="B13" s="103"/>
      <c r="C13" s="104"/>
      <c r="D13" s="105"/>
      <c r="E13" s="45"/>
      <c r="F13" s="46"/>
      <c r="G13" s="109">
        <v>0</v>
      </c>
      <c r="H13" s="112">
        <v>3.6026924004409961</v>
      </c>
      <c r="I13" s="30"/>
      <c r="J13" s="46">
        <v>0</v>
      </c>
      <c r="K13" s="109">
        <v>0</v>
      </c>
      <c r="L13" s="112">
        <v>0.92583333333333373</v>
      </c>
      <c r="M13" s="30"/>
      <c r="N13" s="46"/>
      <c r="O13" s="47"/>
      <c r="P13" s="48"/>
      <c r="Q13" s="49"/>
      <c r="R13" s="103"/>
      <c r="S13" s="68"/>
      <c r="T13" s="69"/>
      <c r="U13" s="30"/>
      <c r="V13" s="46"/>
      <c r="W13" s="109">
        <v>0</v>
      </c>
      <c r="X13" s="114">
        <v>3.6026924004409961</v>
      </c>
      <c r="Y13" s="30"/>
      <c r="Z13" s="46">
        <v>0</v>
      </c>
      <c r="AA13" s="109">
        <v>0</v>
      </c>
      <c r="AB13" s="114">
        <v>0.92583333333333373</v>
      </c>
      <c r="AC13" s="30"/>
      <c r="AD13" s="46"/>
      <c r="AE13" s="47"/>
      <c r="AF13" s="48"/>
      <c r="AG13" s="50">
        <v>0</v>
      </c>
      <c r="AH13" s="103"/>
      <c r="AI13" s="68"/>
      <c r="AJ13" s="69"/>
      <c r="AK13" s="30"/>
      <c r="AL13" s="46"/>
      <c r="AM13" s="115">
        <v>0</v>
      </c>
      <c r="AN13" s="114">
        <v>3.6026924004409961</v>
      </c>
      <c r="AO13" s="30"/>
      <c r="AP13" s="46">
        <v>0</v>
      </c>
      <c r="AQ13" s="109">
        <v>0</v>
      </c>
      <c r="AR13" s="114">
        <v>0.92583333333333373</v>
      </c>
      <c r="AS13" s="30"/>
      <c r="AT13" s="46"/>
      <c r="AU13" s="44"/>
      <c r="AV13" s="48"/>
      <c r="AW13" s="31"/>
      <c r="AX13" s="103"/>
      <c r="AY13" s="68"/>
      <c r="AZ13" s="69"/>
      <c r="BA13" s="30"/>
      <c r="BB13" s="46"/>
      <c r="BC13" s="109">
        <v>0</v>
      </c>
      <c r="BD13" s="114">
        <v>3.6026924004409961</v>
      </c>
      <c r="BE13" s="30"/>
      <c r="BF13" s="46"/>
      <c r="BG13" s="109">
        <v>0</v>
      </c>
      <c r="BH13" s="114">
        <v>0.92583333333333373</v>
      </c>
      <c r="BI13" s="30"/>
      <c r="BJ13" s="46"/>
      <c r="BK13" s="47"/>
      <c r="BL13" s="48"/>
      <c r="BM13" s="31"/>
      <c r="BN13" s="103"/>
      <c r="BO13" s="68"/>
      <c r="BP13" s="69"/>
      <c r="BQ13" s="30"/>
      <c r="BR13" s="182"/>
      <c r="BS13" s="109">
        <v>0</v>
      </c>
      <c r="BT13" s="114">
        <v>3.6026924004409961</v>
      </c>
      <c r="BU13" s="30"/>
      <c r="BV13" s="46">
        <v>0</v>
      </c>
      <c r="BW13" s="109">
        <v>0</v>
      </c>
      <c r="BX13" s="114">
        <v>0.9258333333333334</v>
      </c>
      <c r="BY13" s="30"/>
      <c r="BZ13" s="46"/>
      <c r="CA13" s="47"/>
      <c r="CB13" s="48"/>
      <c r="CC13" s="31"/>
      <c r="CD13" s="103"/>
      <c r="CE13" s="68"/>
      <c r="CF13" s="69"/>
      <c r="CG13" s="30"/>
      <c r="CH13" s="46"/>
      <c r="CI13" s="109">
        <v>0</v>
      </c>
      <c r="CJ13" s="114">
        <v>3.6026924004409961</v>
      </c>
      <c r="CK13" s="30"/>
      <c r="CL13" s="46">
        <v>0</v>
      </c>
      <c r="CM13" s="109">
        <v>0</v>
      </c>
      <c r="CN13" s="114">
        <v>0.92583333333333373</v>
      </c>
      <c r="CO13" s="30"/>
      <c r="CP13" s="46"/>
      <c r="CQ13" s="47"/>
      <c r="CR13" s="48"/>
      <c r="CS13" s="31"/>
      <c r="CT13" s="103"/>
      <c r="CU13" s="68"/>
      <c r="CV13" s="69"/>
      <c r="CW13" s="30"/>
      <c r="CX13" s="46">
        <v>0</v>
      </c>
      <c r="CY13" s="109">
        <v>0</v>
      </c>
      <c r="CZ13" s="114">
        <v>3.6026924004409961</v>
      </c>
      <c r="DA13" s="30"/>
      <c r="DB13" s="46">
        <v>0</v>
      </c>
      <c r="DC13" s="109">
        <v>0</v>
      </c>
      <c r="DD13" s="114">
        <v>0.92583333333333373</v>
      </c>
      <c r="DE13" s="30"/>
      <c r="DF13" s="46"/>
      <c r="DG13" s="47"/>
      <c r="DH13" s="48"/>
      <c r="DI13" s="51"/>
      <c r="DJ13" s="103"/>
      <c r="DK13" s="68"/>
      <c r="DL13" s="69"/>
      <c r="DM13" s="30"/>
      <c r="DN13" s="46"/>
      <c r="DO13" s="109">
        <f t="shared" ref="DO13:DO30" si="0">DN13/$DJ$3</f>
        <v>0</v>
      </c>
      <c r="DP13" s="114">
        <v>5.0068849455739022</v>
      </c>
      <c r="DQ13" s="30"/>
      <c r="DR13" s="46"/>
      <c r="DS13" s="109">
        <f>DR13/$DJ$3</f>
        <v>0</v>
      </c>
      <c r="DT13" s="114">
        <v>0.92583333333333373</v>
      </c>
      <c r="DU13" s="30"/>
      <c r="DV13" s="46"/>
      <c r="DW13" s="47"/>
      <c r="DX13" s="48"/>
      <c r="DZ13" s="103"/>
      <c r="EA13" s="68"/>
      <c r="EB13" s="69"/>
      <c r="EC13" s="30"/>
      <c r="ED13" s="46"/>
      <c r="EE13" s="109">
        <f t="shared" ref="EE13:EE45" si="1">ED13/$DZ$3</f>
        <v>0</v>
      </c>
      <c r="EF13" s="114">
        <v>2.8703056479984332</v>
      </c>
      <c r="EG13" s="30"/>
      <c r="EH13" s="46"/>
      <c r="EI13" s="109">
        <f t="shared" ref="EI13:EI39" si="2">EH13/$DZ$3</f>
        <v>0</v>
      </c>
      <c r="EJ13" s="114">
        <v>0.92583333333333329</v>
      </c>
      <c r="EK13" s="30"/>
      <c r="EL13" s="46"/>
      <c r="EM13" s="47"/>
      <c r="EN13" s="48"/>
    </row>
    <row r="14" spans="1:144">
      <c r="A14" s="52">
        <v>40940</v>
      </c>
      <c r="B14" s="67"/>
      <c r="C14" s="68"/>
      <c r="D14" s="106"/>
      <c r="E14" s="53"/>
      <c r="F14" s="46">
        <v>0</v>
      </c>
      <c r="G14" s="109">
        <v>0</v>
      </c>
      <c r="H14" s="112">
        <v>3.6026924004409961</v>
      </c>
      <c r="I14" s="30"/>
      <c r="J14" s="46">
        <v>0</v>
      </c>
      <c r="K14" s="109">
        <v>0</v>
      </c>
      <c r="L14" s="112">
        <v>0.92583333333333373</v>
      </c>
      <c r="M14" s="30"/>
      <c r="N14" s="46"/>
      <c r="O14" s="47"/>
      <c r="P14" s="48"/>
      <c r="Q14" s="49"/>
      <c r="R14" s="67"/>
      <c r="S14" s="68"/>
      <c r="T14" s="69"/>
      <c r="U14" s="30"/>
      <c r="V14" s="46">
        <v>0</v>
      </c>
      <c r="W14" s="109">
        <v>0</v>
      </c>
      <c r="X14" s="114">
        <v>3.6026924004409961</v>
      </c>
      <c r="Y14" s="30"/>
      <c r="Z14" s="46">
        <v>0</v>
      </c>
      <c r="AA14" s="109">
        <v>0</v>
      </c>
      <c r="AB14" s="114">
        <v>0.92583333333333373</v>
      </c>
      <c r="AC14" s="30"/>
      <c r="AD14" s="46"/>
      <c r="AE14" s="47"/>
      <c r="AF14" s="48"/>
      <c r="AG14" s="50">
        <v>0</v>
      </c>
      <c r="AH14" s="67"/>
      <c r="AI14" s="68"/>
      <c r="AJ14" s="69"/>
      <c r="AK14" s="30"/>
      <c r="AL14" s="46">
        <v>0</v>
      </c>
      <c r="AM14" s="109">
        <v>0</v>
      </c>
      <c r="AN14" s="114">
        <v>3.6026924004409961</v>
      </c>
      <c r="AO14" s="30"/>
      <c r="AP14" s="46">
        <v>0</v>
      </c>
      <c r="AQ14" s="109">
        <v>0</v>
      </c>
      <c r="AR14" s="114">
        <v>0.92583333333333373</v>
      </c>
      <c r="AS14" s="30"/>
      <c r="AT14" s="46"/>
      <c r="AU14" s="47"/>
      <c r="AV14" s="48"/>
      <c r="AW14" s="31"/>
      <c r="AX14" s="67"/>
      <c r="AY14" s="68"/>
      <c r="AZ14" s="69"/>
      <c r="BA14" s="30"/>
      <c r="BB14" s="46"/>
      <c r="BC14" s="109">
        <v>0</v>
      </c>
      <c r="BD14" s="114">
        <v>3.6026924004409961</v>
      </c>
      <c r="BE14" s="30"/>
      <c r="BF14" s="46"/>
      <c r="BG14" s="109">
        <v>0</v>
      </c>
      <c r="BH14" s="114">
        <v>0.92583333333333373</v>
      </c>
      <c r="BI14" s="30"/>
      <c r="BJ14" s="46"/>
      <c r="BK14" s="47"/>
      <c r="BL14" s="48"/>
      <c r="BM14" s="31"/>
      <c r="BN14" s="67"/>
      <c r="BO14" s="68"/>
      <c r="BP14" s="69"/>
      <c r="BQ14" s="30"/>
      <c r="BR14" s="182">
        <v>0</v>
      </c>
      <c r="BS14" s="109">
        <v>0</v>
      </c>
      <c r="BT14" s="114">
        <v>3.6026924004409961</v>
      </c>
      <c r="BU14" s="30"/>
      <c r="BV14" s="46">
        <v>0</v>
      </c>
      <c r="BW14" s="109">
        <v>0</v>
      </c>
      <c r="BX14" s="114">
        <v>0.9258333333333334</v>
      </c>
      <c r="BY14" s="30"/>
      <c r="BZ14" s="46"/>
      <c r="CA14" s="47"/>
      <c r="CB14" s="48"/>
      <c r="CC14" s="31"/>
      <c r="CD14" s="67"/>
      <c r="CE14" s="68"/>
      <c r="CF14" s="69"/>
      <c r="CG14" s="30"/>
      <c r="CH14" s="46">
        <v>0</v>
      </c>
      <c r="CI14" s="109">
        <v>0</v>
      </c>
      <c r="CJ14" s="114">
        <v>3.6026924004409961</v>
      </c>
      <c r="CK14" s="30"/>
      <c r="CL14" s="46">
        <v>0</v>
      </c>
      <c r="CM14" s="109">
        <v>0</v>
      </c>
      <c r="CN14" s="114">
        <v>0.92583333333333373</v>
      </c>
      <c r="CO14" s="30"/>
      <c r="CP14" s="46"/>
      <c r="CQ14" s="47"/>
      <c r="CR14" s="48"/>
      <c r="CS14" s="31"/>
      <c r="CT14" s="67"/>
      <c r="CU14" s="68"/>
      <c r="CV14" s="69"/>
      <c r="CW14" s="30"/>
      <c r="CX14" s="46">
        <v>0</v>
      </c>
      <c r="CY14" s="109">
        <v>0</v>
      </c>
      <c r="CZ14" s="114">
        <v>3.6026924004409961</v>
      </c>
      <c r="DA14" s="30"/>
      <c r="DB14" s="46">
        <v>0</v>
      </c>
      <c r="DC14" s="109">
        <v>0</v>
      </c>
      <c r="DD14" s="114">
        <v>0.92583333333333373</v>
      </c>
      <c r="DE14" s="30"/>
      <c r="DF14" s="46"/>
      <c r="DG14" s="47"/>
      <c r="DH14" s="48"/>
      <c r="DI14" s="51"/>
      <c r="DJ14" s="67"/>
      <c r="DK14" s="68"/>
      <c r="DL14" s="69"/>
      <c r="DM14" s="30"/>
      <c r="DN14" s="46"/>
      <c r="DO14" s="109">
        <f t="shared" si="0"/>
        <v>0</v>
      </c>
      <c r="DP14" s="114">
        <v>5.0068849455739022</v>
      </c>
      <c r="DQ14" s="30"/>
      <c r="DR14" s="46"/>
      <c r="DS14" s="109">
        <f t="shared" ref="DS14:DS39" si="3">DR14/$DJ$3</f>
        <v>0</v>
      </c>
      <c r="DT14" s="114">
        <v>0.92583333333333373</v>
      </c>
      <c r="DU14" s="30"/>
      <c r="DV14" s="46"/>
      <c r="DW14" s="47"/>
      <c r="DX14" s="48"/>
      <c r="DZ14" s="67"/>
      <c r="EA14" s="68"/>
      <c r="EB14" s="69"/>
      <c r="EC14" s="30"/>
      <c r="ED14" s="46"/>
      <c r="EE14" s="109">
        <f t="shared" si="1"/>
        <v>0</v>
      </c>
      <c r="EF14" s="114">
        <v>2.8703056479984332</v>
      </c>
      <c r="EG14" s="30"/>
      <c r="EH14" s="46"/>
      <c r="EI14" s="109">
        <f t="shared" si="2"/>
        <v>0</v>
      </c>
      <c r="EJ14" s="114">
        <v>0.92583333333333329</v>
      </c>
      <c r="EK14" s="30"/>
      <c r="EL14" s="46"/>
      <c r="EM14" s="47"/>
      <c r="EN14" s="48"/>
    </row>
    <row r="15" spans="1:144">
      <c r="A15" s="52">
        <v>40969</v>
      </c>
      <c r="B15" s="67"/>
      <c r="C15" s="68"/>
      <c r="D15" s="106"/>
      <c r="E15" s="53"/>
      <c r="F15" s="46">
        <v>0</v>
      </c>
      <c r="G15" s="109">
        <v>0</v>
      </c>
      <c r="H15" s="112">
        <v>3.6026924004409961</v>
      </c>
      <c r="I15" s="30"/>
      <c r="J15" s="46">
        <v>0</v>
      </c>
      <c r="K15" s="109">
        <v>0</v>
      </c>
      <c r="L15" s="112">
        <v>0.92583333333333373</v>
      </c>
      <c r="M15" s="30"/>
      <c r="N15" s="46"/>
      <c r="O15" s="47"/>
      <c r="P15" s="48"/>
      <c r="Q15" s="49"/>
      <c r="R15" s="67"/>
      <c r="S15" s="68"/>
      <c r="T15" s="69"/>
      <c r="U15" s="30"/>
      <c r="V15" s="46">
        <v>0</v>
      </c>
      <c r="W15" s="109">
        <v>0</v>
      </c>
      <c r="X15" s="114">
        <v>3.6026924004409961</v>
      </c>
      <c r="Y15" s="30"/>
      <c r="Z15" s="46">
        <v>0</v>
      </c>
      <c r="AA15" s="109">
        <v>0</v>
      </c>
      <c r="AB15" s="114">
        <v>0.92583333333333373</v>
      </c>
      <c r="AC15" s="30"/>
      <c r="AD15" s="46"/>
      <c r="AE15" s="47"/>
      <c r="AF15" s="48"/>
      <c r="AG15" s="50">
        <v>0</v>
      </c>
      <c r="AH15" s="67"/>
      <c r="AI15" s="68"/>
      <c r="AJ15" s="69"/>
      <c r="AK15" s="30"/>
      <c r="AL15" s="46">
        <v>0</v>
      </c>
      <c r="AM15" s="109">
        <v>0</v>
      </c>
      <c r="AN15" s="114">
        <v>3.6026924004409961</v>
      </c>
      <c r="AO15" s="30"/>
      <c r="AP15" s="46">
        <v>0</v>
      </c>
      <c r="AQ15" s="109">
        <v>0</v>
      </c>
      <c r="AR15" s="114">
        <v>0.92583333333333373</v>
      </c>
      <c r="AS15" s="30"/>
      <c r="AT15" s="46"/>
      <c r="AU15" s="47"/>
      <c r="AV15" s="48"/>
      <c r="AW15" s="31"/>
      <c r="AX15" s="67"/>
      <c r="AY15" s="68"/>
      <c r="AZ15" s="69"/>
      <c r="BA15" s="30"/>
      <c r="BB15" s="46"/>
      <c r="BC15" s="109">
        <v>0</v>
      </c>
      <c r="BD15" s="114">
        <v>3.6026924004409961</v>
      </c>
      <c r="BE15" s="30"/>
      <c r="BF15" s="46"/>
      <c r="BG15" s="109">
        <v>0</v>
      </c>
      <c r="BH15" s="114">
        <v>0.92583333333333373</v>
      </c>
      <c r="BI15" s="30"/>
      <c r="BJ15" s="46"/>
      <c r="BK15" s="47"/>
      <c r="BL15" s="48"/>
      <c r="BM15" s="31"/>
      <c r="BN15" s="67"/>
      <c r="BO15" s="68"/>
      <c r="BP15" s="69"/>
      <c r="BQ15" s="30"/>
      <c r="BR15" s="182">
        <v>0</v>
      </c>
      <c r="BS15" s="109">
        <v>0</v>
      </c>
      <c r="BT15" s="114">
        <v>3.6026924004409961</v>
      </c>
      <c r="BU15" s="30"/>
      <c r="BV15" s="46">
        <v>0</v>
      </c>
      <c r="BW15" s="109">
        <v>0</v>
      </c>
      <c r="BX15" s="114">
        <v>0.9258333333333334</v>
      </c>
      <c r="BY15" s="30"/>
      <c r="BZ15" s="46"/>
      <c r="CA15" s="47"/>
      <c r="CB15" s="48"/>
      <c r="CC15" s="31"/>
      <c r="CD15" s="67"/>
      <c r="CE15" s="68"/>
      <c r="CF15" s="69"/>
      <c r="CG15" s="30"/>
      <c r="CH15" s="46">
        <v>0</v>
      </c>
      <c r="CI15" s="109">
        <v>0</v>
      </c>
      <c r="CJ15" s="114">
        <v>3.6026924004409961</v>
      </c>
      <c r="CK15" s="30"/>
      <c r="CL15" s="46">
        <v>0</v>
      </c>
      <c r="CM15" s="109">
        <v>0</v>
      </c>
      <c r="CN15" s="114">
        <v>0.92583333333333373</v>
      </c>
      <c r="CO15" s="30"/>
      <c r="CP15" s="46"/>
      <c r="CQ15" s="47"/>
      <c r="CR15" s="48"/>
      <c r="CS15" s="31"/>
      <c r="CT15" s="67"/>
      <c r="CU15" s="68"/>
      <c r="CV15" s="69"/>
      <c r="CW15" s="30"/>
      <c r="CX15" s="46">
        <v>0</v>
      </c>
      <c r="CY15" s="109">
        <v>0</v>
      </c>
      <c r="CZ15" s="114">
        <v>3.6026924004409961</v>
      </c>
      <c r="DA15" s="30"/>
      <c r="DB15" s="46">
        <v>0</v>
      </c>
      <c r="DC15" s="109">
        <v>0</v>
      </c>
      <c r="DD15" s="114">
        <v>0.92583333333333373</v>
      </c>
      <c r="DE15" s="30"/>
      <c r="DF15" s="46"/>
      <c r="DG15" s="47"/>
      <c r="DH15" s="48"/>
      <c r="DI15" s="51"/>
      <c r="DJ15" s="67"/>
      <c r="DK15" s="68"/>
      <c r="DL15" s="69"/>
      <c r="DM15" s="30"/>
      <c r="DN15" s="46"/>
      <c r="DO15" s="109">
        <f t="shared" si="0"/>
        <v>0</v>
      </c>
      <c r="DP15" s="114">
        <v>5.0068849455739022</v>
      </c>
      <c r="DQ15" s="30"/>
      <c r="DR15" s="46"/>
      <c r="DS15" s="109">
        <f t="shared" si="3"/>
        <v>0</v>
      </c>
      <c r="DT15" s="114">
        <v>0.92583333333333373</v>
      </c>
      <c r="DU15" s="30"/>
      <c r="DV15" s="46"/>
      <c r="DW15" s="47"/>
      <c r="DX15" s="48"/>
      <c r="DZ15" s="67"/>
      <c r="EA15" s="68"/>
      <c r="EB15" s="69"/>
      <c r="EC15" s="30"/>
      <c r="ED15" s="46"/>
      <c r="EE15" s="109">
        <f t="shared" si="1"/>
        <v>0</v>
      </c>
      <c r="EF15" s="114">
        <v>2.8703056479984332</v>
      </c>
      <c r="EG15" s="30"/>
      <c r="EH15" s="46"/>
      <c r="EI15" s="109">
        <f t="shared" si="2"/>
        <v>0</v>
      </c>
      <c r="EJ15" s="114">
        <v>0.92583333333333329</v>
      </c>
      <c r="EK15" s="30"/>
      <c r="EL15" s="46"/>
      <c r="EM15" s="47"/>
      <c r="EN15" s="48"/>
    </row>
    <row r="16" spans="1:144">
      <c r="A16" s="52">
        <v>41000</v>
      </c>
      <c r="B16" s="67"/>
      <c r="C16" s="68"/>
      <c r="D16" s="106"/>
      <c r="E16" s="53"/>
      <c r="F16" s="46">
        <v>0</v>
      </c>
      <c r="G16" s="109">
        <v>0</v>
      </c>
      <c r="H16" s="112">
        <v>3.6026924004409961</v>
      </c>
      <c r="I16" s="30"/>
      <c r="J16" s="46">
        <v>0</v>
      </c>
      <c r="K16" s="109">
        <v>0</v>
      </c>
      <c r="L16" s="112">
        <v>0.92583333333333373</v>
      </c>
      <c r="M16" s="30"/>
      <c r="N16" s="46"/>
      <c r="O16" s="47"/>
      <c r="P16" s="48"/>
      <c r="Q16" s="49"/>
      <c r="R16" s="67"/>
      <c r="S16" s="68"/>
      <c r="T16" s="69"/>
      <c r="U16" s="30"/>
      <c r="V16" s="46">
        <v>0</v>
      </c>
      <c r="W16" s="109">
        <v>0</v>
      </c>
      <c r="X16" s="114">
        <v>3.6026924004409961</v>
      </c>
      <c r="Y16" s="30"/>
      <c r="Z16" s="46">
        <v>0</v>
      </c>
      <c r="AA16" s="109">
        <v>0</v>
      </c>
      <c r="AB16" s="114">
        <v>0.92583333333333373</v>
      </c>
      <c r="AC16" s="30"/>
      <c r="AD16" s="46"/>
      <c r="AE16" s="47"/>
      <c r="AF16" s="48"/>
      <c r="AG16" s="50">
        <v>0</v>
      </c>
      <c r="AH16" s="67"/>
      <c r="AI16" s="68"/>
      <c r="AJ16" s="69"/>
      <c r="AK16" s="30"/>
      <c r="AL16" s="46">
        <v>0</v>
      </c>
      <c r="AM16" s="109">
        <v>0</v>
      </c>
      <c r="AN16" s="114">
        <v>3.6026924004409961</v>
      </c>
      <c r="AO16" s="30"/>
      <c r="AP16" s="46">
        <v>0</v>
      </c>
      <c r="AQ16" s="109">
        <v>0</v>
      </c>
      <c r="AR16" s="114">
        <v>0.92583333333333373</v>
      </c>
      <c r="AS16" s="30"/>
      <c r="AT16" s="46"/>
      <c r="AU16" s="47"/>
      <c r="AV16" s="48"/>
      <c r="AW16" s="31"/>
      <c r="AX16" s="67"/>
      <c r="AY16" s="68"/>
      <c r="AZ16" s="69"/>
      <c r="BA16" s="30"/>
      <c r="BB16" s="46"/>
      <c r="BC16" s="109">
        <v>0</v>
      </c>
      <c r="BD16" s="114">
        <v>3.6026924004409961</v>
      </c>
      <c r="BE16" s="30"/>
      <c r="BF16" s="46"/>
      <c r="BG16" s="109">
        <v>0</v>
      </c>
      <c r="BH16" s="114">
        <v>0.92583333333333373</v>
      </c>
      <c r="BI16" s="30"/>
      <c r="BJ16" s="46"/>
      <c r="BK16" s="47"/>
      <c r="BL16" s="48"/>
      <c r="BM16" s="31"/>
      <c r="BN16" s="67"/>
      <c r="BO16" s="68"/>
      <c r="BP16" s="69"/>
      <c r="BQ16" s="30"/>
      <c r="BR16" s="182">
        <v>0</v>
      </c>
      <c r="BS16" s="109">
        <v>0</v>
      </c>
      <c r="BT16" s="114">
        <v>3.6026924004409961</v>
      </c>
      <c r="BU16" s="30"/>
      <c r="BV16" s="46">
        <v>0</v>
      </c>
      <c r="BW16" s="109">
        <v>0</v>
      </c>
      <c r="BX16" s="114">
        <v>0.9258333333333334</v>
      </c>
      <c r="BY16" s="30"/>
      <c r="BZ16" s="46"/>
      <c r="CA16" s="47"/>
      <c r="CB16" s="48"/>
      <c r="CC16" s="31"/>
      <c r="CD16" s="67"/>
      <c r="CE16" s="68"/>
      <c r="CF16" s="69"/>
      <c r="CG16" s="30"/>
      <c r="CH16" s="46">
        <v>0</v>
      </c>
      <c r="CI16" s="109">
        <v>0</v>
      </c>
      <c r="CJ16" s="114">
        <v>3.6026924004409961</v>
      </c>
      <c r="CK16" s="30"/>
      <c r="CL16" s="46">
        <v>0</v>
      </c>
      <c r="CM16" s="109">
        <v>0</v>
      </c>
      <c r="CN16" s="114">
        <v>0.92583333333333373</v>
      </c>
      <c r="CO16" s="30"/>
      <c r="CP16" s="46"/>
      <c r="CQ16" s="47"/>
      <c r="CR16" s="48"/>
      <c r="CS16" s="31"/>
      <c r="CT16" s="67"/>
      <c r="CU16" s="68"/>
      <c r="CV16" s="69"/>
      <c r="CW16" s="30"/>
      <c r="CX16" s="46">
        <v>0</v>
      </c>
      <c r="CY16" s="109">
        <v>0</v>
      </c>
      <c r="CZ16" s="114">
        <v>3.6026924004409961</v>
      </c>
      <c r="DA16" s="30"/>
      <c r="DB16" s="46">
        <v>0</v>
      </c>
      <c r="DC16" s="109">
        <v>0</v>
      </c>
      <c r="DD16" s="114">
        <v>0.92583333333333373</v>
      </c>
      <c r="DE16" s="30"/>
      <c r="DF16" s="46"/>
      <c r="DG16" s="47"/>
      <c r="DH16" s="48"/>
      <c r="DI16" s="51"/>
      <c r="DJ16" s="67"/>
      <c r="DK16" s="68"/>
      <c r="DL16" s="69"/>
      <c r="DM16" s="30"/>
      <c r="DN16" s="46"/>
      <c r="DO16" s="109">
        <f t="shared" si="0"/>
        <v>0</v>
      </c>
      <c r="DP16" s="114">
        <v>5.0068849455739022</v>
      </c>
      <c r="DQ16" s="30"/>
      <c r="DR16" s="46"/>
      <c r="DS16" s="109">
        <f t="shared" si="3"/>
        <v>0</v>
      </c>
      <c r="DT16" s="114">
        <v>0.92583333333333373</v>
      </c>
      <c r="DU16" s="30"/>
      <c r="DV16" s="46"/>
      <c r="DW16" s="47"/>
      <c r="DX16" s="48"/>
      <c r="DZ16" s="67"/>
      <c r="EA16" s="68"/>
      <c r="EB16" s="69"/>
      <c r="EC16" s="30"/>
      <c r="ED16" s="46"/>
      <c r="EE16" s="109">
        <f t="shared" si="1"/>
        <v>0</v>
      </c>
      <c r="EF16" s="114">
        <v>2.8703056479984332</v>
      </c>
      <c r="EG16" s="30"/>
      <c r="EH16" s="46"/>
      <c r="EI16" s="109">
        <f t="shared" si="2"/>
        <v>0</v>
      </c>
      <c r="EJ16" s="114">
        <v>0.92583333333333329</v>
      </c>
      <c r="EK16" s="30"/>
      <c r="EL16" s="46"/>
      <c r="EM16" s="47"/>
      <c r="EN16" s="48"/>
    </row>
    <row r="17" spans="1:144">
      <c r="A17" s="52">
        <v>41030</v>
      </c>
      <c r="B17" s="67"/>
      <c r="C17" s="68"/>
      <c r="D17" s="106"/>
      <c r="E17" s="53"/>
      <c r="F17" s="46">
        <v>0</v>
      </c>
      <c r="G17" s="109">
        <v>0</v>
      </c>
      <c r="H17" s="112">
        <v>3.6026924004409961</v>
      </c>
      <c r="I17" s="30"/>
      <c r="J17" s="46">
        <v>0</v>
      </c>
      <c r="K17" s="109">
        <v>0</v>
      </c>
      <c r="L17" s="112">
        <v>0.92583333333333373</v>
      </c>
      <c r="M17" s="30"/>
      <c r="N17" s="46"/>
      <c r="O17" s="47"/>
      <c r="P17" s="48"/>
      <c r="Q17" s="49"/>
      <c r="R17" s="67"/>
      <c r="S17" s="68"/>
      <c r="T17" s="69"/>
      <c r="U17" s="30"/>
      <c r="V17" s="46">
        <v>0</v>
      </c>
      <c r="W17" s="109">
        <v>0</v>
      </c>
      <c r="X17" s="114">
        <v>3.6026924004409961</v>
      </c>
      <c r="Y17" s="30"/>
      <c r="Z17" s="46">
        <v>0</v>
      </c>
      <c r="AA17" s="109">
        <v>0</v>
      </c>
      <c r="AB17" s="114">
        <v>0.92583333333333373</v>
      </c>
      <c r="AC17" s="30"/>
      <c r="AD17" s="46"/>
      <c r="AE17" s="47"/>
      <c r="AF17" s="48"/>
      <c r="AG17" s="50">
        <v>0</v>
      </c>
      <c r="AH17" s="67"/>
      <c r="AI17" s="68"/>
      <c r="AJ17" s="69"/>
      <c r="AK17" s="30"/>
      <c r="AL17" s="46">
        <v>0</v>
      </c>
      <c r="AM17" s="109">
        <v>0</v>
      </c>
      <c r="AN17" s="114">
        <v>3.6026924004409961</v>
      </c>
      <c r="AO17" s="30"/>
      <c r="AP17" s="46">
        <v>0</v>
      </c>
      <c r="AQ17" s="109">
        <v>0</v>
      </c>
      <c r="AR17" s="114">
        <v>0.92583333333333373</v>
      </c>
      <c r="AS17" s="30"/>
      <c r="AT17" s="46"/>
      <c r="AU17" s="47"/>
      <c r="AV17" s="48"/>
      <c r="AW17" s="31"/>
      <c r="AX17" s="67"/>
      <c r="AY17" s="68"/>
      <c r="AZ17" s="69"/>
      <c r="BA17" s="30"/>
      <c r="BB17" s="46"/>
      <c r="BC17" s="109">
        <v>0</v>
      </c>
      <c r="BD17" s="114">
        <v>3.6026924004409961</v>
      </c>
      <c r="BE17" s="30"/>
      <c r="BF17" s="46"/>
      <c r="BG17" s="109">
        <v>0</v>
      </c>
      <c r="BH17" s="114">
        <v>0.92583333333333373</v>
      </c>
      <c r="BI17" s="30"/>
      <c r="BJ17" s="46"/>
      <c r="BK17" s="47"/>
      <c r="BL17" s="48"/>
      <c r="BM17" s="31"/>
      <c r="BN17" s="67"/>
      <c r="BO17" s="68"/>
      <c r="BP17" s="69"/>
      <c r="BQ17" s="30"/>
      <c r="BR17" s="182">
        <v>0</v>
      </c>
      <c r="BS17" s="109">
        <v>0</v>
      </c>
      <c r="BT17" s="114">
        <v>3.6026924004409961</v>
      </c>
      <c r="BU17" s="30"/>
      <c r="BV17" s="46">
        <v>0</v>
      </c>
      <c r="BW17" s="109">
        <v>0</v>
      </c>
      <c r="BX17" s="114">
        <v>0.9258333333333334</v>
      </c>
      <c r="BY17" s="30"/>
      <c r="BZ17" s="46"/>
      <c r="CA17" s="47"/>
      <c r="CB17" s="48"/>
      <c r="CC17" s="31"/>
      <c r="CD17" s="67"/>
      <c r="CE17" s="68"/>
      <c r="CF17" s="69"/>
      <c r="CG17" s="30"/>
      <c r="CH17" s="46">
        <v>0</v>
      </c>
      <c r="CI17" s="109">
        <v>0</v>
      </c>
      <c r="CJ17" s="114">
        <v>3.6026924004409961</v>
      </c>
      <c r="CK17" s="30"/>
      <c r="CL17" s="46">
        <v>0</v>
      </c>
      <c r="CM17" s="109">
        <v>0</v>
      </c>
      <c r="CN17" s="114">
        <v>0.92583333333333373</v>
      </c>
      <c r="CO17" s="30"/>
      <c r="CP17" s="46"/>
      <c r="CQ17" s="47"/>
      <c r="CR17" s="48"/>
      <c r="CS17" s="31"/>
      <c r="CT17" s="67"/>
      <c r="CU17" s="68"/>
      <c r="CV17" s="69"/>
      <c r="CW17" s="30"/>
      <c r="CX17" s="46">
        <v>0</v>
      </c>
      <c r="CY17" s="109">
        <v>0</v>
      </c>
      <c r="CZ17" s="114">
        <v>3.6026924004409961</v>
      </c>
      <c r="DA17" s="30"/>
      <c r="DB17" s="46">
        <v>0</v>
      </c>
      <c r="DC17" s="109">
        <v>0</v>
      </c>
      <c r="DD17" s="114">
        <v>0.92583333333333373</v>
      </c>
      <c r="DE17" s="30"/>
      <c r="DF17" s="46"/>
      <c r="DG17" s="47"/>
      <c r="DH17" s="48"/>
      <c r="DI17" s="51"/>
      <c r="DJ17" s="67"/>
      <c r="DK17" s="68"/>
      <c r="DL17" s="69"/>
      <c r="DM17" s="30"/>
      <c r="DN17" s="46"/>
      <c r="DO17" s="109">
        <f t="shared" si="0"/>
        <v>0</v>
      </c>
      <c r="DP17" s="114">
        <v>5.0068849455739022</v>
      </c>
      <c r="DQ17" s="30"/>
      <c r="DR17" s="46"/>
      <c r="DS17" s="109">
        <f t="shared" si="3"/>
        <v>0</v>
      </c>
      <c r="DT17" s="114">
        <v>0.92583333333333373</v>
      </c>
      <c r="DU17" s="30"/>
      <c r="DV17" s="46"/>
      <c r="DW17" s="47"/>
      <c r="DX17" s="48"/>
      <c r="DZ17" s="67"/>
      <c r="EA17" s="68"/>
      <c r="EB17" s="69"/>
      <c r="EC17" s="30"/>
      <c r="ED17" s="46"/>
      <c r="EE17" s="109">
        <f t="shared" si="1"/>
        <v>0</v>
      </c>
      <c r="EF17" s="114">
        <v>2.8703056479984332</v>
      </c>
      <c r="EG17" s="30"/>
      <c r="EH17" s="46"/>
      <c r="EI17" s="109">
        <f t="shared" si="2"/>
        <v>0</v>
      </c>
      <c r="EJ17" s="114">
        <v>0.92583333333333329</v>
      </c>
      <c r="EK17" s="30"/>
      <c r="EL17" s="46"/>
      <c r="EM17" s="47"/>
      <c r="EN17" s="48"/>
    </row>
    <row r="18" spans="1:144">
      <c r="A18" s="52">
        <v>41061</v>
      </c>
      <c r="B18" s="67"/>
      <c r="C18" s="68"/>
      <c r="D18" s="106"/>
      <c r="E18" s="53"/>
      <c r="F18" s="46">
        <v>0</v>
      </c>
      <c r="G18" s="109">
        <v>0</v>
      </c>
      <c r="H18" s="112">
        <v>3.6026924004409961</v>
      </c>
      <c r="I18" s="30"/>
      <c r="J18" s="46">
        <v>0</v>
      </c>
      <c r="K18" s="109">
        <v>0</v>
      </c>
      <c r="L18" s="112">
        <v>0.92583333333333373</v>
      </c>
      <c r="M18" s="30"/>
      <c r="N18" s="46"/>
      <c r="O18" s="47"/>
      <c r="P18" s="48"/>
      <c r="Q18" s="49"/>
      <c r="R18" s="67"/>
      <c r="S18" s="68"/>
      <c r="T18" s="69"/>
      <c r="U18" s="30"/>
      <c r="V18" s="46">
        <v>0</v>
      </c>
      <c r="W18" s="109">
        <v>0</v>
      </c>
      <c r="X18" s="114">
        <v>3.6026924004409961</v>
      </c>
      <c r="Y18" s="30"/>
      <c r="Z18" s="46">
        <v>0</v>
      </c>
      <c r="AA18" s="109">
        <v>0</v>
      </c>
      <c r="AB18" s="114">
        <v>0.92583333333333373</v>
      </c>
      <c r="AC18" s="30"/>
      <c r="AD18" s="46"/>
      <c r="AE18" s="47"/>
      <c r="AF18" s="48"/>
      <c r="AG18" s="50">
        <v>0</v>
      </c>
      <c r="AH18" s="67"/>
      <c r="AI18" s="68"/>
      <c r="AJ18" s="69"/>
      <c r="AK18" s="30"/>
      <c r="AL18" s="46">
        <v>0</v>
      </c>
      <c r="AM18" s="109">
        <v>0</v>
      </c>
      <c r="AN18" s="114">
        <v>3.6026924004409961</v>
      </c>
      <c r="AO18" s="30"/>
      <c r="AP18" s="46">
        <v>0</v>
      </c>
      <c r="AQ18" s="109">
        <v>0</v>
      </c>
      <c r="AR18" s="114">
        <v>0.92583333333333373</v>
      </c>
      <c r="AS18" s="30"/>
      <c r="AT18" s="46"/>
      <c r="AU18" s="47"/>
      <c r="AV18" s="48"/>
      <c r="AW18" s="31"/>
      <c r="AX18" s="67"/>
      <c r="AY18" s="68"/>
      <c r="AZ18" s="69"/>
      <c r="BA18" s="30"/>
      <c r="BB18" s="46"/>
      <c r="BC18" s="109">
        <v>0</v>
      </c>
      <c r="BD18" s="114">
        <v>3.6026924004409961</v>
      </c>
      <c r="BE18" s="30"/>
      <c r="BF18" s="46"/>
      <c r="BG18" s="109">
        <v>0</v>
      </c>
      <c r="BH18" s="114">
        <v>0.92583333333333373</v>
      </c>
      <c r="BI18" s="30"/>
      <c r="BJ18" s="46"/>
      <c r="BK18" s="47"/>
      <c r="BL18" s="48"/>
      <c r="BM18" s="31"/>
      <c r="BN18" s="67"/>
      <c r="BO18" s="68"/>
      <c r="BP18" s="69"/>
      <c r="BQ18" s="30"/>
      <c r="BR18" s="182">
        <v>0</v>
      </c>
      <c r="BS18" s="109">
        <v>0</v>
      </c>
      <c r="BT18" s="114">
        <v>3.6026924004409961</v>
      </c>
      <c r="BU18" s="30"/>
      <c r="BV18" s="46">
        <v>0</v>
      </c>
      <c r="BW18" s="109">
        <v>0</v>
      </c>
      <c r="BX18" s="114">
        <v>0.9258333333333334</v>
      </c>
      <c r="BY18" s="30"/>
      <c r="BZ18" s="46"/>
      <c r="CA18" s="47"/>
      <c r="CB18" s="48"/>
      <c r="CC18" s="31"/>
      <c r="CD18" s="67"/>
      <c r="CE18" s="68"/>
      <c r="CF18" s="69"/>
      <c r="CG18" s="30"/>
      <c r="CH18" s="46">
        <v>0</v>
      </c>
      <c r="CI18" s="109">
        <v>0</v>
      </c>
      <c r="CJ18" s="114">
        <v>3.6026924004409961</v>
      </c>
      <c r="CK18" s="30"/>
      <c r="CL18" s="46">
        <v>0</v>
      </c>
      <c r="CM18" s="109">
        <v>0</v>
      </c>
      <c r="CN18" s="114">
        <v>0.92583333333333373</v>
      </c>
      <c r="CO18" s="30"/>
      <c r="CP18" s="46"/>
      <c r="CQ18" s="47"/>
      <c r="CR18" s="48"/>
      <c r="CS18" s="31"/>
      <c r="CT18" s="67"/>
      <c r="CU18" s="68"/>
      <c r="CV18" s="69"/>
      <c r="CW18" s="30"/>
      <c r="CX18" s="46">
        <v>0</v>
      </c>
      <c r="CY18" s="109">
        <v>0</v>
      </c>
      <c r="CZ18" s="114">
        <v>3.6026924004409961</v>
      </c>
      <c r="DA18" s="30"/>
      <c r="DB18" s="46">
        <v>0</v>
      </c>
      <c r="DC18" s="109">
        <v>0</v>
      </c>
      <c r="DD18" s="114">
        <v>0.92583333333333373</v>
      </c>
      <c r="DE18" s="30"/>
      <c r="DF18" s="46"/>
      <c r="DG18" s="47"/>
      <c r="DH18" s="48"/>
      <c r="DI18" s="51"/>
      <c r="DJ18" s="67"/>
      <c r="DK18" s="68"/>
      <c r="DL18" s="69"/>
      <c r="DM18" s="30"/>
      <c r="DN18" s="46"/>
      <c r="DO18" s="109">
        <f t="shared" si="0"/>
        <v>0</v>
      </c>
      <c r="DP18" s="114">
        <v>5.0068849455739022</v>
      </c>
      <c r="DQ18" s="30"/>
      <c r="DR18" s="46"/>
      <c r="DS18" s="109">
        <f t="shared" si="3"/>
        <v>0</v>
      </c>
      <c r="DT18" s="114">
        <v>0.92583333333333373</v>
      </c>
      <c r="DU18" s="30"/>
      <c r="DV18" s="46"/>
      <c r="DW18" s="47"/>
      <c r="DX18" s="48"/>
      <c r="DZ18" s="67"/>
      <c r="EA18" s="68"/>
      <c r="EB18" s="69"/>
      <c r="EC18" s="30"/>
      <c r="ED18" s="46"/>
      <c r="EE18" s="109">
        <f t="shared" si="1"/>
        <v>0</v>
      </c>
      <c r="EF18" s="114">
        <v>2.8703056479984332</v>
      </c>
      <c r="EG18" s="30"/>
      <c r="EH18" s="46"/>
      <c r="EI18" s="109">
        <f t="shared" si="2"/>
        <v>0</v>
      </c>
      <c r="EJ18" s="114">
        <v>0.92583333333333329</v>
      </c>
      <c r="EK18" s="30"/>
      <c r="EL18" s="46"/>
      <c r="EM18" s="47"/>
      <c r="EN18" s="48"/>
    </row>
    <row r="19" spans="1:144">
      <c r="A19" s="52">
        <v>41091</v>
      </c>
      <c r="B19" s="67"/>
      <c r="C19" s="68"/>
      <c r="D19" s="106"/>
      <c r="E19" s="53"/>
      <c r="F19" s="46">
        <v>0</v>
      </c>
      <c r="G19" s="109">
        <v>0</v>
      </c>
      <c r="H19" s="112">
        <v>3.6026924004409961</v>
      </c>
      <c r="I19" s="30"/>
      <c r="J19" s="46">
        <v>0</v>
      </c>
      <c r="K19" s="109">
        <v>0</v>
      </c>
      <c r="L19" s="112">
        <v>0.92583333333333373</v>
      </c>
      <c r="M19" s="30"/>
      <c r="N19" s="46"/>
      <c r="O19" s="47"/>
      <c r="P19" s="48"/>
      <c r="Q19" s="49"/>
      <c r="R19" s="67"/>
      <c r="S19" s="68"/>
      <c r="T19" s="69"/>
      <c r="U19" s="30"/>
      <c r="V19" s="46">
        <v>0</v>
      </c>
      <c r="W19" s="109">
        <v>0</v>
      </c>
      <c r="X19" s="114">
        <v>3.6026924004409961</v>
      </c>
      <c r="Y19" s="30"/>
      <c r="Z19" s="46">
        <v>0</v>
      </c>
      <c r="AA19" s="109">
        <v>0</v>
      </c>
      <c r="AB19" s="114">
        <v>0.92583333333333373</v>
      </c>
      <c r="AC19" s="30"/>
      <c r="AD19" s="46"/>
      <c r="AE19" s="47"/>
      <c r="AF19" s="48"/>
      <c r="AG19" s="50">
        <v>0</v>
      </c>
      <c r="AH19" s="67"/>
      <c r="AI19" s="68"/>
      <c r="AJ19" s="69"/>
      <c r="AK19" s="30"/>
      <c r="AL19" s="46">
        <v>0</v>
      </c>
      <c r="AM19" s="109">
        <v>0</v>
      </c>
      <c r="AN19" s="114">
        <v>3.6026924004409961</v>
      </c>
      <c r="AO19" s="30"/>
      <c r="AP19" s="46">
        <v>0</v>
      </c>
      <c r="AQ19" s="109">
        <v>0</v>
      </c>
      <c r="AR19" s="114">
        <v>0.92583333333333373</v>
      </c>
      <c r="AS19" s="30"/>
      <c r="AT19" s="46"/>
      <c r="AU19" s="47"/>
      <c r="AV19" s="48"/>
      <c r="AW19" s="31"/>
      <c r="AX19" s="67"/>
      <c r="AY19" s="68"/>
      <c r="AZ19" s="69"/>
      <c r="BA19" s="30"/>
      <c r="BB19" s="46"/>
      <c r="BC19" s="109">
        <v>0</v>
      </c>
      <c r="BD19" s="114">
        <v>3.6026924004409961</v>
      </c>
      <c r="BE19" s="30"/>
      <c r="BF19" s="46"/>
      <c r="BG19" s="109">
        <v>0</v>
      </c>
      <c r="BH19" s="114">
        <v>0.92583333333333373</v>
      </c>
      <c r="BI19" s="30"/>
      <c r="BJ19" s="46"/>
      <c r="BK19" s="47"/>
      <c r="BL19" s="48"/>
      <c r="BM19" s="31"/>
      <c r="BN19" s="67"/>
      <c r="BO19" s="68"/>
      <c r="BP19" s="69"/>
      <c r="BQ19" s="30"/>
      <c r="BR19" s="182">
        <v>0</v>
      </c>
      <c r="BS19" s="109">
        <v>0</v>
      </c>
      <c r="BT19" s="114">
        <v>3.6026924004409961</v>
      </c>
      <c r="BU19" s="30"/>
      <c r="BV19" s="46">
        <v>0</v>
      </c>
      <c r="BW19" s="109">
        <v>0</v>
      </c>
      <c r="BX19" s="114">
        <v>0.9258333333333334</v>
      </c>
      <c r="BY19" s="30"/>
      <c r="BZ19" s="46"/>
      <c r="CA19" s="47"/>
      <c r="CB19" s="48"/>
      <c r="CC19" s="31"/>
      <c r="CD19" s="67"/>
      <c r="CE19" s="68"/>
      <c r="CF19" s="69"/>
      <c r="CG19" s="30"/>
      <c r="CH19" s="46">
        <v>0</v>
      </c>
      <c r="CI19" s="109">
        <v>0</v>
      </c>
      <c r="CJ19" s="114">
        <v>3.6026924004409961</v>
      </c>
      <c r="CK19" s="30"/>
      <c r="CL19" s="46">
        <v>0</v>
      </c>
      <c r="CM19" s="109">
        <v>0</v>
      </c>
      <c r="CN19" s="114">
        <v>0.92583333333333373</v>
      </c>
      <c r="CO19" s="30"/>
      <c r="CP19" s="46"/>
      <c r="CQ19" s="47"/>
      <c r="CR19" s="48"/>
      <c r="CS19" s="31"/>
      <c r="CT19" s="67"/>
      <c r="CU19" s="68"/>
      <c r="CV19" s="69"/>
      <c r="CW19" s="30"/>
      <c r="CX19" s="46">
        <v>0</v>
      </c>
      <c r="CY19" s="109">
        <v>0</v>
      </c>
      <c r="CZ19" s="114">
        <v>3.6026924004409961</v>
      </c>
      <c r="DA19" s="30"/>
      <c r="DB19" s="46">
        <v>0</v>
      </c>
      <c r="DC19" s="109">
        <v>0</v>
      </c>
      <c r="DD19" s="114">
        <v>0.92583333333333373</v>
      </c>
      <c r="DE19" s="30"/>
      <c r="DF19" s="46"/>
      <c r="DG19" s="47"/>
      <c r="DH19" s="48"/>
      <c r="DI19" s="51"/>
      <c r="DJ19" s="67"/>
      <c r="DK19" s="68"/>
      <c r="DL19" s="69"/>
      <c r="DM19" s="30"/>
      <c r="DN19" s="46"/>
      <c r="DO19" s="109">
        <f t="shared" si="0"/>
        <v>0</v>
      </c>
      <c r="DP19" s="114">
        <v>5.0068849455739022</v>
      </c>
      <c r="DQ19" s="30"/>
      <c r="DR19" s="46"/>
      <c r="DS19" s="109">
        <f t="shared" si="3"/>
        <v>0</v>
      </c>
      <c r="DT19" s="114">
        <v>0.92583333333333373</v>
      </c>
      <c r="DU19" s="30"/>
      <c r="DV19" s="46"/>
      <c r="DW19" s="47"/>
      <c r="DX19" s="48"/>
      <c r="DZ19" s="67"/>
      <c r="EA19" s="68"/>
      <c r="EB19" s="69"/>
      <c r="EC19" s="30"/>
      <c r="ED19" s="46"/>
      <c r="EE19" s="109">
        <f t="shared" si="1"/>
        <v>0</v>
      </c>
      <c r="EF19" s="114">
        <v>2.8703056479984332</v>
      </c>
      <c r="EG19" s="30"/>
      <c r="EH19" s="46"/>
      <c r="EI19" s="109">
        <f t="shared" si="2"/>
        <v>0</v>
      </c>
      <c r="EJ19" s="114">
        <v>0.92583333333333329</v>
      </c>
      <c r="EK19" s="30"/>
      <c r="EL19" s="46"/>
      <c r="EM19" s="47"/>
      <c r="EN19" s="48"/>
    </row>
    <row r="20" spans="1:144">
      <c r="A20" s="52">
        <v>41122</v>
      </c>
      <c r="B20" s="67"/>
      <c r="C20" s="68"/>
      <c r="D20" s="106"/>
      <c r="E20" s="53"/>
      <c r="F20" s="46">
        <v>0</v>
      </c>
      <c r="G20" s="109">
        <v>0</v>
      </c>
      <c r="H20" s="112">
        <v>3.6026924004409961</v>
      </c>
      <c r="I20" s="30"/>
      <c r="J20" s="46">
        <v>0</v>
      </c>
      <c r="K20" s="109">
        <v>0</v>
      </c>
      <c r="L20" s="112">
        <v>0.92583333333333373</v>
      </c>
      <c r="M20" s="30"/>
      <c r="N20" s="46"/>
      <c r="O20" s="47"/>
      <c r="P20" s="48"/>
      <c r="Q20" s="49"/>
      <c r="R20" s="67"/>
      <c r="S20" s="68"/>
      <c r="T20" s="69"/>
      <c r="U20" s="30"/>
      <c r="V20" s="46">
        <v>0</v>
      </c>
      <c r="W20" s="109">
        <v>0</v>
      </c>
      <c r="X20" s="114">
        <v>3.6026924004409961</v>
      </c>
      <c r="Y20" s="30"/>
      <c r="Z20" s="46">
        <v>0</v>
      </c>
      <c r="AA20" s="109">
        <v>0</v>
      </c>
      <c r="AB20" s="114">
        <v>0.92583333333333373</v>
      </c>
      <c r="AC20" s="30"/>
      <c r="AD20" s="46"/>
      <c r="AE20" s="47"/>
      <c r="AF20" s="48"/>
      <c r="AG20" s="50">
        <v>0</v>
      </c>
      <c r="AH20" s="67"/>
      <c r="AI20" s="68"/>
      <c r="AJ20" s="69"/>
      <c r="AK20" s="30"/>
      <c r="AL20" s="46">
        <v>0</v>
      </c>
      <c r="AM20" s="109">
        <v>0</v>
      </c>
      <c r="AN20" s="114">
        <v>3.6026924004409961</v>
      </c>
      <c r="AO20" s="30"/>
      <c r="AP20" s="46">
        <v>0</v>
      </c>
      <c r="AQ20" s="109">
        <v>0</v>
      </c>
      <c r="AR20" s="114">
        <v>0.92583333333333373</v>
      </c>
      <c r="AS20" s="30"/>
      <c r="AT20" s="46"/>
      <c r="AU20" s="47"/>
      <c r="AV20" s="48"/>
      <c r="AW20" s="31"/>
      <c r="AX20" s="67"/>
      <c r="AY20" s="68"/>
      <c r="AZ20" s="69"/>
      <c r="BA20" s="30"/>
      <c r="BB20" s="46"/>
      <c r="BC20" s="109">
        <v>0</v>
      </c>
      <c r="BD20" s="114">
        <v>3.6026924004409961</v>
      </c>
      <c r="BE20" s="30"/>
      <c r="BF20" s="46"/>
      <c r="BG20" s="109">
        <v>0</v>
      </c>
      <c r="BH20" s="114">
        <v>0.92583333333333373</v>
      </c>
      <c r="BI20" s="30"/>
      <c r="BJ20" s="46"/>
      <c r="BK20" s="47"/>
      <c r="BL20" s="48"/>
      <c r="BM20" s="31"/>
      <c r="BN20" s="67"/>
      <c r="BO20" s="68"/>
      <c r="BP20" s="69"/>
      <c r="BQ20" s="30"/>
      <c r="BR20" s="182">
        <v>0</v>
      </c>
      <c r="BS20" s="109">
        <v>0</v>
      </c>
      <c r="BT20" s="114">
        <v>3.6026924004409961</v>
      </c>
      <c r="BU20" s="30"/>
      <c r="BV20" s="46">
        <v>0</v>
      </c>
      <c r="BW20" s="109">
        <v>0</v>
      </c>
      <c r="BX20" s="114">
        <v>0.9258333333333334</v>
      </c>
      <c r="BY20" s="30"/>
      <c r="BZ20" s="46"/>
      <c r="CA20" s="47"/>
      <c r="CB20" s="48"/>
      <c r="CC20" s="31"/>
      <c r="CD20" s="67"/>
      <c r="CE20" s="68"/>
      <c r="CF20" s="69"/>
      <c r="CG20" s="30"/>
      <c r="CH20" s="46">
        <v>0</v>
      </c>
      <c r="CI20" s="109">
        <v>0</v>
      </c>
      <c r="CJ20" s="114">
        <v>3.6026924004409961</v>
      </c>
      <c r="CK20" s="30"/>
      <c r="CL20" s="46">
        <v>0</v>
      </c>
      <c r="CM20" s="109">
        <v>0</v>
      </c>
      <c r="CN20" s="114">
        <v>0.92583333333333373</v>
      </c>
      <c r="CO20" s="30"/>
      <c r="CP20" s="46"/>
      <c r="CQ20" s="47"/>
      <c r="CR20" s="48"/>
      <c r="CS20" s="31"/>
      <c r="CT20" s="67"/>
      <c r="CU20" s="68"/>
      <c r="CV20" s="69"/>
      <c r="CW20" s="30"/>
      <c r="CX20" s="46">
        <v>0</v>
      </c>
      <c r="CY20" s="109">
        <v>0</v>
      </c>
      <c r="CZ20" s="114">
        <v>3.6026924004409961</v>
      </c>
      <c r="DA20" s="30"/>
      <c r="DB20" s="46">
        <v>0</v>
      </c>
      <c r="DC20" s="109">
        <v>0</v>
      </c>
      <c r="DD20" s="114">
        <v>0.92583333333333373</v>
      </c>
      <c r="DE20" s="30"/>
      <c r="DF20" s="46"/>
      <c r="DG20" s="47"/>
      <c r="DH20" s="48"/>
      <c r="DI20" s="51"/>
      <c r="DJ20" s="67"/>
      <c r="DK20" s="68"/>
      <c r="DL20" s="69"/>
      <c r="DM20" s="30"/>
      <c r="DN20" s="46"/>
      <c r="DO20" s="109">
        <f t="shared" si="0"/>
        <v>0</v>
      </c>
      <c r="DP20" s="114">
        <v>5.0068849455739022</v>
      </c>
      <c r="DQ20" s="30"/>
      <c r="DR20" s="46"/>
      <c r="DS20" s="109">
        <f t="shared" si="3"/>
        <v>0</v>
      </c>
      <c r="DT20" s="114">
        <v>0.92583333333333373</v>
      </c>
      <c r="DU20" s="30"/>
      <c r="DV20" s="46"/>
      <c r="DW20" s="47"/>
      <c r="DX20" s="48"/>
      <c r="DZ20" s="67"/>
      <c r="EA20" s="68"/>
      <c r="EB20" s="69"/>
      <c r="EC20" s="30"/>
      <c r="ED20" s="46"/>
      <c r="EE20" s="109">
        <f t="shared" si="1"/>
        <v>0</v>
      </c>
      <c r="EF20" s="114">
        <v>2.8703056479984332</v>
      </c>
      <c r="EG20" s="30"/>
      <c r="EH20" s="46"/>
      <c r="EI20" s="109">
        <f t="shared" si="2"/>
        <v>0</v>
      </c>
      <c r="EJ20" s="114">
        <v>0.92583333333333329</v>
      </c>
      <c r="EK20" s="30"/>
      <c r="EL20" s="46"/>
      <c r="EM20" s="47"/>
      <c r="EN20" s="48"/>
    </row>
    <row r="21" spans="1:144">
      <c r="A21" s="52">
        <v>41153</v>
      </c>
      <c r="B21" s="67"/>
      <c r="C21" s="68"/>
      <c r="D21" s="106"/>
      <c r="E21" s="53"/>
      <c r="F21" s="46">
        <v>0</v>
      </c>
      <c r="G21" s="109">
        <v>0</v>
      </c>
      <c r="H21" s="112">
        <v>3.6026924004409961</v>
      </c>
      <c r="I21" s="30"/>
      <c r="J21" s="46">
        <v>0</v>
      </c>
      <c r="K21" s="109">
        <v>0</v>
      </c>
      <c r="L21" s="112">
        <v>0.92583333333333373</v>
      </c>
      <c r="M21" s="30"/>
      <c r="N21" s="46"/>
      <c r="O21" s="47"/>
      <c r="P21" s="48"/>
      <c r="Q21" s="49"/>
      <c r="R21" s="67"/>
      <c r="S21" s="68"/>
      <c r="T21" s="69"/>
      <c r="U21" s="30"/>
      <c r="V21" s="46">
        <v>0</v>
      </c>
      <c r="W21" s="109">
        <v>0</v>
      </c>
      <c r="X21" s="114">
        <v>3.6026924004409961</v>
      </c>
      <c r="Y21" s="30"/>
      <c r="Z21" s="46">
        <v>0</v>
      </c>
      <c r="AA21" s="109">
        <v>0</v>
      </c>
      <c r="AB21" s="114">
        <v>0.92583333333333373</v>
      </c>
      <c r="AC21" s="30"/>
      <c r="AD21" s="46"/>
      <c r="AE21" s="47"/>
      <c r="AF21" s="48"/>
      <c r="AG21" s="50">
        <v>0</v>
      </c>
      <c r="AH21" s="67"/>
      <c r="AI21" s="68"/>
      <c r="AJ21" s="69"/>
      <c r="AK21" s="30"/>
      <c r="AL21" s="46">
        <v>0</v>
      </c>
      <c r="AM21" s="109">
        <v>0</v>
      </c>
      <c r="AN21" s="114">
        <v>3.6026924004409961</v>
      </c>
      <c r="AO21" s="30"/>
      <c r="AP21" s="46">
        <v>0</v>
      </c>
      <c r="AQ21" s="109">
        <v>0</v>
      </c>
      <c r="AR21" s="114">
        <v>0.92583333333333373</v>
      </c>
      <c r="AS21" s="30"/>
      <c r="AT21" s="46"/>
      <c r="AU21" s="47"/>
      <c r="AV21" s="48"/>
      <c r="AW21" s="31"/>
      <c r="AX21" s="67"/>
      <c r="AY21" s="68"/>
      <c r="AZ21" s="69"/>
      <c r="BA21" s="30"/>
      <c r="BB21" s="46"/>
      <c r="BC21" s="109">
        <v>0</v>
      </c>
      <c r="BD21" s="114">
        <v>3.6026924004409961</v>
      </c>
      <c r="BE21" s="30"/>
      <c r="BF21" s="46"/>
      <c r="BG21" s="109">
        <v>0</v>
      </c>
      <c r="BH21" s="114">
        <v>0.92583333333333373</v>
      </c>
      <c r="BI21" s="30"/>
      <c r="BJ21" s="46"/>
      <c r="BK21" s="47"/>
      <c r="BL21" s="48"/>
      <c r="BM21" s="31"/>
      <c r="BN21" s="67"/>
      <c r="BO21" s="68"/>
      <c r="BP21" s="69"/>
      <c r="BQ21" s="30"/>
      <c r="BR21" s="182">
        <v>0</v>
      </c>
      <c r="BS21" s="109">
        <v>0</v>
      </c>
      <c r="BT21" s="114">
        <v>3.6026924004409961</v>
      </c>
      <c r="BU21" s="30"/>
      <c r="BV21" s="46">
        <v>0</v>
      </c>
      <c r="BW21" s="109">
        <v>0</v>
      </c>
      <c r="BX21" s="114">
        <v>0.9258333333333334</v>
      </c>
      <c r="BY21" s="30"/>
      <c r="BZ21" s="46"/>
      <c r="CA21" s="47"/>
      <c r="CB21" s="48"/>
      <c r="CC21" s="31"/>
      <c r="CD21" s="67"/>
      <c r="CE21" s="68"/>
      <c r="CF21" s="69"/>
      <c r="CG21" s="30"/>
      <c r="CH21" s="46">
        <v>0</v>
      </c>
      <c r="CI21" s="109">
        <v>0</v>
      </c>
      <c r="CJ21" s="114">
        <v>3.6026924004409961</v>
      </c>
      <c r="CK21" s="30"/>
      <c r="CL21" s="46">
        <v>0</v>
      </c>
      <c r="CM21" s="109">
        <v>0</v>
      </c>
      <c r="CN21" s="114">
        <v>0.92583333333333373</v>
      </c>
      <c r="CO21" s="30"/>
      <c r="CP21" s="46"/>
      <c r="CQ21" s="47"/>
      <c r="CR21" s="48"/>
      <c r="CS21" s="31"/>
      <c r="CT21" s="67"/>
      <c r="CU21" s="68"/>
      <c r="CV21" s="69"/>
      <c r="CW21" s="30"/>
      <c r="CX21" s="46">
        <v>0</v>
      </c>
      <c r="CY21" s="109">
        <v>0</v>
      </c>
      <c r="CZ21" s="114">
        <v>3.6026924004409961</v>
      </c>
      <c r="DA21" s="30"/>
      <c r="DB21" s="46">
        <v>0</v>
      </c>
      <c r="DC21" s="109">
        <v>0</v>
      </c>
      <c r="DD21" s="114">
        <v>0.92583333333333373</v>
      </c>
      <c r="DE21" s="30"/>
      <c r="DF21" s="46"/>
      <c r="DG21" s="47"/>
      <c r="DH21" s="48"/>
      <c r="DI21" s="51"/>
      <c r="DJ21" s="67"/>
      <c r="DK21" s="68"/>
      <c r="DL21" s="69"/>
      <c r="DM21" s="30"/>
      <c r="DN21" s="46"/>
      <c r="DO21" s="109">
        <f t="shared" si="0"/>
        <v>0</v>
      </c>
      <c r="DP21" s="114">
        <v>5.0068849455739022</v>
      </c>
      <c r="DQ21" s="30"/>
      <c r="DR21" s="46"/>
      <c r="DS21" s="109">
        <f t="shared" si="3"/>
        <v>0</v>
      </c>
      <c r="DT21" s="114">
        <v>0.92583333333333373</v>
      </c>
      <c r="DU21" s="30"/>
      <c r="DV21" s="46"/>
      <c r="DW21" s="47"/>
      <c r="DX21" s="48"/>
      <c r="DZ21" s="67"/>
      <c r="EA21" s="68"/>
      <c r="EB21" s="69"/>
      <c r="EC21" s="30"/>
      <c r="ED21" s="46"/>
      <c r="EE21" s="109">
        <f t="shared" si="1"/>
        <v>0</v>
      </c>
      <c r="EF21" s="114">
        <v>2.8703056479984332</v>
      </c>
      <c r="EG21" s="30"/>
      <c r="EH21" s="46"/>
      <c r="EI21" s="109">
        <f t="shared" si="2"/>
        <v>0</v>
      </c>
      <c r="EJ21" s="114">
        <v>0.92583333333333329</v>
      </c>
      <c r="EK21" s="30"/>
      <c r="EL21" s="46"/>
      <c r="EM21" s="47"/>
      <c r="EN21" s="48"/>
    </row>
    <row r="22" spans="1:144">
      <c r="A22" s="52">
        <v>41183</v>
      </c>
      <c r="B22" s="67"/>
      <c r="C22" s="68"/>
      <c r="D22" s="106"/>
      <c r="E22" s="53"/>
      <c r="F22" s="46">
        <v>0</v>
      </c>
      <c r="G22" s="109">
        <v>0</v>
      </c>
      <c r="H22" s="112">
        <v>3.6026924004409961</v>
      </c>
      <c r="I22" s="30"/>
      <c r="J22" s="46">
        <v>0</v>
      </c>
      <c r="K22" s="109">
        <v>0</v>
      </c>
      <c r="L22" s="112">
        <v>0.92583333333333373</v>
      </c>
      <c r="M22" s="30"/>
      <c r="N22" s="46"/>
      <c r="O22" s="47"/>
      <c r="P22" s="48"/>
      <c r="Q22" s="49"/>
      <c r="R22" s="67"/>
      <c r="S22" s="68"/>
      <c r="T22" s="69"/>
      <c r="U22" s="30"/>
      <c r="V22" s="46">
        <v>0</v>
      </c>
      <c r="W22" s="109">
        <v>0</v>
      </c>
      <c r="X22" s="114">
        <v>3.6026924004409961</v>
      </c>
      <c r="Y22" s="30"/>
      <c r="Z22" s="46">
        <v>0</v>
      </c>
      <c r="AA22" s="109">
        <v>0</v>
      </c>
      <c r="AB22" s="114">
        <v>0.92583333333333373</v>
      </c>
      <c r="AC22" s="30"/>
      <c r="AD22" s="46"/>
      <c r="AE22" s="47"/>
      <c r="AF22" s="48"/>
      <c r="AG22" s="50">
        <v>0</v>
      </c>
      <c r="AH22" s="67"/>
      <c r="AI22" s="68"/>
      <c r="AJ22" s="69"/>
      <c r="AK22" s="30"/>
      <c r="AL22" s="46">
        <v>0</v>
      </c>
      <c r="AM22" s="109">
        <v>0</v>
      </c>
      <c r="AN22" s="114">
        <v>3.6026924004409961</v>
      </c>
      <c r="AO22" s="30"/>
      <c r="AP22" s="46">
        <v>0</v>
      </c>
      <c r="AQ22" s="109">
        <v>0</v>
      </c>
      <c r="AR22" s="114">
        <v>0.92583333333333373</v>
      </c>
      <c r="AS22" s="30"/>
      <c r="AT22" s="46"/>
      <c r="AU22" s="47"/>
      <c r="AV22" s="48"/>
      <c r="AW22" s="31"/>
      <c r="AX22" s="67"/>
      <c r="AY22" s="68"/>
      <c r="AZ22" s="69"/>
      <c r="BA22" s="30"/>
      <c r="BB22" s="46"/>
      <c r="BC22" s="109">
        <v>0</v>
      </c>
      <c r="BD22" s="114">
        <v>3.6026924004409961</v>
      </c>
      <c r="BE22" s="30"/>
      <c r="BF22" s="46"/>
      <c r="BG22" s="109">
        <v>0</v>
      </c>
      <c r="BH22" s="114">
        <v>0.92583333333333373</v>
      </c>
      <c r="BI22" s="30"/>
      <c r="BJ22" s="46"/>
      <c r="BK22" s="47"/>
      <c r="BL22" s="48"/>
      <c r="BM22" s="31"/>
      <c r="BN22" s="67"/>
      <c r="BO22" s="68"/>
      <c r="BP22" s="69"/>
      <c r="BQ22" s="30"/>
      <c r="BR22" s="182">
        <v>0</v>
      </c>
      <c r="BS22" s="109">
        <v>0</v>
      </c>
      <c r="BT22" s="114">
        <v>3.6026924004409961</v>
      </c>
      <c r="BU22" s="30"/>
      <c r="BV22" s="46">
        <v>0</v>
      </c>
      <c r="BW22" s="109">
        <v>0</v>
      </c>
      <c r="BX22" s="114">
        <v>0.9258333333333334</v>
      </c>
      <c r="BY22" s="30"/>
      <c r="BZ22" s="46"/>
      <c r="CA22" s="47"/>
      <c r="CB22" s="48"/>
      <c r="CC22" s="31"/>
      <c r="CD22" s="67"/>
      <c r="CE22" s="68"/>
      <c r="CF22" s="69"/>
      <c r="CG22" s="30"/>
      <c r="CH22" s="46">
        <v>0</v>
      </c>
      <c r="CI22" s="109">
        <v>0</v>
      </c>
      <c r="CJ22" s="114">
        <v>3.6026924004409961</v>
      </c>
      <c r="CK22" s="30"/>
      <c r="CL22" s="46">
        <v>0</v>
      </c>
      <c r="CM22" s="109">
        <v>0</v>
      </c>
      <c r="CN22" s="114">
        <v>0.92583333333333373</v>
      </c>
      <c r="CO22" s="30"/>
      <c r="CP22" s="46"/>
      <c r="CQ22" s="47"/>
      <c r="CR22" s="48"/>
      <c r="CS22" s="31"/>
      <c r="CT22" s="67"/>
      <c r="CU22" s="68"/>
      <c r="CV22" s="69"/>
      <c r="CW22" s="30"/>
      <c r="CX22" s="46">
        <v>0</v>
      </c>
      <c r="CY22" s="109">
        <v>0</v>
      </c>
      <c r="CZ22" s="114">
        <v>3.6026924004409961</v>
      </c>
      <c r="DA22" s="30"/>
      <c r="DB22" s="46">
        <v>0</v>
      </c>
      <c r="DC22" s="109">
        <v>0</v>
      </c>
      <c r="DD22" s="114">
        <v>0.92583333333333373</v>
      </c>
      <c r="DE22" s="30"/>
      <c r="DF22" s="46"/>
      <c r="DG22" s="47"/>
      <c r="DH22" s="48"/>
      <c r="DI22" s="51"/>
      <c r="DJ22" s="67"/>
      <c r="DK22" s="68"/>
      <c r="DL22" s="69"/>
      <c r="DM22" s="30"/>
      <c r="DN22" s="46"/>
      <c r="DO22" s="109">
        <f t="shared" si="0"/>
        <v>0</v>
      </c>
      <c r="DP22" s="114">
        <v>5.0068849455739022</v>
      </c>
      <c r="DQ22" s="30"/>
      <c r="DR22" s="46"/>
      <c r="DS22" s="109">
        <f t="shared" si="3"/>
        <v>0</v>
      </c>
      <c r="DT22" s="114">
        <v>0.92583333333333373</v>
      </c>
      <c r="DU22" s="30"/>
      <c r="DV22" s="46"/>
      <c r="DW22" s="47"/>
      <c r="DX22" s="48"/>
      <c r="DZ22" s="67"/>
      <c r="EA22" s="68"/>
      <c r="EB22" s="69"/>
      <c r="EC22" s="30"/>
      <c r="ED22" s="46"/>
      <c r="EE22" s="109">
        <f t="shared" si="1"/>
        <v>0</v>
      </c>
      <c r="EF22" s="114">
        <v>2.8703056479984332</v>
      </c>
      <c r="EG22" s="30"/>
      <c r="EH22" s="46"/>
      <c r="EI22" s="109">
        <f t="shared" si="2"/>
        <v>0</v>
      </c>
      <c r="EJ22" s="114">
        <v>0.92583333333333329</v>
      </c>
      <c r="EK22" s="30"/>
      <c r="EL22" s="46"/>
      <c r="EM22" s="47"/>
      <c r="EN22" s="48"/>
    </row>
    <row r="23" spans="1:144">
      <c r="A23" s="52">
        <v>41214</v>
      </c>
      <c r="B23" s="67"/>
      <c r="C23" s="68"/>
      <c r="D23" s="106"/>
      <c r="E23" s="53"/>
      <c r="F23" s="55">
        <v>0</v>
      </c>
      <c r="G23" s="109">
        <v>0</v>
      </c>
      <c r="H23" s="112">
        <v>3.6026924004409961</v>
      </c>
      <c r="I23" s="30"/>
      <c r="J23" s="46">
        <v>0</v>
      </c>
      <c r="K23" s="109">
        <v>0</v>
      </c>
      <c r="L23" s="112">
        <v>0.92583333333333373</v>
      </c>
      <c r="M23" s="30"/>
      <c r="N23" s="46"/>
      <c r="O23" s="47"/>
      <c r="P23" s="48"/>
      <c r="Q23" s="49"/>
      <c r="R23" s="67"/>
      <c r="S23" s="68"/>
      <c r="T23" s="69"/>
      <c r="U23" s="30"/>
      <c r="V23" s="46">
        <v>0</v>
      </c>
      <c r="W23" s="109">
        <v>0</v>
      </c>
      <c r="X23" s="114">
        <v>3.6026924004409961</v>
      </c>
      <c r="Y23" s="30"/>
      <c r="Z23" s="46">
        <v>0</v>
      </c>
      <c r="AA23" s="109">
        <v>0</v>
      </c>
      <c r="AB23" s="114">
        <v>0.92583333333333373</v>
      </c>
      <c r="AC23" s="30"/>
      <c r="AD23" s="46"/>
      <c r="AE23" s="47"/>
      <c r="AF23" s="48"/>
      <c r="AG23" s="50">
        <v>0</v>
      </c>
      <c r="AH23" s="67"/>
      <c r="AI23" s="68"/>
      <c r="AJ23" s="69"/>
      <c r="AK23" s="30"/>
      <c r="AL23" s="46">
        <v>0</v>
      </c>
      <c r="AM23" s="109">
        <v>0</v>
      </c>
      <c r="AN23" s="114">
        <v>3.6026924004409961</v>
      </c>
      <c r="AO23" s="30"/>
      <c r="AP23" s="46">
        <v>0</v>
      </c>
      <c r="AQ23" s="109">
        <v>0</v>
      </c>
      <c r="AR23" s="114">
        <v>0.92583333333333373</v>
      </c>
      <c r="AS23" s="30"/>
      <c r="AT23" s="46"/>
      <c r="AU23" s="47"/>
      <c r="AV23" s="48"/>
      <c r="AW23" s="31"/>
      <c r="AX23" s="67"/>
      <c r="AY23" s="68"/>
      <c r="AZ23" s="69"/>
      <c r="BA23" s="30"/>
      <c r="BB23" s="46"/>
      <c r="BC23" s="109">
        <v>0</v>
      </c>
      <c r="BD23" s="114">
        <v>3.6026924004409961</v>
      </c>
      <c r="BE23" s="30"/>
      <c r="BF23" s="46"/>
      <c r="BG23" s="109">
        <v>0</v>
      </c>
      <c r="BH23" s="114">
        <v>0.92583333333333373</v>
      </c>
      <c r="BI23" s="30"/>
      <c r="BJ23" s="46"/>
      <c r="BK23" s="47"/>
      <c r="BL23" s="48"/>
      <c r="BM23" s="31"/>
      <c r="BN23" s="67"/>
      <c r="BO23" s="68"/>
      <c r="BP23" s="69"/>
      <c r="BQ23" s="30"/>
      <c r="BR23" s="182">
        <v>0</v>
      </c>
      <c r="BS23" s="109">
        <v>0</v>
      </c>
      <c r="BT23" s="114">
        <v>3.6026924004409961</v>
      </c>
      <c r="BU23" s="30"/>
      <c r="BV23" s="46">
        <v>0</v>
      </c>
      <c r="BW23" s="109">
        <v>0</v>
      </c>
      <c r="BX23" s="114">
        <v>0.9258333333333334</v>
      </c>
      <c r="BY23" s="30"/>
      <c r="BZ23" s="46"/>
      <c r="CA23" s="47"/>
      <c r="CB23" s="48"/>
      <c r="CC23" s="31"/>
      <c r="CD23" s="67"/>
      <c r="CE23" s="68"/>
      <c r="CF23" s="69"/>
      <c r="CG23" s="30"/>
      <c r="CH23" s="46">
        <v>0</v>
      </c>
      <c r="CI23" s="109">
        <v>0</v>
      </c>
      <c r="CJ23" s="114">
        <v>3.6026924004409961</v>
      </c>
      <c r="CK23" s="30"/>
      <c r="CL23" s="46">
        <v>0</v>
      </c>
      <c r="CM23" s="109">
        <v>0</v>
      </c>
      <c r="CN23" s="114">
        <v>0.92583333333333373</v>
      </c>
      <c r="CO23" s="30"/>
      <c r="CP23" s="46"/>
      <c r="CQ23" s="47"/>
      <c r="CR23" s="48"/>
      <c r="CS23" s="31"/>
      <c r="CT23" s="67"/>
      <c r="CU23" s="68"/>
      <c r="CV23" s="69"/>
      <c r="CW23" s="30"/>
      <c r="CX23" s="46">
        <v>0</v>
      </c>
      <c r="CY23" s="109">
        <v>0</v>
      </c>
      <c r="CZ23" s="114">
        <v>3.6026924004409961</v>
      </c>
      <c r="DA23" s="30"/>
      <c r="DB23" s="46">
        <v>0</v>
      </c>
      <c r="DC23" s="109">
        <v>0</v>
      </c>
      <c r="DD23" s="114">
        <v>0.92583333333333373</v>
      </c>
      <c r="DE23" s="30"/>
      <c r="DF23" s="46"/>
      <c r="DG23" s="47"/>
      <c r="DH23" s="48"/>
      <c r="DI23" s="51"/>
      <c r="DJ23" s="67"/>
      <c r="DK23" s="68"/>
      <c r="DL23" s="69"/>
      <c r="DM23" s="30"/>
      <c r="DN23" s="46"/>
      <c r="DO23" s="109">
        <f t="shared" si="0"/>
        <v>0</v>
      </c>
      <c r="DP23" s="114">
        <v>5.0068849455739022</v>
      </c>
      <c r="DQ23" s="30"/>
      <c r="DR23" s="46"/>
      <c r="DS23" s="109">
        <f t="shared" si="3"/>
        <v>0</v>
      </c>
      <c r="DT23" s="114">
        <v>0.92583333333333373</v>
      </c>
      <c r="DU23" s="30"/>
      <c r="DV23" s="46"/>
      <c r="DW23" s="47"/>
      <c r="DX23" s="48"/>
      <c r="DZ23" s="67"/>
      <c r="EA23" s="68"/>
      <c r="EB23" s="69"/>
      <c r="EC23" s="30"/>
      <c r="ED23" s="46"/>
      <c r="EE23" s="109">
        <f t="shared" si="1"/>
        <v>0</v>
      </c>
      <c r="EF23" s="114">
        <v>2.8703056479984332</v>
      </c>
      <c r="EG23" s="30"/>
      <c r="EH23" s="46"/>
      <c r="EI23" s="109">
        <f t="shared" si="2"/>
        <v>0</v>
      </c>
      <c r="EJ23" s="114">
        <v>0.92583333333333329</v>
      </c>
      <c r="EK23" s="30"/>
      <c r="EL23" s="46"/>
      <c r="EM23" s="47"/>
      <c r="EN23" s="48"/>
    </row>
    <row r="24" spans="1:144">
      <c r="A24" s="52">
        <v>41244</v>
      </c>
      <c r="B24" s="67"/>
      <c r="C24" s="68"/>
      <c r="D24" s="106"/>
      <c r="E24" s="53"/>
      <c r="F24" s="55">
        <v>0</v>
      </c>
      <c r="G24" s="109">
        <v>0</v>
      </c>
      <c r="H24" s="112">
        <v>3.6026924004409961</v>
      </c>
      <c r="I24" s="30"/>
      <c r="J24" s="46">
        <v>0</v>
      </c>
      <c r="K24" s="109">
        <v>0</v>
      </c>
      <c r="L24" s="112">
        <v>0.92583333333333373</v>
      </c>
      <c r="M24" s="30"/>
      <c r="N24" s="46"/>
      <c r="O24" s="47"/>
      <c r="P24" s="48"/>
      <c r="Q24" s="49"/>
      <c r="R24" s="67"/>
      <c r="S24" s="68"/>
      <c r="T24" s="69"/>
      <c r="U24" s="30"/>
      <c r="V24" s="46">
        <v>0</v>
      </c>
      <c r="W24" s="109">
        <v>0</v>
      </c>
      <c r="X24" s="114">
        <v>3.6026924004409961</v>
      </c>
      <c r="Y24" s="30"/>
      <c r="Z24" s="46">
        <v>0</v>
      </c>
      <c r="AA24" s="109">
        <v>0</v>
      </c>
      <c r="AB24" s="114">
        <v>0.92583333333333373</v>
      </c>
      <c r="AC24" s="30"/>
      <c r="AD24" s="46"/>
      <c r="AE24" s="47"/>
      <c r="AF24" s="48"/>
      <c r="AG24" s="50">
        <v>0</v>
      </c>
      <c r="AH24" s="67"/>
      <c r="AI24" s="68"/>
      <c r="AJ24" s="69"/>
      <c r="AK24" s="30"/>
      <c r="AL24" s="46">
        <v>0</v>
      </c>
      <c r="AM24" s="109">
        <v>0</v>
      </c>
      <c r="AN24" s="114">
        <v>3.6026924004409961</v>
      </c>
      <c r="AO24" s="30"/>
      <c r="AP24" s="46">
        <v>0</v>
      </c>
      <c r="AQ24" s="109">
        <v>0</v>
      </c>
      <c r="AR24" s="114">
        <v>0.92583333333333373</v>
      </c>
      <c r="AS24" s="30"/>
      <c r="AT24" s="46"/>
      <c r="AU24" s="47"/>
      <c r="AV24" s="48"/>
      <c r="AW24" s="31"/>
      <c r="AX24" s="67"/>
      <c r="AY24" s="68"/>
      <c r="AZ24" s="69"/>
      <c r="BA24" s="30"/>
      <c r="BB24" s="46"/>
      <c r="BC24" s="109">
        <v>0</v>
      </c>
      <c r="BD24" s="114">
        <v>3.6026924004409961</v>
      </c>
      <c r="BE24" s="30"/>
      <c r="BF24" s="46"/>
      <c r="BG24" s="109">
        <v>0</v>
      </c>
      <c r="BH24" s="114">
        <v>0.92583333333333373</v>
      </c>
      <c r="BI24" s="30"/>
      <c r="BJ24" s="46"/>
      <c r="BK24" s="47"/>
      <c r="BL24" s="48"/>
      <c r="BM24" s="31"/>
      <c r="BN24" s="67"/>
      <c r="BO24" s="68"/>
      <c r="BP24" s="69"/>
      <c r="BQ24" s="30"/>
      <c r="BR24" s="182">
        <v>0</v>
      </c>
      <c r="BS24" s="109">
        <v>0</v>
      </c>
      <c r="BT24" s="114">
        <v>3.6026924004409961</v>
      </c>
      <c r="BU24" s="30"/>
      <c r="BV24" s="46">
        <v>0</v>
      </c>
      <c r="BW24" s="109">
        <v>0</v>
      </c>
      <c r="BX24" s="114">
        <v>0.9258333333333334</v>
      </c>
      <c r="BY24" s="30"/>
      <c r="BZ24" s="46"/>
      <c r="CA24" s="47"/>
      <c r="CB24" s="48"/>
      <c r="CC24" s="31"/>
      <c r="CD24" s="67"/>
      <c r="CE24" s="68"/>
      <c r="CF24" s="69"/>
      <c r="CG24" s="30"/>
      <c r="CH24" s="46">
        <v>0</v>
      </c>
      <c r="CI24" s="109">
        <v>0</v>
      </c>
      <c r="CJ24" s="114">
        <v>3.6026924004409961</v>
      </c>
      <c r="CK24" s="30"/>
      <c r="CL24" s="46">
        <v>0</v>
      </c>
      <c r="CM24" s="109">
        <v>0</v>
      </c>
      <c r="CN24" s="114">
        <v>0.92583333333333373</v>
      </c>
      <c r="CO24" s="30"/>
      <c r="CP24" s="46"/>
      <c r="CQ24" s="47"/>
      <c r="CR24" s="48"/>
      <c r="CS24" s="31"/>
      <c r="CT24" s="67"/>
      <c r="CU24" s="68"/>
      <c r="CV24" s="69"/>
      <c r="CW24" s="30"/>
      <c r="CX24" s="46">
        <v>0</v>
      </c>
      <c r="CY24" s="109">
        <v>0</v>
      </c>
      <c r="CZ24" s="114">
        <v>3.6026924004409961</v>
      </c>
      <c r="DA24" s="30"/>
      <c r="DB24" s="46">
        <v>0</v>
      </c>
      <c r="DC24" s="109">
        <v>0</v>
      </c>
      <c r="DD24" s="114">
        <v>0.92583333333333373</v>
      </c>
      <c r="DE24" s="30"/>
      <c r="DF24" s="46"/>
      <c r="DG24" s="47"/>
      <c r="DH24" s="48"/>
      <c r="DI24" s="51"/>
      <c r="DJ24" s="67"/>
      <c r="DK24" s="68"/>
      <c r="DL24" s="69"/>
      <c r="DM24" s="30"/>
      <c r="DN24" s="46"/>
      <c r="DO24" s="109">
        <f t="shared" si="0"/>
        <v>0</v>
      </c>
      <c r="DP24" s="114">
        <v>5.0068849455739022</v>
      </c>
      <c r="DQ24" s="30"/>
      <c r="DR24" s="46"/>
      <c r="DS24" s="109">
        <f t="shared" si="3"/>
        <v>0</v>
      </c>
      <c r="DT24" s="114">
        <v>0.92583333333333373</v>
      </c>
      <c r="DU24" s="30"/>
      <c r="DV24" s="46"/>
      <c r="DW24" s="47"/>
      <c r="DX24" s="48"/>
      <c r="DZ24" s="67"/>
      <c r="EA24" s="68"/>
      <c r="EB24" s="69"/>
      <c r="EC24" s="30"/>
      <c r="ED24" s="46"/>
      <c r="EE24" s="109">
        <f t="shared" si="1"/>
        <v>0</v>
      </c>
      <c r="EF24" s="114">
        <v>2.8703056479984332</v>
      </c>
      <c r="EG24" s="30"/>
      <c r="EH24" s="46"/>
      <c r="EI24" s="109">
        <f t="shared" si="2"/>
        <v>0</v>
      </c>
      <c r="EJ24" s="114">
        <v>0.92583333333333329</v>
      </c>
      <c r="EK24" s="30"/>
      <c r="EL24" s="46"/>
      <c r="EM24" s="47"/>
      <c r="EN24" s="48"/>
    </row>
    <row r="25" spans="1:144">
      <c r="A25" s="52">
        <v>41275</v>
      </c>
      <c r="B25" s="67"/>
      <c r="C25" s="68"/>
      <c r="D25" s="106"/>
      <c r="E25" s="53"/>
      <c r="F25" s="55">
        <v>0</v>
      </c>
      <c r="G25" s="109">
        <v>0</v>
      </c>
      <c r="H25" s="112">
        <v>3.6026924004409961</v>
      </c>
      <c r="I25" s="30"/>
      <c r="J25" s="46">
        <v>0</v>
      </c>
      <c r="K25" s="109">
        <v>0</v>
      </c>
      <c r="L25" s="112">
        <v>1.2900000000000003</v>
      </c>
      <c r="M25" s="30"/>
      <c r="N25" s="46"/>
      <c r="O25" s="47"/>
      <c r="P25" s="48"/>
      <c r="Q25" s="49"/>
      <c r="R25" s="67"/>
      <c r="S25" s="68"/>
      <c r="T25" s="69"/>
      <c r="U25" s="30"/>
      <c r="V25" s="46">
        <v>0</v>
      </c>
      <c r="W25" s="109">
        <v>0</v>
      </c>
      <c r="X25" s="114">
        <v>3.6026924004409961</v>
      </c>
      <c r="Y25" s="30"/>
      <c r="Z25" s="46">
        <v>0</v>
      </c>
      <c r="AA25" s="109">
        <v>0</v>
      </c>
      <c r="AB25" s="114">
        <v>1.2900000000000003</v>
      </c>
      <c r="AC25" s="30"/>
      <c r="AD25" s="46"/>
      <c r="AE25" s="47"/>
      <c r="AF25" s="48"/>
      <c r="AG25" s="50">
        <v>0</v>
      </c>
      <c r="AH25" s="67"/>
      <c r="AI25" s="68"/>
      <c r="AJ25" s="69"/>
      <c r="AK25" s="30"/>
      <c r="AL25" s="46">
        <v>0</v>
      </c>
      <c r="AM25" s="109">
        <v>0</v>
      </c>
      <c r="AN25" s="114">
        <v>3.6026924004409961</v>
      </c>
      <c r="AO25" s="30"/>
      <c r="AP25" s="46">
        <v>0</v>
      </c>
      <c r="AQ25" s="109">
        <v>0</v>
      </c>
      <c r="AR25" s="114">
        <v>1.2900000000000003</v>
      </c>
      <c r="AS25" s="30"/>
      <c r="AT25" s="46"/>
      <c r="AU25" s="47"/>
      <c r="AV25" s="48"/>
      <c r="AW25" s="31"/>
      <c r="AX25" s="67"/>
      <c r="AY25" s="68"/>
      <c r="AZ25" s="69"/>
      <c r="BA25" s="30"/>
      <c r="BB25" s="46"/>
      <c r="BC25" s="109">
        <v>0</v>
      </c>
      <c r="BD25" s="114">
        <v>3.6026924004409961</v>
      </c>
      <c r="BE25" s="30"/>
      <c r="BF25" s="46"/>
      <c r="BG25" s="109">
        <v>0</v>
      </c>
      <c r="BH25" s="114">
        <v>1.2900000000000003</v>
      </c>
      <c r="BI25" s="30"/>
      <c r="BJ25" s="46"/>
      <c r="BK25" s="47"/>
      <c r="BL25" s="48"/>
      <c r="BM25" s="31"/>
      <c r="BN25" s="67"/>
      <c r="BO25" s="68"/>
      <c r="BP25" s="69"/>
      <c r="BQ25" s="30"/>
      <c r="BR25" s="182">
        <v>0</v>
      </c>
      <c r="BS25" s="109">
        <v>0</v>
      </c>
      <c r="BT25" s="114">
        <v>3.6026924004409961</v>
      </c>
      <c r="BU25" s="30"/>
      <c r="BV25" s="46">
        <v>0</v>
      </c>
      <c r="BW25" s="109">
        <v>0</v>
      </c>
      <c r="BX25" s="114">
        <v>1.2899999999999998</v>
      </c>
      <c r="BY25" s="30"/>
      <c r="BZ25" s="46"/>
      <c r="CA25" s="47"/>
      <c r="CB25" s="48"/>
      <c r="CC25" s="31"/>
      <c r="CD25" s="67"/>
      <c r="CE25" s="68"/>
      <c r="CF25" s="69"/>
      <c r="CG25" s="30"/>
      <c r="CH25" s="46">
        <v>0</v>
      </c>
      <c r="CI25" s="109">
        <v>0</v>
      </c>
      <c r="CJ25" s="114">
        <v>3.6026924004409961</v>
      </c>
      <c r="CK25" s="30"/>
      <c r="CL25" s="46">
        <v>0</v>
      </c>
      <c r="CM25" s="109">
        <v>0</v>
      </c>
      <c r="CN25" s="114">
        <v>1.2900000000000003</v>
      </c>
      <c r="CO25" s="30"/>
      <c r="CP25" s="46"/>
      <c r="CQ25" s="47"/>
      <c r="CR25" s="48"/>
      <c r="CS25" s="31"/>
      <c r="CT25" s="67"/>
      <c r="CU25" s="68"/>
      <c r="CV25" s="69"/>
      <c r="CW25" s="30"/>
      <c r="CX25" s="46">
        <v>0</v>
      </c>
      <c r="CY25" s="109">
        <v>0</v>
      </c>
      <c r="CZ25" s="114">
        <v>3.6026924004409961</v>
      </c>
      <c r="DA25" s="30"/>
      <c r="DB25" s="46">
        <v>0</v>
      </c>
      <c r="DC25" s="109">
        <v>0</v>
      </c>
      <c r="DD25" s="114">
        <v>1.2900000000000003</v>
      </c>
      <c r="DE25" s="30"/>
      <c r="DF25" s="46"/>
      <c r="DG25" s="47"/>
      <c r="DH25" s="48"/>
      <c r="DI25" s="51"/>
      <c r="DJ25" s="67"/>
      <c r="DK25" s="68"/>
      <c r="DL25" s="69"/>
      <c r="DM25" s="30"/>
      <c r="DN25" s="46"/>
      <c r="DO25" s="109">
        <f t="shared" si="0"/>
        <v>0</v>
      </c>
      <c r="DP25" s="114">
        <v>3.6417821882334116</v>
      </c>
      <c r="DQ25" s="30"/>
      <c r="DR25" s="46"/>
      <c r="DS25" s="109">
        <f t="shared" si="3"/>
        <v>0</v>
      </c>
      <c r="DT25" s="114">
        <v>1.2900000000000003</v>
      </c>
      <c r="DU25" s="30"/>
      <c r="DV25" s="46"/>
      <c r="DW25" s="47"/>
      <c r="DX25" s="48"/>
      <c r="DZ25" s="67"/>
      <c r="EA25" s="68"/>
      <c r="EB25" s="69"/>
      <c r="EC25" s="30"/>
      <c r="ED25" s="46"/>
      <c r="EE25" s="109">
        <f t="shared" si="1"/>
        <v>0</v>
      </c>
      <c r="EF25" s="114">
        <v>1.6793166172810785</v>
      </c>
      <c r="EG25" s="30"/>
      <c r="EH25" s="46"/>
      <c r="EI25" s="109">
        <f t="shared" si="2"/>
        <v>0</v>
      </c>
      <c r="EJ25" s="114">
        <v>0.92446219976475463</v>
      </c>
      <c r="EK25" s="30"/>
      <c r="EL25" s="46"/>
      <c r="EM25" s="47"/>
      <c r="EN25" s="48"/>
    </row>
    <row r="26" spans="1:144">
      <c r="A26" s="52">
        <v>41306</v>
      </c>
      <c r="B26" s="67"/>
      <c r="C26" s="68"/>
      <c r="D26" s="106"/>
      <c r="E26" s="53"/>
      <c r="F26" s="55">
        <v>0</v>
      </c>
      <c r="G26" s="109">
        <v>0</v>
      </c>
      <c r="H26" s="112">
        <v>3.6026924004409961</v>
      </c>
      <c r="I26" s="30"/>
      <c r="J26" s="46">
        <v>0</v>
      </c>
      <c r="K26" s="109">
        <v>0</v>
      </c>
      <c r="L26" s="112">
        <v>1.2900000000000003</v>
      </c>
      <c r="M26" s="30"/>
      <c r="N26" s="46"/>
      <c r="O26" s="47"/>
      <c r="P26" s="48"/>
      <c r="Q26" s="49"/>
      <c r="R26" s="67"/>
      <c r="S26" s="68"/>
      <c r="T26" s="69"/>
      <c r="U26" s="30"/>
      <c r="V26" s="46">
        <v>0</v>
      </c>
      <c r="W26" s="109">
        <v>0</v>
      </c>
      <c r="X26" s="114">
        <v>3.6026924004409961</v>
      </c>
      <c r="Y26" s="30"/>
      <c r="Z26" s="46">
        <v>0</v>
      </c>
      <c r="AA26" s="109">
        <v>0</v>
      </c>
      <c r="AB26" s="114">
        <v>1.2900000000000003</v>
      </c>
      <c r="AC26" s="30"/>
      <c r="AD26" s="46"/>
      <c r="AE26" s="47"/>
      <c r="AF26" s="48"/>
      <c r="AG26" s="50">
        <v>0</v>
      </c>
      <c r="AH26" s="67"/>
      <c r="AI26" s="68"/>
      <c r="AJ26" s="69"/>
      <c r="AK26" s="30"/>
      <c r="AL26" s="46">
        <v>0</v>
      </c>
      <c r="AM26" s="109">
        <v>0</v>
      </c>
      <c r="AN26" s="114">
        <v>3.6026924004409961</v>
      </c>
      <c r="AO26" s="30"/>
      <c r="AP26" s="46">
        <v>0</v>
      </c>
      <c r="AQ26" s="109">
        <v>0</v>
      </c>
      <c r="AR26" s="114">
        <v>1.2900000000000003</v>
      </c>
      <c r="AS26" s="30"/>
      <c r="AT26" s="46"/>
      <c r="AU26" s="47"/>
      <c r="AV26" s="48"/>
      <c r="AW26" s="31"/>
      <c r="AX26" s="67"/>
      <c r="AY26" s="68"/>
      <c r="AZ26" s="69"/>
      <c r="BA26" s="30"/>
      <c r="BB26" s="46"/>
      <c r="BC26" s="109">
        <v>0</v>
      </c>
      <c r="BD26" s="114">
        <v>3.6026924004409961</v>
      </c>
      <c r="BE26" s="30"/>
      <c r="BF26" s="46"/>
      <c r="BG26" s="109">
        <v>0</v>
      </c>
      <c r="BH26" s="114">
        <v>1.2900000000000003</v>
      </c>
      <c r="BI26" s="30"/>
      <c r="BJ26" s="46"/>
      <c r="BK26" s="47"/>
      <c r="BL26" s="48"/>
      <c r="BM26" s="31"/>
      <c r="BN26" s="67"/>
      <c r="BO26" s="68"/>
      <c r="BP26" s="69"/>
      <c r="BQ26" s="30"/>
      <c r="BR26" s="182">
        <v>0</v>
      </c>
      <c r="BS26" s="109">
        <v>0</v>
      </c>
      <c r="BT26" s="114">
        <v>3.6026924004409961</v>
      </c>
      <c r="BU26" s="30"/>
      <c r="BV26" s="46">
        <v>0</v>
      </c>
      <c r="BW26" s="109">
        <v>0</v>
      </c>
      <c r="BX26" s="114">
        <v>1.2899999999999998</v>
      </c>
      <c r="BY26" s="30"/>
      <c r="BZ26" s="46"/>
      <c r="CA26" s="47"/>
      <c r="CB26" s="48"/>
      <c r="CC26" s="31"/>
      <c r="CD26" s="67"/>
      <c r="CE26" s="68"/>
      <c r="CF26" s="69"/>
      <c r="CG26" s="30"/>
      <c r="CH26" s="46">
        <v>0</v>
      </c>
      <c r="CI26" s="109">
        <v>0</v>
      </c>
      <c r="CJ26" s="114">
        <v>3.6026924004409961</v>
      </c>
      <c r="CK26" s="30"/>
      <c r="CL26" s="46">
        <v>0</v>
      </c>
      <c r="CM26" s="109">
        <v>0</v>
      </c>
      <c r="CN26" s="114">
        <v>1.2900000000000003</v>
      </c>
      <c r="CO26" s="30"/>
      <c r="CP26" s="46"/>
      <c r="CQ26" s="47"/>
      <c r="CR26" s="48"/>
      <c r="CS26" s="31"/>
      <c r="CT26" s="67"/>
      <c r="CU26" s="68"/>
      <c r="CV26" s="69"/>
      <c r="CW26" s="30"/>
      <c r="CX26" s="46">
        <v>0</v>
      </c>
      <c r="CY26" s="109">
        <v>0</v>
      </c>
      <c r="CZ26" s="114">
        <v>3.6026924004409961</v>
      </c>
      <c r="DA26" s="30"/>
      <c r="DB26" s="46">
        <v>0</v>
      </c>
      <c r="DC26" s="109">
        <v>0</v>
      </c>
      <c r="DD26" s="114">
        <v>1.2900000000000003</v>
      </c>
      <c r="DE26" s="30"/>
      <c r="DF26" s="46"/>
      <c r="DG26" s="47"/>
      <c r="DH26" s="48"/>
      <c r="DI26" s="51"/>
      <c r="DJ26" s="67"/>
      <c r="DK26" s="68"/>
      <c r="DL26" s="69"/>
      <c r="DM26" s="30"/>
      <c r="DN26" s="46"/>
      <c r="DO26" s="109">
        <f t="shared" si="0"/>
        <v>0</v>
      </c>
      <c r="DP26" s="114">
        <v>3.6417821882334116</v>
      </c>
      <c r="DQ26" s="30"/>
      <c r="DR26" s="46"/>
      <c r="DS26" s="109">
        <f t="shared" si="3"/>
        <v>0</v>
      </c>
      <c r="DT26" s="114">
        <v>1.2900000000000003</v>
      </c>
      <c r="DU26" s="30"/>
      <c r="DV26" s="46"/>
      <c r="DW26" s="47"/>
      <c r="DX26" s="48"/>
      <c r="DZ26" s="67"/>
      <c r="EA26" s="68"/>
      <c r="EB26" s="69"/>
      <c r="EC26" s="30"/>
      <c r="ED26" s="46"/>
      <c r="EE26" s="109">
        <f t="shared" si="1"/>
        <v>0</v>
      </c>
      <c r="EF26" s="114">
        <v>1.6793166172810785</v>
      </c>
      <c r="EG26" s="30"/>
      <c r="EH26" s="46"/>
      <c r="EI26" s="109">
        <f t="shared" si="2"/>
        <v>0</v>
      </c>
      <c r="EJ26" s="114">
        <v>0.92446219976475463</v>
      </c>
      <c r="EK26" s="30"/>
      <c r="EL26" s="46"/>
      <c r="EM26" s="47"/>
      <c r="EN26" s="48"/>
    </row>
    <row r="27" spans="1:144">
      <c r="A27" s="52">
        <v>41334</v>
      </c>
      <c r="B27" s="67"/>
      <c r="C27" s="68"/>
      <c r="D27" s="106"/>
      <c r="E27" s="53"/>
      <c r="F27" s="55">
        <v>0</v>
      </c>
      <c r="G27" s="109">
        <v>0</v>
      </c>
      <c r="H27" s="112">
        <v>3.6026924004409961</v>
      </c>
      <c r="I27" s="30"/>
      <c r="J27" s="46">
        <v>0</v>
      </c>
      <c r="K27" s="109">
        <v>0</v>
      </c>
      <c r="L27" s="112">
        <v>1.2900000000000003</v>
      </c>
      <c r="M27" s="30"/>
      <c r="N27" s="46"/>
      <c r="O27" s="47"/>
      <c r="P27" s="48"/>
      <c r="Q27" s="49"/>
      <c r="R27" s="67"/>
      <c r="S27" s="68"/>
      <c r="T27" s="69"/>
      <c r="U27" s="30"/>
      <c r="V27" s="46">
        <v>0</v>
      </c>
      <c r="W27" s="109">
        <v>0</v>
      </c>
      <c r="X27" s="114">
        <v>3.6026924004409961</v>
      </c>
      <c r="Y27" s="30"/>
      <c r="Z27" s="46">
        <v>0</v>
      </c>
      <c r="AA27" s="109">
        <v>0</v>
      </c>
      <c r="AB27" s="114">
        <v>1.2900000000000003</v>
      </c>
      <c r="AC27" s="30"/>
      <c r="AD27" s="46"/>
      <c r="AE27" s="47"/>
      <c r="AF27" s="48"/>
      <c r="AG27" s="50">
        <v>0</v>
      </c>
      <c r="AH27" s="67"/>
      <c r="AI27" s="68"/>
      <c r="AJ27" s="69"/>
      <c r="AK27" s="30"/>
      <c r="AL27" s="46">
        <v>0</v>
      </c>
      <c r="AM27" s="109">
        <v>0</v>
      </c>
      <c r="AN27" s="114">
        <v>3.6026924004409961</v>
      </c>
      <c r="AO27" s="30"/>
      <c r="AP27" s="46">
        <v>0</v>
      </c>
      <c r="AQ27" s="109">
        <v>0</v>
      </c>
      <c r="AR27" s="114">
        <v>1.2900000000000003</v>
      </c>
      <c r="AS27" s="30"/>
      <c r="AT27" s="46"/>
      <c r="AU27" s="47"/>
      <c r="AV27" s="48"/>
      <c r="AW27" s="31"/>
      <c r="AX27" s="67"/>
      <c r="AY27" s="68"/>
      <c r="AZ27" s="69"/>
      <c r="BA27" s="30"/>
      <c r="BB27" s="46"/>
      <c r="BC27" s="109">
        <v>0</v>
      </c>
      <c r="BD27" s="114">
        <v>3.6026924004409961</v>
      </c>
      <c r="BE27" s="30"/>
      <c r="BF27" s="46"/>
      <c r="BG27" s="109">
        <v>0</v>
      </c>
      <c r="BH27" s="114">
        <v>1.2900000000000003</v>
      </c>
      <c r="BI27" s="30"/>
      <c r="BJ27" s="46"/>
      <c r="BK27" s="47"/>
      <c r="BL27" s="48"/>
      <c r="BM27" s="31"/>
      <c r="BN27" s="67"/>
      <c r="BO27" s="68"/>
      <c r="BP27" s="69"/>
      <c r="BQ27" s="30"/>
      <c r="BR27" s="182">
        <v>0</v>
      </c>
      <c r="BS27" s="109">
        <v>0</v>
      </c>
      <c r="BT27" s="114">
        <v>3.6026924004409961</v>
      </c>
      <c r="BU27" s="30"/>
      <c r="BV27" s="46">
        <v>0</v>
      </c>
      <c r="BW27" s="109">
        <v>0</v>
      </c>
      <c r="BX27" s="114">
        <v>1.2899999999999998</v>
      </c>
      <c r="BY27" s="30"/>
      <c r="BZ27" s="46"/>
      <c r="CA27" s="47"/>
      <c r="CB27" s="48"/>
      <c r="CC27" s="31"/>
      <c r="CD27" s="67"/>
      <c r="CE27" s="68"/>
      <c r="CF27" s="69"/>
      <c r="CG27" s="30"/>
      <c r="CH27" s="46">
        <v>0</v>
      </c>
      <c r="CI27" s="109">
        <v>0</v>
      </c>
      <c r="CJ27" s="114">
        <v>3.6026924004409961</v>
      </c>
      <c r="CK27" s="30"/>
      <c r="CL27" s="46">
        <v>0</v>
      </c>
      <c r="CM27" s="109">
        <v>0</v>
      </c>
      <c r="CN27" s="114">
        <v>1.2900000000000003</v>
      </c>
      <c r="CO27" s="30"/>
      <c r="CP27" s="46"/>
      <c r="CQ27" s="47"/>
      <c r="CR27" s="48"/>
      <c r="CS27" s="31"/>
      <c r="CT27" s="67"/>
      <c r="CU27" s="68"/>
      <c r="CV27" s="69"/>
      <c r="CW27" s="30"/>
      <c r="CX27" s="46">
        <v>0</v>
      </c>
      <c r="CY27" s="109">
        <v>0</v>
      </c>
      <c r="CZ27" s="114">
        <v>3.6026924004409961</v>
      </c>
      <c r="DA27" s="30"/>
      <c r="DB27" s="46">
        <v>0</v>
      </c>
      <c r="DC27" s="109">
        <v>0</v>
      </c>
      <c r="DD27" s="114">
        <v>1.2900000000000003</v>
      </c>
      <c r="DE27" s="30"/>
      <c r="DF27" s="46"/>
      <c r="DG27" s="47"/>
      <c r="DH27" s="48"/>
      <c r="DI27" s="51"/>
      <c r="DJ27" s="67"/>
      <c r="DK27" s="68"/>
      <c r="DL27" s="69"/>
      <c r="DM27" s="30"/>
      <c r="DN27" s="46"/>
      <c r="DO27" s="109">
        <f t="shared" si="0"/>
        <v>0</v>
      </c>
      <c r="DP27" s="114">
        <v>3.6417821882334116</v>
      </c>
      <c r="DQ27" s="30"/>
      <c r="DR27" s="46"/>
      <c r="DS27" s="109">
        <f t="shared" si="3"/>
        <v>0</v>
      </c>
      <c r="DT27" s="114">
        <v>1.2900000000000003</v>
      </c>
      <c r="DU27" s="30"/>
      <c r="DV27" s="46"/>
      <c r="DW27" s="47"/>
      <c r="DX27" s="48"/>
      <c r="DZ27" s="67"/>
      <c r="EA27" s="68"/>
      <c r="EB27" s="69"/>
      <c r="EC27" s="30"/>
      <c r="ED27" s="46"/>
      <c r="EE27" s="109">
        <f t="shared" si="1"/>
        <v>0</v>
      </c>
      <c r="EF27" s="114">
        <v>1.6793166172810785</v>
      </c>
      <c r="EG27" s="30"/>
      <c r="EH27" s="46"/>
      <c r="EI27" s="109">
        <f t="shared" si="2"/>
        <v>0</v>
      </c>
      <c r="EJ27" s="114">
        <v>0.92446219976475463</v>
      </c>
      <c r="EK27" s="30"/>
      <c r="EL27" s="46"/>
      <c r="EM27" s="47"/>
      <c r="EN27" s="48"/>
    </row>
    <row r="28" spans="1:144">
      <c r="A28" s="52">
        <v>41365</v>
      </c>
      <c r="B28" s="67"/>
      <c r="C28" s="68"/>
      <c r="D28" s="106"/>
      <c r="E28" s="53"/>
      <c r="F28" s="55">
        <v>0</v>
      </c>
      <c r="G28" s="109">
        <v>0</v>
      </c>
      <c r="H28" s="112">
        <v>3.6026924004409961</v>
      </c>
      <c r="I28" s="30"/>
      <c r="J28" s="46">
        <v>0</v>
      </c>
      <c r="K28" s="109">
        <v>0</v>
      </c>
      <c r="L28" s="112">
        <v>1.2900000000000003</v>
      </c>
      <c r="M28" s="30"/>
      <c r="N28" s="46"/>
      <c r="O28" s="47"/>
      <c r="P28" s="48"/>
      <c r="Q28" s="49"/>
      <c r="R28" s="67"/>
      <c r="S28" s="68"/>
      <c r="T28" s="69"/>
      <c r="U28" s="30"/>
      <c r="V28" s="46">
        <v>0</v>
      </c>
      <c r="W28" s="109">
        <v>0</v>
      </c>
      <c r="X28" s="114">
        <v>3.6026924004409961</v>
      </c>
      <c r="Y28" s="30"/>
      <c r="Z28" s="46">
        <v>0</v>
      </c>
      <c r="AA28" s="109">
        <v>0</v>
      </c>
      <c r="AB28" s="114">
        <v>1.2900000000000003</v>
      </c>
      <c r="AC28" s="30"/>
      <c r="AD28" s="46"/>
      <c r="AE28" s="47"/>
      <c r="AF28" s="48"/>
      <c r="AG28" s="50">
        <v>0</v>
      </c>
      <c r="AH28" s="67"/>
      <c r="AI28" s="68"/>
      <c r="AJ28" s="69"/>
      <c r="AK28" s="30"/>
      <c r="AL28" s="46">
        <v>0</v>
      </c>
      <c r="AM28" s="109">
        <v>0</v>
      </c>
      <c r="AN28" s="114">
        <v>3.6026924004409961</v>
      </c>
      <c r="AO28" s="30"/>
      <c r="AP28" s="46">
        <v>0</v>
      </c>
      <c r="AQ28" s="109">
        <v>0</v>
      </c>
      <c r="AR28" s="114">
        <v>1.2900000000000003</v>
      </c>
      <c r="AS28" s="30"/>
      <c r="AT28" s="46"/>
      <c r="AU28" s="47"/>
      <c r="AV28" s="48"/>
      <c r="AW28" s="31"/>
      <c r="AX28" s="67"/>
      <c r="AY28" s="68"/>
      <c r="AZ28" s="69"/>
      <c r="BA28" s="30"/>
      <c r="BB28" s="46"/>
      <c r="BC28" s="109">
        <v>0</v>
      </c>
      <c r="BD28" s="114">
        <v>3.6026924004409961</v>
      </c>
      <c r="BE28" s="30"/>
      <c r="BF28" s="46"/>
      <c r="BG28" s="109">
        <v>0</v>
      </c>
      <c r="BH28" s="114">
        <v>1.2900000000000003</v>
      </c>
      <c r="BI28" s="30"/>
      <c r="BJ28" s="46"/>
      <c r="BK28" s="47"/>
      <c r="BL28" s="48"/>
      <c r="BM28" s="31"/>
      <c r="BN28" s="67"/>
      <c r="BO28" s="68"/>
      <c r="BP28" s="69"/>
      <c r="BQ28" s="30"/>
      <c r="BR28" s="182">
        <v>0</v>
      </c>
      <c r="BS28" s="109">
        <v>0</v>
      </c>
      <c r="BT28" s="114">
        <v>3.6026924004409961</v>
      </c>
      <c r="BU28" s="30"/>
      <c r="BV28" s="46">
        <v>0</v>
      </c>
      <c r="BW28" s="109">
        <v>0</v>
      </c>
      <c r="BX28" s="114">
        <v>1.2899999999999998</v>
      </c>
      <c r="BY28" s="30"/>
      <c r="BZ28" s="46"/>
      <c r="CA28" s="47"/>
      <c r="CB28" s="48"/>
      <c r="CC28" s="31"/>
      <c r="CD28" s="67"/>
      <c r="CE28" s="68"/>
      <c r="CF28" s="69"/>
      <c r="CG28" s="30"/>
      <c r="CH28" s="46">
        <v>0</v>
      </c>
      <c r="CI28" s="109">
        <v>0</v>
      </c>
      <c r="CJ28" s="114">
        <v>3.6026924004409961</v>
      </c>
      <c r="CK28" s="30"/>
      <c r="CL28" s="46">
        <v>0</v>
      </c>
      <c r="CM28" s="109">
        <v>0</v>
      </c>
      <c r="CN28" s="114">
        <v>1.2900000000000003</v>
      </c>
      <c r="CO28" s="30"/>
      <c r="CP28" s="46"/>
      <c r="CQ28" s="47"/>
      <c r="CR28" s="48"/>
      <c r="CS28" s="31"/>
      <c r="CT28" s="67"/>
      <c r="CU28" s="68"/>
      <c r="CV28" s="69"/>
      <c r="CW28" s="30"/>
      <c r="CX28" s="46">
        <v>0</v>
      </c>
      <c r="CY28" s="109">
        <v>0</v>
      </c>
      <c r="CZ28" s="114">
        <v>3.6026924004409961</v>
      </c>
      <c r="DA28" s="30"/>
      <c r="DB28" s="46">
        <v>0</v>
      </c>
      <c r="DC28" s="109">
        <v>0</v>
      </c>
      <c r="DD28" s="114">
        <v>1.2900000000000003</v>
      </c>
      <c r="DE28" s="30"/>
      <c r="DF28" s="46"/>
      <c r="DG28" s="47"/>
      <c r="DH28" s="48"/>
      <c r="DI28" s="51"/>
      <c r="DJ28" s="67"/>
      <c r="DK28" s="68"/>
      <c r="DL28" s="69"/>
      <c r="DM28" s="30"/>
      <c r="DN28" s="46"/>
      <c r="DO28" s="109">
        <f t="shared" si="0"/>
        <v>0</v>
      </c>
      <c r="DP28" s="114">
        <v>3.6417821882334116</v>
      </c>
      <c r="DQ28" s="30"/>
      <c r="DR28" s="46"/>
      <c r="DS28" s="109">
        <f t="shared" si="3"/>
        <v>0</v>
      </c>
      <c r="DT28" s="114">
        <v>1.2900000000000003</v>
      </c>
      <c r="DU28" s="30"/>
      <c r="DV28" s="46"/>
      <c r="DW28" s="47"/>
      <c r="DX28" s="48"/>
      <c r="DZ28" s="67"/>
      <c r="EA28" s="68"/>
      <c r="EB28" s="69"/>
      <c r="EC28" s="30"/>
      <c r="ED28" s="46"/>
      <c r="EE28" s="109">
        <f t="shared" si="1"/>
        <v>0</v>
      </c>
      <c r="EF28" s="114">
        <v>1.6793166172810785</v>
      </c>
      <c r="EG28" s="30"/>
      <c r="EH28" s="46"/>
      <c r="EI28" s="109">
        <f t="shared" si="2"/>
        <v>0</v>
      </c>
      <c r="EJ28" s="114">
        <v>0.92446219976475463</v>
      </c>
      <c r="EK28" s="30"/>
      <c r="EL28" s="46"/>
      <c r="EM28" s="47"/>
      <c r="EN28" s="48"/>
    </row>
    <row r="29" spans="1:144">
      <c r="A29" s="52">
        <v>41395</v>
      </c>
      <c r="B29" s="67"/>
      <c r="C29" s="68"/>
      <c r="D29" s="106"/>
      <c r="E29" s="53"/>
      <c r="F29" s="55">
        <v>0</v>
      </c>
      <c r="G29" s="109">
        <v>0</v>
      </c>
      <c r="H29" s="112">
        <v>3.6026924004409961</v>
      </c>
      <c r="I29" s="30"/>
      <c r="J29" s="46">
        <v>0</v>
      </c>
      <c r="K29" s="109">
        <v>0</v>
      </c>
      <c r="L29" s="112">
        <v>1.2900000000000003</v>
      </c>
      <c r="M29" s="30"/>
      <c r="N29" s="46"/>
      <c r="O29" s="47"/>
      <c r="P29" s="48"/>
      <c r="Q29" s="49"/>
      <c r="R29" s="67"/>
      <c r="S29" s="68"/>
      <c r="T29" s="69"/>
      <c r="U29" s="30"/>
      <c r="V29" s="46">
        <v>0</v>
      </c>
      <c r="W29" s="109">
        <v>0</v>
      </c>
      <c r="X29" s="114">
        <v>3.6026924004409961</v>
      </c>
      <c r="Y29" s="30"/>
      <c r="Z29" s="46">
        <v>0</v>
      </c>
      <c r="AA29" s="109">
        <v>0</v>
      </c>
      <c r="AB29" s="114">
        <v>1.2900000000000003</v>
      </c>
      <c r="AC29" s="30"/>
      <c r="AD29" s="46"/>
      <c r="AE29" s="47"/>
      <c r="AF29" s="48"/>
      <c r="AG29" s="50">
        <v>0</v>
      </c>
      <c r="AH29" s="67"/>
      <c r="AI29" s="68"/>
      <c r="AJ29" s="69"/>
      <c r="AK29" s="30"/>
      <c r="AL29" s="46">
        <v>0</v>
      </c>
      <c r="AM29" s="109">
        <v>0</v>
      </c>
      <c r="AN29" s="114">
        <v>3.6026924004409961</v>
      </c>
      <c r="AO29" s="30"/>
      <c r="AP29" s="46">
        <v>0</v>
      </c>
      <c r="AQ29" s="109">
        <v>0</v>
      </c>
      <c r="AR29" s="114">
        <v>1.2900000000000003</v>
      </c>
      <c r="AS29" s="30"/>
      <c r="AT29" s="46"/>
      <c r="AU29" s="47"/>
      <c r="AV29" s="48"/>
      <c r="AW29" s="31"/>
      <c r="AX29" s="67"/>
      <c r="AY29" s="68"/>
      <c r="AZ29" s="69"/>
      <c r="BA29" s="30"/>
      <c r="BB29" s="46"/>
      <c r="BC29" s="109">
        <v>0</v>
      </c>
      <c r="BD29" s="114">
        <v>3.6026924004409961</v>
      </c>
      <c r="BE29" s="30"/>
      <c r="BF29" s="46"/>
      <c r="BG29" s="109">
        <v>0</v>
      </c>
      <c r="BH29" s="114">
        <v>1.2900000000000003</v>
      </c>
      <c r="BI29" s="30"/>
      <c r="BJ29" s="46"/>
      <c r="BK29" s="47"/>
      <c r="BL29" s="48"/>
      <c r="BM29" s="31"/>
      <c r="BN29" s="67"/>
      <c r="BO29" s="68"/>
      <c r="BP29" s="69"/>
      <c r="BQ29" s="30"/>
      <c r="BR29" s="182">
        <v>0</v>
      </c>
      <c r="BS29" s="109">
        <v>0</v>
      </c>
      <c r="BT29" s="114">
        <v>3.6026924004409961</v>
      </c>
      <c r="BU29" s="30"/>
      <c r="BV29" s="46">
        <v>0</v>
      </c>
      <c r="BW29" s="109">
        <v>0</v>
      </c>
      <c r="BX29" s="114">
        <v>1.2899999999999998</v>
      </c>
      <c r="BY29" s="30"/>
      <c r="BZ29" s="46"/>
      <c r="CA29" s="47"/>
      <c r="CB29" s="48"/>
      <c r="CC29" s="31"/>
      <c r="CD29" s="67"/>
      <c r="CE29" s="68"/>
      <c r="CF29" s="69"/>
      <c r="CG29" s="30"/>
      <c r="CH29" s="46">
        <v>0</v>
      </c>
      <c r="CI29" s="109">
        <v>0</v>
      </c>
      <c r="CJ29" s="114">
        <v>3.6026924004409961</v>
      </c>
      <c r="CK29" s="30"/>
      <c r="CL29" s="46">
        <v>0</v>
      </c>
      <c r="CM29" s="109">
        <v>0</v>
      </c>
      <c r="CN29" s="114">
        <v>1.2900000000000003</v>
      </c>
      <c r="CO29" s="30"/>
      <c r="CP29" s="46"/>
      <c r="CQ29" s="47"/>
      <c r="CR29" s="48"/>
      <c r="CS29" s="31"/>
      <c r="CT29" s="67"/>
      <c r="CU29" s="68"/>
      <c r="CV29" s="69"/>
      <c r="CW29" s="30"/>
      <c r="CX29" s="46">
        <v>0</v>
      </c>
      <c r="CY29" s="109">
        <v>0</v>
      </c>
      <c r="CZ29" s="114">
        <v>3.6026924004409961</v>
      </c>
      <c r="DA29" s="30"/>
      <c r="DB29" s="46">
        <v>0</v>
      </c>
      <c r="DC29" s="109">
        <v>0</v>
      </c>
      <c r="DD29" s="114">
        <v>1.2900000000000003</v>
      </c>
      <c r="DE29" s="30"/>
      <c r="DF29" s="46"/>
      <c r="DG29" s="47"/>
      <c r="DH29" s="48"/>
      <c r="DI29" s="51"/>
      <c r="DJ29" s="67"/>
      <c r="DK29" s="68"/>
      <c r="DL29" s="69"/>
      <c r="DM29" s="30"/>
      <c r="DN29" s="46"/>
      <c r="DO29" s="109">
        <f t="shared" si="0"/>
        <v>0</v>
      </c>
      <c r="DP29" s="114">
        <v>3.6417821882334116</v>
      </c>
      <c r="DQ29" s="30"/>
      <c r="DR29" s="46"/>
      <c r="DS29" s="109">
        <f t="shared" si="3"/>
        <v>0</v>
      </c>
      <c r="DT29" s="114">
        <v>1.2900000000000003</v>
      </c>
      <c r="DU29" s="30"/>
      <c r="DV29" s="46"/>
      <c r="DW29" s="47"/>
      <c r="DX29" s="48"/>
      <c r="DZ29" s="67"/>
      <c r="EA29" s="68"/>
      <c r="EB29" s="69"/>
      <c r="EC29" s="30"/>
      <c r="ED29" s="46"/>
      <c r="EE29" s="109">
        <f t="shared" si="1"/>
        <v>0</v>
      </c>
      <c r="EF29" s="114">
        <v>1.6793166172810785</v>
      </c>
      <c r="EG29" s="30"/>
      <c r="EH29" s="46"/>
      <c r="EI29" s="109">
        <f t="shared" si="2"/>
        <v>0</v>
      </c>
      <c r="EJ29" s="114">
        <v>0.92446219976475463</v>
      </c>
      <c r="EK29" s="30"/>
      <c r="EL29" s="46"/>
      <c r="EM29" s="47"/>
      <c r="EN29" s="48"/>
    </row>
    <row r="30" spans="1:144">
      <c r="A30" s="52">
        <v>41426</v>
      </c>
      <c r="B30" s="67"/>
      <c r="C30" s="68"/>
      <c r="D30" s="106"/>
      <c r="E30" s="53"/>
      <c r="F30" s="55">
        <v>0</v>
      </c>
      <c r="G30" s="109">
        <v>0</v>
      </c>
      <c r="H30" s="112">
        <v>3.6026924004409961</v>
      </c>
      <c r="I30" s="30"/>
      <c r="J30" s="46">
        <v>0</v>
      </c>
      <c r="K30" s="109">
        <v>0</v>
      </c>
      <c r="L30" s="112">
        <v>1.2900000000000003</v>
      </c>
      <c r="M30" s="30"/>
      <c r="N30" s="46"/>
      <c r="O30" s="47"/>
      <c r="P30" s="48"/>
      <c r="Q30" s="49"/>
      <c r="R30" s="67"/>
      <c r="S30" s="68"/>
      <c r="T30" s="69"/>
      <c r="U30" s="30"/>
      <c r="V30" s="46">
        <v>0</v>
      </c>
      <c r="W30" s="109">
        <v>0</v>
      </c>
      <c r="X30" s="114">
        <v>3.6026924004409961</v>
      </c>
      <c r="Y30" s="30"/>
      <c r="Z30" s="46">
        <v>0</v>
      </c>
      <c r="AA30" s="109">
        <v>0</v>
      </c>
      <c r="AB30" s="114">
        <v>1.2900000000000003</v>
      </c>
      <c r="AC30" s="30"/>
      <c r="AD30" s="46"/>
      <c r="AE30" s="47"/>
      <c r="AF30" s="48"/>
      <c r="AG30" s="50">
        <v>0</v>
      </c>
      <c r="AH30" s="67"/>
      <c r="AI30" s="68"/>
      <c r="AJ30" s="69"/>
      <c r="AK30" s="30"/>
      <c r="AL30" s="46">
        <v>0</v>
      </c>
      <c r="AM30" s="109">
        <v>0</v>
      </c>
      <c r="AN30" s="114">
        <v>3.6026924004409961</v>
      </c>
      <c r="AO30" s="30"/>
      <c r="AP30" s="46">
        <v>0</v>
      </c>
      <c r="AQ30" s="109">
        <v>0</v>
      </c>
      <c r="AR30" s="114">
        <v>1.2900000000000003</v>
      </c>
      <c r="AS30" s="30"/>
      <c r="AT30" s="46"/>
      <c r="AU30" s="47"/>
      <c r="AV30" s="48"/>
      <c r="AW30" s="31"/>
      <c r="AX30" s="67"/>
      <c r="AY30" s="68"/>
      <c r="AZ30" s="69"/>
      <c r="BA30" s="30"/>
      <c r="BB30" s="46"/>
      <c r="BC30" s="109">
        <v>0</v>
      </c>
      <c r="BD30" s="114">
        <v>3.6026924004409961</v>
      </c>
      <c r="BE30" s="30"/>
      <c r="BF30" s="46"/>
      <c r="BG30" s="109">
        <v>0</v>
      </c>
      <c r="BH30" s="114">
        <v>1.2900000000000003</v>
      </c>
      <c r="BI30" s="30"/>
      <c r="BJ30" s="46"/>
      <c r="BK30" s="47"/>
      <c r="BL30" s="48"/>
      <c r="BM30" s="31"/>
      <c r="BN30" s="67"/>
      <c r="BO30" s="68"/>
      <c r="BP30" s="69"/>
      <c r="BQ30" s="30"/>
      <c r="BR30" s="182">
        <v>0</v>
      </c>
      <c r="BS30" s="109">
        <v>0</v>
      </c>
      <c r="BT30" s="114">
        <v>3.6026924004409961</v>
      </c>
      <c r="BU30" s="30"/>
      <c r="BV30" s="46">
        <v>0</v>
      </c>
      <c r="BW30" s="109">
        <v>0</v>
      </c>
      <c r="BX30" s="114">
        <v>1.2899999999999998</v>
      </c>
      <c r="BY30" s="30"/>
      <c r="BZ30" s="46"/>
      <c r="CA30" s="47"/>
      <c r="CB30" s="48"/>
      <c r="CC30" s="31"/>
      <c r="CD30" s="67"/>
      <c r="CE30" s="68"/>
      <c r="CF30" s="69"/>
      <c r="CG30" s="30"/>
      <c r="CH30" s="46">
        <v>0</v>
      </c>
      <c r="CI30" s="109">
        <v>0</v>
      </c>
      <c r="CJ30" s="114">
        <v>3.6026924004409961</v>
      </c>
      <c r="CK30" s="30"/>
      <c r="CL30" s="46">
        <v>0</v>
      </c>
      <c r="CM30" s="109">
        <v>0</v>
      </c>
      <c r="CN30" s="114">
        <v>1.2900000000000003</v>
      </c>
      <c r="CO30" s="30"/>
      <c r="CP30" s="46"/>
      <c r="CQ30" s="47"/>
      <c r="CR30" s="48"/>
      <c r="CS30" s="31"/>
      <c r="CT30" s="67"/>
      <c r="CU30" s="68"/>
      <c r="CV30" s="69"/>
      <c r="CW30" s="30"/>
      <c r="CX30" s="46">
        <v>0</v>
      </c>
      <c r="CY30" s="109">
        <v>0</v>
      </c>
      <c r="CZ30" s="114">
        <v>3.6026924004409961</v>
      </c>
      <c r="DA30" s="30"/>
      <c r="DB30" s="46">
        <v>0</v>
      </c>
      <c r="DC30" s="109">
        <v>0</v>
      </c>
      <c r="DD30" s="114">
        <v>1.2900000000000003</v>
      </c>
      <c r="DE30" s="30"/>
      <c r="DF30" s="46"/>
      <c r="DG30" s="47"/>
      <c r="DH30" s="48"/>
      <c r="DI30" s="51"/>
      <c r="DJ30" s="67"/>
      <c r="DK30" s="68"/>
      <c r="DL30" s="69"/>
      <c r="DM30" s="30"/>
      <c r="DN30" s="46"/>
      <c r="DO30" s="109">
        <f t="shared" si="0"/>
        <v>0</v>
      </c>
      <c r="DP30" s="114">
        <v>3.6417821882334116</v>
      </c>
      <c r="DQ30" s="30"/>
      <c r="DR30" s="46"/>
      <c r="DS30" s="109">
        <f t="shared" si="3"/>
        <v>0</v>
      </c>
      <c r="DT30" s="114">
        <v>1.2900000000000003</v>
      </c>
      <c r="DU30" s="30"/>
      <c r="DV30" s="46"/>
      <c r="DW30" s="47"/>
      <c r="DX30" s="48"/>
      <c r="DZ30" s="67"/>
      <c r="EA30" s="68"/>
      <c r="EB30" s="69"/>
      <c r="EC30" s="30"/>
      <c r="ED30" s="46"/>
      <c r="EE30" s="109">
        <f t="shared" si="1"/>
        <v>0</v>
      </c>
      <c r="EF30" s="114">
        <v>1.6793166172810785</v>
      </c>
      <c r="EG30" s="30"/>
      <c r="EH30" s="46"/>
      <c r="EI30" s="109">
        <f t="shared" si="2"/>
        <v>0</v>
      </c>
      <c r="EJ30" s="114">
        <v>0.92446219976475463</v>
      </c>
      <c r="EK30" s="30"/>
      <c r="EL30" s="46"/>
      <c r="EM30" s="47"/>
      <c r="EN30" s="48"/>
    </row>
    <row r="31" spans="1:144" s="102" customFormat="1">
      <c r="A31" s="92">
        <v>41456</v>
      </c>
      <c r="B31" s="67"/>
      <c r="C31" s="68"/>
      <c r="D31" s="106"/>
      <c r="E31" s="95"/>
      <c r="F31" s="93">
        <v>0</v>
      </c>
      <c r="G31" s="110">
        <v>0</v>
      </c>
      <c r="H31" s="112">
        <v>3.6026924004409961</v>
      </c>
      <c r="I31" s="96"/>
      <c r="J31" s="93">
        <v>0</v>
      </c>
      <c r="K31" s="110">
        <v>0</v>
      </c>
      <c r="L31" s="112">
        <v>1.2900000000000003</v>
      </c>
      <c r="M31" s="96"/>
      <c r="N31" s="93"/>
      <c r="O31" s="94"/>
      <c r="P31" s="97"/>
      <c r="Q31" s="98"/>
      <c r="R31" s="67"/>
      <c r="S31" s="68"/>
      <c r="T31" s="69"/>
      <c r="U31" s="96"/>
      <c r="V31" s="93">
        <v>0</v>
      </c>
      <c r="W31" s="110">
        <v>0</v>
      </c>
      <c r="X31" s="114">
        <v>3.6026924004409961</v>
      </c>
      <c r="Y31" s="96"/>
      <c r="Z31" s="93">
        <v>0</v>
      </c>
      <c r="AA31" s="110">
        <v>0</v>
      </c>
      <c r="AB31" s="114">
        <v>1.2900000000000003</v>
      </c>
      <c r="AC31" s="96"/>
      <c r="AD31" s="93"/>
      <c r="AE31" s="94"/>
      <c r="AF31" s="97"/>
      <c r="AG31" s="99">
        <v>0</v>
      </c>
      <c r="AH31" s="67"/>
      <c r="AI31" s="68"/>
      <c r="AJ31" s="69"/>
      <c r="AK31" s="96"/>
      <c r="AL31" s="93">
        <v>0</v>
      </c>
      <c r="AM31" s="110">
        <v>0</v>
      </c>
      <c r="AN31" s="114">
        <v>3.6026924004409961</v>
      </c>
      <c r="AO31" s="96"/>
      <c r="AP31" s="93">
        <v>0</v>
      </c>
      <c r="AQ31" s="110">
        <v>0</v>
      </c>
      <c r="AR31" s="114">
        <v>1.2900000000000003</v>
      </c>
      <c r="AS31" s="96"/>
      <c r="AT31" s="93"/>
      <c r="AU31" s="94"/>
      <c r="AV31" s="97"/>
      <c r="AW31" s="100">
        <v>0</v>
      </c>
      <c r="AX31" s="67"/>
      <c r="AY31" s="68"/>
      <c r="AZ31" s="69"/>
      <c r="BA31" s="96"/>
      <c r="BB31" s="93"/>
      <c r="BC31" s="110">
        <v>0</v>
      </c>
      <c r="BD31" s="114">
        <v>3.6026924004409961</v>
      </c>
      <c r="BE31" s="96"/>
      <c r="BF31" s="93"/>
      <c r="BG31" s="110">
        <v>0</v>
      </c>
      <c r="BH31" s="114">
        <v>1.2900000000000003</v>
      </c>
      <c r="BI31" s="96"/>
      <c r="BJ31" s="93"/>
      <c r="BK31" s="94"/>
      <c r="BL31" s="97"/>
      <c r="BM31" s="100"/>
      <c r="BN31" s="67"/>
      <c r="BO31" s="68"/>
      <c r="BP31" s="69"/>
      <c r="BQ31" s="96"/>
      <c r="BR31" s="182">
        <v>0</v>
      </c>
      <c r="BS31" s="110">
        <v>0</v>
      </c>
      <c r="BT31" s="114">
        <v>3.6026924004409961</v>
      </c>
      <c r="BU31" s="96"/>
      <c r="BV31" s="93">
        <v>0</v>
      </c>
      <c r="BW31" s="110">
        <v>0</v>
      </c>
      <c r="BX31" s="114">
        <v>1.2899999999999998</v>
      </c>
      <c r="BY31" s="96"/>
      <c r="BZ31" s="93"/>
      <c r="CA31" s="94"/>
      <c r="CB31" s="97"/>
      <c r="CC31" s="100"/>
      <c r="CD31" s="67"/>
      <c r="CE31" s="68"/>
      <c r="CF31" s="69"/>
      <c r="CG31" s="96"/>
      <c r="CH31" s="93">
        <v>0</v>
      </c>
      <c r="CI31" s="110">
        <v>0</v>
      </c>
      <c r="CJ31" s="114">
        <v>3.6026924004409961</v>
      </c>
      <c r="CK31" s="96"/>
      <c r="CL31" s="93">
        <v>0</v>
      </c>
      <c r="CM31" s="110">
        <v>0</v>
      </c>
      <c r="CN31" s="114">
        <v>1.2900000000000003</v>
      </c>
      <c r="CO31" s="96"/>
      <c r="CP31" s="93"/>
      <c r="CQ31" s="94"/>
      <c r="CR31" s="97"/>
      <c r="CS31" s="100"/>
      <c r="CT31" s="67"/>
      <c r="CU31" s="68"/>
      <c r="CV31" s="69"/>
      <c r="CW31" s="96"/>
      <c r="CX31" s="93">
        <v>0</v>
      </c>
      <c r="CY31" s="110">
        <v>0</v>
      </c>
      <c r="CZ31" s="114">
        <v>3.6026924004409961</v>
      </c>
      <c r="DA31" s="96"/>
      <c r="DB31" s="93">
        <v>0</v>
      </c>
      <c r="DC31" s="110">
        <v>0</v>
      </c>
      <c r="DD31" s="114">
        <v>1.2900000000000003</v>
      </c>
      <c r="DE31" s="96"/>
      <c r="DF31" s="93"/>
      <c r="DG31" s="94"/>
      <c r="DH31" s="97"/>
      <c r="DI31" s="101"/>
      <c r="DJ31" s="67"/>
      <c r="DK31" s="68"/>
      <c r="DL31" s="69"/>
      <c r="DM31" s="96"/>
      <c r="DN31" s="93"/>
      <c r="DO31" s="110">
        <f>DN31/$DJ$3</f>
        <v>0</v>
      </c>
      <c r="DP31" s="114">
        <v>3.6417821882334116</v>
      </c>
      <c r="DQ31" s="96"/>
      <c r="DR31" s="93"/>
      <c r="DS31" s="110">
        <f t="shared" si="3"/>
        <v>0</v>
      </c>
      <c r="DT31" s="114">
        <v>1.2900000000000003</v>
      </c>
      <c r="DU31" s="96"/>
      <c r="DV31" s="93"/>
      <c r="DW31" s="94"/>
      <c r="DX31" s="97"/>
      <c r="DZ31" s="67"/>
      <c r="EA31" s="68"/>
      <c r="EB31" s="69"/>
      <c r="EC31" s="96"/>
      <c r="ED31" s="93"/>
      <c r="EE31" s="110">
        <f t="shared" si="1"/>
        <v>0</v>
      </c>
      <c r="EF31" s="114">
        <v>1.6793166172810785</v>
      </c>
      <c r="EG31" s="96"/>
      <c r="EH31" s="93"/>
      <c r="EI31" s="110">
        <f t="shared" si="2"/>
        <v>0</v>
      </c>
      <c r="EJ31" s="114">
        <v>0.92446219976475463</v>
      </c>
      <c r="EK31" s="96"/>
      <c r="EL31" s="93"/>
      <c r="EM31" s="94"/>
      <c r="EN31" s="97"/>
    </row>
    <row r="32" spans="1:144">
      <c r="A32" s="52">
        <v>41487</v>
      </c>
      <c r="B32" s="67"/>
      <c r="C32" s="68"/>
      <c r="D32" s="106"/>
      <c r="E32" s="53"/>
      <c r="F32" s="46">
        <v>0</v>
      </c>
      <c r="G32" s="109">
        <v>0</v>
      </c>
      <c r="H32" s="112">
        <v>3.6026924004409961</v>
      </c>
      <c r="I32" s="30"/>
      <c r="J32" s="46">
        <v>0</v>
      </c>
      <c r="K32" s="109">
        <v>0</v>
      </c>
      <c r="L32" s="112">
        <v>1.2900000000000003</v>
      </c>
      <c r="M32" s="30"/>
      <c r="N32" s="46"/>
      <c r="O32" s="47"/>
      <c r="P32" s="48"/>
      <c r="Q32" s="49"/>
      <c r="R32" s="67"/>
      <c r="S32" s="68"/>
      <c r="T32" s="69"/>
      <c r="U32" s="30"/>
      <c r="V32" s="46">
        <v>0</v>
      </c>
      <c r="W32" s="109">
        <v>0</v>
      </c>
      <c r="X32" s="114">
        <v>3.6026924004409961</v>
      </c>
      <c r="Y32" s="30"/>
      <c r="Z32" s="46">
        <v>0</v>
      </c>
      <c r="AA32" s="109">
        <v>0</v>
      </c>
      <c r="AB32" s="114">
        <v>1.2900000000000003</v>
      </c>
      <c r="AC32" s="30"/>
      <c r="AD32" s="46"/>
      <c r="AE32" s="47"/>
      <c r="AF32" s="48"/>
      <c r="AG32" s="50">
        <v>0</v>
      </c>
      <c r="AH32" s="67"/>
      <c r="AI32" s="68"/>
      <c r="AJ32" s="69"/>
      <c r="AK32" s="30"/>
      <c r="AL32" s="46">
        <v>0</v>
      </c>
      <c r="AM32" s="109">
        <v>0</v>
      </c>
      <c r="AN32" s="114">
        <v>3.6026924004409961</v>
      </c>
      <c r="AO32" s="30"/>
      <c r="AP32" s="46">
        <v>0</v>
      </c>
      <c r="AQ32" s="109">
        <v>0</v>
      </c>
      <c r="AR32" s="114">
        <v>1.2900000000000003</v>
      </c>
      <c r="AS32" s="30"/>
      <c r="AT32" s="46"/>
      <c r="AU32" s="47"/>
      <c r="AV32" s="48"/>
      <c r="AW32" s="66">
        <v>0</v>
      </c>
      <c r="AX32" s="67"/>
      <c r="AY32" s="68"/>
      <c r="AZ32" s="69"/>
      <c r="BA32" s="30"/>
      <c r="BB32" s="46"/>
      <c r="BC32" s="109">
        <v>0</v>
      </c>
      <c r="BD32" s="114">
        <v>3.6026924004409961</v>
      </c>
      <c r="BE32" s="30"/>
      <c r="BF32" s="46"/>
      <c r="BG32" s="109">
        <v>0</v>
      </c>
      <c r="BH32" s="114">
        <v>1.2900000000000003</v>
      </c>
      <c r="BI32" s="30"/>
      <c r="BJ32" s="46"/>
      <c r="BK32" s="47"/>
      <c r="BL32" s="48"/>
      <c r="BM32" s="66"/>
      <c r="BN32" s="67"/>
      <c r="BO32" s="68"/>
      <c r="BP32" s="69"/>
      <c r="BQ32" s="30"/>
      <c r="BR32" s="182">
        <v>0</v>
      </c>
      <c r="BS32" s="109">
        <v>0</v>
      </c>
      <c r="BT32" s="114">
        <v>3.6026924004409961</v>
      </c>
      <c r="BU32" s="30"/>
      <c r="BV32" s="46">
        <v>0</v>
      </c>
      <c r="BW32" s="109">
        <v>0</v>
      </c>
      <c r="BX32" s="114">
        <v>1.2899999999999998</v>
      </c>
      <c r="BY32" s="30"/>
      <c r="BZ32" s="46"/>
      <c r="CA32" s="47"/>
      <c r="CB32" s="48"/>
      <c r="CC32" s="66"/>
      <c r="CD32" s="67"/>
      <c r="CE32" s="68"/>
      <c r="CF32" s="69"/>
      <c r="CG32" s="30"/>
      <c r="CH32" s="46">
        <v>0</v>
      </c>
      <c r="CI32" s="109">
        <v>0</v>
      </c>
      <c r="CJ32" s="114">
        <v>3.6026924004409961</v>
      </c>
      <c r="CK32" s="30"/>
      <c r="CL32" s="46">
        <v>0</v>
      </c>
      <c r="CM32" s="109">
        <v>0</v>
      </c>
      <c r="CN32" s="114">
        <v>1.2900000000000003</v>
      </c>
      <c r="CO32" s="30"/>
      <c r="CP32" s="46"/>
      <c r="CQ32" s="47"/>
      <c r="CR32" s="48"/>
      <c r="CS32" s="66"/>
      <c r="CT32" s="67"/>
      <c r="CU32" s="68"/>
      <c r="CV32" s="69"/>
      <c r="CW32" s="30"/>
      <c r="CX32" s="46">
        <v>0</v>
      </c>
      <c r="CY32" s="109">
        <v>0</v>
      </c>
      <c r="CZ32" s="114">
        <v>3.6026924004409961</v>
      </c>
      <c r="DA32" s="30"/>
      <c r="DB32" s="46">
        <v>0</v>
      </c>
      <c r="DC32" s="109">
        <v>0</v>
      </c>
      <c r="DD32" s="114">
        <v>1.2900000000000003</v>
      </c>
      <c r="DE32" s="30"/>
      <c r="DF32" s="46"/>
      <c r="DG32" s="47"/>
      <c r="DH32" s="48"/>
      <c r="DI32" s="51"/>
      <c r="DJ32" s="67"/>
      <c r="DK32" s="68"/>
      <c r="DL32" s="69"/>
      <c r="DM32" s="30"/>
      <c r="DN32" s="46"/>
      <c r="DO32" s="109">
        <f t="shared" ref="DO32:DO45" si="4">DN32/$DJ$3</f>
        <v>0</v>
      </c>
      <c r="DP32" s="114">
        <v>3.6417821882334116</v>
      </c>
      <c r="DQ32" s="30"/>
      <c r="DR32" s="46"/>
      <c r="DS32" s="109">
        <f t="shared" si="3"/>
        <v>0</v>
      </c>
      <c r="DT32" s="114">
        <v>1.2900000000000003</v>
      </c>
      <c r="DU32" s="30"/>
      <c r="DV32" s="46"/>
      <c r="DW32" s="47"/>
      <c r="DX32" s="48"/>
      <c r="DZ32" s="67"/>
      <c r="EA32" s="68"/>
      <c r="EB32" s="69"/>
      <c r="EC32" s="30"/>
      <c r="ED32" s="46"/>
      <c r="EE32" s="109">
        <f t="shared" si="1"/>
        <v>0</v>
      </c>
      <c r="EF32" s="114">
        <v>1.6793166172810785</v>
      </c>
      <c r="EG32" s="30"/>
      <c r="EH32" s="46"/>
      <c r="EI32" s="109">
        <f t="shared" si="2"/>
        <v>0</v>
      </c>
      <c r="EJ32" s="114">
        <v>0.92446219976475463</v>
      </c>
      <c r="EK32" s="30"/>
      <c r="EL32" s="46"/>
      <c r="EM32" s="47"/>
      <c r="EN32" s="48"/>
    </row>
    <row r="33" spans="1:144">
      <c r="A33" s="52">
        <v>41518</v>
      </c>
      <c r="B33" s="67"/>
      <c r="C33" s="68"/>
      <c r="D33" s="106"/>
      <c r="E33" s="53"/>
      <c r="F33" s="46">
        <v>0</v>
      </c>
      <c r="G33" s="109">
        <v>0</v>
      </c>
      <c r="H33" s="112">
        <v>3.6026924004409961</v>
      </c>
      <c r="I33" s="30"/>
      <c r="J33" s="46">
        <v>0</v>
      </c>
      <c r="K33" s="109">
        <v>0</v>
      </c>
      <c r="L33" s="112">
        <v>1.2900000000000003</v>
      </c>
      <c r="M33" s="30"/>
      <c r="N33" s="46"/>
      <c r="O33" s="47"/>
      <c r="P33" s="48"/>
      <c r="Q33" s="49"/>
      <c r="R33" s="67"/>
      <c r="S33" s="68"/>
      <c r="T33" s="69"/>
      <c r="U33" s="30"/>
      <c r="V33" s="46">
        <v>0</v>
      </c>
      <c r="W33" s="109">
        <v>0</v>
      </c>
      <c r="X33" s="114">
        <v>3.6026924004409961</v>
      </c>
      <c r="Y33" s="30"/>
      <c r="Z33" s="46">
        <v>0</v>
      </c>
      <c r="AA33" s="109">
        <v>0</v>
      </c>
      <c r="AB33" s="114">
        <v>1.2900000000000003</v>
      </c>
      <c r="AC33" s="30"/>
      <c r="AD33" s="46"/>
      <c r="AE33" s="47"/>
      <c r="AF33" s="48"/>
      <c r="AG33" s="50">
        <v>0</v>
      </c>
      <c r="AH33" s="67"/>
      <c r="AI33" s="68"/>
      <c r="AJ33" s="69"/>
      <c r="AK33" s="30"/>
      <c r="AL33" s="46">
        <v>0</v>
      </c>
      <c r="AM33" s="109">
        <v>0</v>
      </c>
      <c r="AN33" s="114">
        <v>3.6026924004409961</v>
      </c>
      <c r="AO33" s="30"/>
      <c r="AP33" s="46">
        <v>0</v>
      </c>
      <c r="AQ33" s="109">
        <v>0</v>
      </c>
      <c r="AR33" s="114">
        <v>1.2900000000000003</v>
      </c>
      <c r="AS33" s="30"/>
      <c r="AT33" s="46"/>
      <c r="AU33" s="47"/>
      <c r="AV33" s="48"/>
      <c r="AW33" s="66">
        <v>0</v>
      </c>
      <c r="AX33" s="67"/>
      <c r="AY33" s="68"/>
      <c r="AZ33" s="69"/>
      <c r="BA33" s="30"/>
      <c r="BB33" s="46"/>
      <c r="BC33" s="109">
        <v>0</v>
      </c>
      <c r="BD33" s="114">
        <v>3.6026924004409961</v>
      </c>
      <c r="BE33" s="30"/>
      <c r="BF33" s="46"/>
      <c r="BG33" s="109">
        <v>0</v>
      </c>
      <c r="BH33" s="114">
        <v>1.2900000000000003</v>
      </c>
      <c r="BI33" s="30"/>
      <c r="BJ33" s="46"/>
      <c r="BK33" s="47"/>
      <c r="BL33" s="48"/>
      <c r="BM33" s="66"/>
      <c r="BN33" s="67"/>
      <c r="BO33" s="68"/>
      <c r="BP33" s="69"/>
      <c r="BQ33" s="30"/>
      <c r="BR33" s="182">
        <v>0</v>
      </c>
      <c r="BS33" s="109">
        <v>0</v>
      </c>
      <c r="BT33" s="114">
        <v>3.6026924004409961</v>
      </c>
      <c r="BU33" s="30"/>
      <c r="BV33" s="46">
        <v>0</v>
      </c>
      <c r="BW33" s="109">
        <v>0</v>
      </c>
      <c r="BX33" s="114">
        <v>1.2899999999999998</v>
      </c>
      <c r="BY33" s="30"/>
      <c r="BZ33" s="46"/>
      <c r="CA33" s="47"/>
      <c r="CB33" s="48"/>
      <c r="CC33" s="66"/>
      <c r="CD33" s="67"/>
      <c r="CE33" s="68"/>
      <c r="CF33" s="69"/>
      <c r="CG33" s="30"/>
      <c r="CH33" s="46">
        <v>0</v>
      </c>
      <c r="CI33" s="109">
        <v>0</v>
      </c>
      <c r="CJ33" s="114">
        <v>3.6026924004409961</v>
      </c>
      <c r="CK33" s="30"/>
      <c r="CL33" s="46">
        <v>0</v>
      </c>
      <c r="CM33" s="109">
        <v>0</v>
      </c>
      <c r="CN33" s="114">
        <v>1.2900000000000003</v>
      </c>
      <c r="CO33" s="30"/>
      <c r="CP33" s="46"/>
      <c r="CQ33" s="47"/>
      <c r="CR33" s="48"/>
      <c r="CS33" s="66"/>
      <c r="CT33" s="67"/>
      <c r="CU33" s="68"/>
      <c r="CV33" s="69"/>
      <c r="CW33" s="30"/>
      <c r="CX33" s="46">
        <v>0</v>
      </c>
      <c r="CY33" s="109">
        <v>0</v>
      </c>
      <c r="CZ33" s="114">
        <v>3.6026924004409961</v>
      </c>
      <c r="DA33" s="30"/>
      <c r="DB33" s="46">
        <v>0</v>
      </c>
      <c r="DC33" s="109">
        <v>0</v>
      </c>
      <c r="DD33" s="114">
        <v>1.2900000000000003</v>
      </c>
      <c r="DE33" s="30"/>
      <c r="DF33" s="46"/>
      <c r="DG33" s="47"/>
      <c r="DH33" s="48"/>
      <c r="DI33" s="51"/>
      <c r="DJ33" s="67"/>
      <c r="DK33" s="68"/>
      <c r="DL33" s="69"/>
      <c r="DM33" s="30"/>
      <c r="DN33" s="46"/>
      <c r="DO33" s="109">
        <f t="shared" si="4"/>
        <v>0</v>
      </c>
      <c r="DP33" s="114">
        <v>3.6417821882334116</v>
      </c>
      <c r="DQ33" s="30"/>
      <c r="DR33" s="46"/>
      <c r="DS33" s="109">
        <f t="shared" si="3"/>
        <v>0</v>
      </c>
      <c r="DT33" s="114">
        <v>1.2900000000000003</v>
      </c>
      <c r="DU33" s="30"/>
      <c r="DV33" s="46"/>
      <c r="DW33" s="47"/>
      <c r="DX33" s="48"/>
      <c r="DZ33" s="67"/>
      <c r="EA33" s="68"/>
      <c r="EB33" s="69"/>
      <c r="EC33" s="30"/>
      <c r="ED33" s="46"/>
      <c r="EE33" s="109">
        <f t="shared" si="1"/>
        <v>0</v>
      </c>
      <c r="EF33" s="114">
        <v>1.6793166172810785</v>
      </c>
      <c r="EG33" s="30"/>
      <c r="EH33" s="46"/>
      <c r="EI33" s="109">
        <f t="shared" si="2"/>
        <v>0</v>
      </c>
      <c r="EJ33" s="114">
        <v>0.92446219976475463</v>
      </c>
      <c r="EK33" s="30"/>
      <c r="EL33" s="46"/>
      <c r="EM33" s="47"/>
      <c r="EN33" s="48"/>
    </row>
    <row r="34" spans="1:144">
      <c r="A34" s="52">
        <v>41548</v>
      </c>
      <c r="B34" s="67"/>
      <c r="C34" s="68"/>
      <c r="D34" s="106"/>
      <c r="E34" s="53"/>
      <c r="F34" s="46">
        <v>0</v>
      </c>
      <c r="G34" s="109">
        <v>0</v>
      </c>
      <c r="H34" s="112">
        <v>3.6026924004409961</v>
      </c>
      <c r="I34" s="30"/>
      <c r="J34" s="46">
        <v>0</v>
      </c>
      <c r="K34" s="109">
        <v>0</v>
      </c>
      <c r="L34" s="112">
        <v>1.2900000000000003</v>
      </c>
      <c r="M34" s="30"/>
      <c r="N34" s="46"/>
      <c r="O34" s="47"/>
      <c r="P34" s="48"/>
      <c r="Q34" s="49"/>
      <c r="R34" s="67"/>
      <c r="S34" s="68"/>
      <c r="T34" s="69"/>
      <c r="U34" s="30"/>
      <c r="V34" s="46">
        <v>0</v>
      </c>
      <c r="W34" s="109">
        <v>0</v>
      </c>
      <c r="X34" s="114">
        <v>3.6026924004409961</v>
      </c>
      <c r="Y34" s="30"/>
      <c r="Z34" s="46">
        <v>0</v>
      </c>
      <c r="AA34" s="109">
        <v>0</v>
      </c>
      <c r="AB34" s="114">
        <v>1.2900000000000003</v>
      </c>
      <c r="AC34" s="30"/>
      <c r="AD34" s="46"/>
      <c r="AE34" s="47"/>
      <c r="AF34" s="48"/>
      <c r="AG34" s="50">
        <v>0</v>
      </c>
      <c r="AH34" s="67"/>
      <c r="AI34" s="68"/>
      <c r="AJ34" s="69"/>
      <c r="AK34" s="30"/>
      <c r="AL34" s="46">
        <v>0</v>
      </c>
      <c r="AM34" s="109">
        <v>0</v>
      </c>
      <c r="AN34" s="114">
        <v>3.6026924004409961</v>
      </c>
      <c r="AO34" s="30"/>
      <c r="AP34" s="46">
        <v>0</v>
      </c>
      <c r="AQ34" s="109">
        <v>0</v>
      </c>
      <c r="AR34" s="114">
        <v>1.2900000000000003</v>
      </c>
      <c r="AS34" s="30"/>
      <c r="AT34" s="46"/>
      <c r="AU34" s="47"/>
      <c r="AV34" s="48"/>
      <c r="AW34" s="66">
        <v>0</v>
      </c>
      <c r="AX34" s="67"/>
      <c r="AY34" s="68"/>
      <c r="AZ34" s="69"/>
      <c r="BA34" s="30"/>
      <c r="BB34" s="46"/>
      <c r="BC34" s="109">
        <v>0</v>
      </c>
      <c r="BD34" s="114">
        <v>3.6026924004409961</v>
      </c>
      <c r="BE34" s="30"/>
      <c r="BF34" s="46"/>
      <c r="BG34" s="109">
        <v>0</v>
      </c>
      <c r="BH34" s="114">
        <v>1.2900000000000003</v>
      </c>
      <c r="BI34" s="30"/>
      <c r="BJ34" s="46"/>
      <c r="BK34" s="47"/>
      <c r="BL34" s="48"/>
      <c r="BM34" s="66"/>
      <c r="BN34" s="67"/>
      <c r="BO34" s="68"/>
      <c r="BP34" s="69"/>
      <c r="BQ34" s="30"/>
      <c r="BR34" s="182">
        <v>0</v>
      </c>
      <c r="BS34" s="109">
        <v>0</v>
      </c>
      <c r="BT34" s="114">
        <v>3.6026924004409961</v>
      </c>
      <c r="BU34" s="30"/>
      <c r="BV34" s="46">
        <v>0</v>
      </c>
      <c r="BW34" s="109">
        <v>0</v>
      </c>
      <c r="BX34" s="114">
        <v>1.2899999999999998</v>
      </c>
      <c r="BY34" s="30"/>
      <c r="BZ34" s="46"/>
      <c r="CA34" s="47"/>
      <c r="CB34" s="48"/>
      <c r="CC34" s="66"/>
      <c r="CD34" s="67"/>
      <c r="CE34" s="68"/>
      <c r="CF34" s="69"/>
      <c r="CG34" s="30"/>
      <c r="CH34" s="46">
        <v>0</v>
      </c>
      <c r="CI34" s="109">
        <v>0</v>
      </c>
      <c r="CJ34" s="114">
        <v>3.6026924004409961</v>
      </c>
      <c r="CK34" s="30"/>
      <c r="CL34" s="46">
        <v>0</v>
      </c>
      <c r="CM34" s="109">
        <v>0</v>
      </c>
      <c r="CN34" s="114">
        <v>1.2900000000000003</v>
      </c>
      <c r="CO34" s="30"/>
      <c r="CP34" s="46"/>
      <c r="CQ34" s="47"/>
      <c r="CR34" s="48"/>
      <c r="CS34" s="66"/>
      <c r="CT34" s="67"/>
      <c r="CU34" s="68"/>
      <c r="CV34" s="69"/>
      <c r="CW34" s="30"/>
      <c r="CX34" s="46">
        <v>0</v>
      </c>
      <c r="CY34" s="109">
        <v>0</v>
      </c>
      <c r="CZ34" s="114">
        <v>3.6026924004409961</v>
      </c>
      <c r="DA34" s="30"/>
      <c r="DB34" s="46">
        <v>0</v>
      </c>
      <c r="DC34" s="109">
        <v>0</v>
      </c>
      <c r="DD34" s="114">
        <v>1.2900000000000003</v>
      </c>
      <c r="DE34" s="30"/>
      <c r="DF34" s="46"/>
      <c r="DG34" s="47"/>
      <c r="DH34" s="48"/>
      <c r="DI34" s="51"/>
      <c r="DJ34" s="67"/>
      <c r="DK34" s="68"/>
      <c r="DL34" s="69"/>
      <c r="DM34" s="30"/>
      <c r="DN34" s="46"/>
      <c r="DO34" s="109">
        <f t="shared" si="4"/>
        <v>0</v>
      </c>
      <c r="DP34" s="114">
        <v>3.6417821882334116</v>
      </c>
      <c r="DQ34" s="30"/>
      <c r="DR34" s="46"/>
      <c r="DS34" s="109">
        <f t="shared" si="3"/>
        <v>0</v>
      </c>
      <c r="DT34" s="114">
        <v>1.2900000000000003</v>
      </c>
      <c r="DU34" s="30"/>
      <c r="DV34" s="46"/>
      <c r="DW34" s="47"/>
      <c r="DX34" s="48"/>
      <c r="DZ34" s="67"/>
      <c r="EA34" s="68"/>
      <c r="EB34" s="69"/>
      <c r="EC34" s="30"/>
      <c r="ED34" s="46"/>
      <c r="EE34" s="109">
        <f t="shared" si="1"/>
        <v>0</v>
      </c>
      <c r="EF34" s="114">
        <v>1.6793166172810785</v>
      </c>
      <c r="EG34" s="30"/>
      <c r="EH34" s="46"/>
      <c r="EI34" s="109">
        <f t="shared" si="2"/>
        <v>0</v>
      </c>
      <c r="EJ34" s="114">
        <v>0.92446219976475463</v>
      </c>
      <c r="EK34" s="30"/>
      <c r="EL34" s="46"/>
      <c r="EM34" s="47"/>
      <c r="EN34" s="48"/>
    </row>
    <row r="35" spans="1:144">
      <c r="A35" s="52">
        <v>41579</v>
      </c>
      <c r="B35" s="67"/>
      <c r="C35" s="68"/>
      <c r="D35" s="106"/>
      <c r="E35" s="53"/>
      <c r="F35" s="46">
        <v>0</v>
      </c>
      <c r="G35" s="109">
        <v>0</v>
      </c>
      <c r="H35" s="112">
        <v>3.6026924004409961</v>
      </c>
      <c r="I35" s="30"/>
      <c r="J35" s="46">
        <v>0</v>
      </c>
      <c r="K35" s="109">
        <v>0</v>
      </c>
      <c r="L35" s="112">
        <v>1.2900000000000003</v>
      </c>
      <c r="M35" s="30"/>
      <c r="N35" s="46"/>
      <c r="O35" s="47"/>
      <c r="P35" s="48"/>
      <c r="Q35" s="49"/>
      <c r="R35" s="67"/>
      <c r="S35" s="68"/>
      <c r="T35" s="69"/>
      <c r="U35" s="30"/>
      <c r="V35" s="46">
        <v>0</v>
      </c>
      <c r="W35" s="109">
        <v>0</v>
      </c>
      <c r="X35" s="114">
        <v>3.6026924004409961</v>
      </c>
      <c r="Y35" s="30"/>
      <c r="Z35" s="46">
        <v>0</v>
      </c>
      <c r="AA35" s="109">
        <v>0</v>
      </c>
      <c r="AB35" s="114">
        <v>1.2900000000000003</v>
      </c>
      <c r="AC35" s="30"/>
      <c r="AD35" s="46"/>
      <c r="AE35" s="47"/>
      <c r="AF35" s="48"/>
      <c r="AG35" s="50">
        <v>0</v>
      </c>
      <c r="AH35" s="67"/>
      <c r="AI35" s="68"/>
      <c r="AJ35" s="69"/>
      <c r="AK35" s="30"/>
      <c r="AL35" s="46">
        <v>0</v>
      </c>
      <c r="AM35" s="109">
        <v>0</v>
      </c>
      <c r="AN35" s="114">
        <v>3.6026924004409961</v>
      </c>
      <c r="AO35" s="30"/>
      <c r="AP35" s="46">
        <v>0</v>
      </c>
      <c r="AQ35" s="109">
        <v>0</v>
      </c>
      <c r="AR35" s="114">
        <v>1.2900000000000003</v>
      </c>
      <c r="AS35" s="30"/>
      <c r="AT35" s="46"/>
      <c r="AU35" s="47"/>
      <c r="AV35" s="48"/>
      <c r="AW35" s="66">
        <v>0</v>
      </c>
      <c r="AX35" s="67"/>
      <c r="AY35" s="68"/>
      <c r="AZ35" s="69"/>
      <c r="BA35" s="30"/>
      <c r="BB35" s="46"/>
      <c r="BC35" s="109">
        <v>0</v>
      </c>
      <c r="BD35" s="114">
        <v>3.6026924004409961</v>
      </c>
      <c r="BE35" s="30"/>
      <c r="BF35" s="46"/>
      <c r="BG35" s="109">
        <v>0</v>
      </c>
      <c r="BH35" s="114">
        <v>1.2900000000000003</v>
      </c>
      <c r="BI35" s="30"/>
      <c r="BJ35" s="46"/>
      <c r="BK35" s="47"/>
      <c r="BL35" s="48"/>
      <c r="BM35" s="66"/>
      <c r="BN35" s="67"/>
      <c r="BO35" s="68"/>
      <c r="BP35" s="69"/>
      <c r="BQ35" s="30"/>
      <c r="BR35" s="182">
        <v>0</v>
      </c>
      <c r="BS35" s="109">
        <v>0</v>
      </c>
      <c r="BT35" s="114">
        <v>3.6026924004409961</v>
      </c>
      <c r="BU35" s="30"/>
      <c r="BV35" s="46">
        <v>0</v>
      </c>
      <c r="BW35" s="109">
        <v>0</v>
      </c>
      <c r="BX35" s="114">
        <v>1.2899999999999998</v>
      </c>
      <c r="BY35" s="30"/>
      <c r="BZ35" s="46"/>
      <c r="CA35" s="47"/>
      <c r="CB35" s="48"/>
      <c r="CC35" s="66"/>
      <c r="CD35" s="67"/>
      <c r="CE35" s="68"/>
      <c r="CF35" s="69"/>
      <c r="CG35" s="30"/>
      <c r="CH35" s="46">
        <v>0</v>
      </c>
      <c r="CI35" s="109">
        <v>0</v>
      </c>
      <c r="CJ35" s="114">
        <v>3.6026924004409961</v>
      </c>
      <c r="CK35" s="30"/>
      <c r="CL35" s="46">
        <v>0</v>
      </c>
      <c r="CM35" s="109">
        <v>0</v>
      </c>
      <c r="CN35" s="114">
        <v>1.2900000000000003</v>
      </c>
      <c r="CO35" s="30"/>
      <c r="CP35" s="46"/>
      <c r="CQ35" s="47"/>
      <c r="CR35" s="48"/>
      <c r="CS35" s="66"/>
      <c r="CT35" s="67"/>
      <c r="CU35" s="68"/>
      <c r="CV35" s="69"/>
      <c r="CW35" s="30"/>
      <c r="CX35" s="46">
        <v>0</v>
      </c>
      <c r="CY35" s="109">
        <v>0</v>
      </c>
      <c r="CZ35" s="114">
        <v>3.6026924004409961</v>
      </c>
      <c r="DA35" s="30"/>
      <c r="DB35" s="46">
        <v>0</v>
      </c>
      <c r="DC35" s="109">
        <v>0</v>
      </c>
      <c r="DD35" s="114">
        <v>1.2900000000000003</v>
      </c>
      <c r="DE35" s="30"/>
      <c r="DF35" s="46"/>
      <c r="DG35" s="47"/>
      <c r="DH35" s="48"/>
      <c r="DI35" s="51"/>
      <c r="DJ35" s="67"/>
      <c r="DK35" s="68"/>
      <c r="DL35" s="69"/>
      <c r="DM35" s="30"/>
      <c r="DN35" s="46"/>
      <c r="DO35" s="109">
        <f t="shared" si="4"/>
        <v>0</v>
      </c>
      <c r="DP35" s="114">
        <v>3.6417821882334116</v>
      </c>
      <c r="DQ35" s="30"/>
      <c r="DR35" s="46"/>
      <c r="DS35" s="109">
        <f t="shared" si="3"/>
        <v>0</v>
      </c>
      <c r="DT35" s="114">
        <v>1.2900000000000003</v>
      </c>
      <c r="DU35" s="30"/>
      <c r="DV35" s="46"/>
      <c r="DW35" s="47"/>
      <c r="DX35" s="48"/>
      <c r="DZ35" s="67"/>
      <c r="EA35" s="68"/>
      <c r="EB35" s="69"/>
      <c r="EC35" s="30"/>
      <c r="ED35" s="46"/>
      <c r="EE35" s="109">
        <f t="shared" si="1"/>
        <v>0</v>
      </c>
      <c r="EF35" s="114">
        <v>1.6793166172810785</v>
      </c>
      <c r="EG35" s="30"/>
      <c r="EH35" s="46"/>
      <c r="EI35" s="109">
        <f t="shared" si="2"/>
        <v>0</v>
      </c>
      <c r="EJ35" s="114">
        <v>0.92446219976475463</v>
      </c>
      <c r="EK35" s="30"/>
      <c r="EL35" s="46"/>
      <c r="EM35" s="47"/>
      <c r="EN35" s="48"/>
    </row>
    <row r="36" spans="1:144">
      <c r="A36" s="52">
        <v>41609</v>
      </c>
      <c r="B36" s="67"/>
      <c r="C36" s="68"/>
      <c r="D36" s="106"/>
      <c r="E36" s="53"/>
      <c r="F36" s="46">
        <v>0</v>
      </c>
      <c r="G36" s="109">
        <v>0</v>
      </c>
      <c r="H36" s="112">
        <v>3.6026924004409961</v>
      </c>
      <c r="I36" s="30"/>
      <c r="J36" s="46">
        <v>0</v>
      </c>
      <c r="K36" s="109">
        <v>0</v>
      </c>
      <c r="L36" s="112">
        <v>1.2900000000000003</v>
      </c>
      <c r="M36" s="30"/>
      <c r="N36" s="46"/>
      <c r="O36" s="47"/>
      <c r="P36" s="48"/>
      <c r="Q36" s="49"/>
      <c r="R36" s="67"/>
      <c r="S36" s="68"/>
      <c r="T36" s="69"/>
      <c r="U36" s="30"/>
      <c r="V36" s="46">
        <v>0</v>
      </c>
      <c r="W36" s="109">
        <v>0</v>
      </c>
      <c r="X36" s="114">
        <v>3.6026924004409961</v>
      </c>
      <c r="Y36" s="30"/>
      <c r="Z36" s="46">
        <v>0</v>
      </c>
      <c r="AA36" s="109">
        <v>0</v>
      </c>
      <c r="AB36" s="114">
        <v>1.2900000000000003</v>
      </c>
      <c r="AC36" s="30"/>
      <c r="AD36" s="46"/>
      <c r="AE36" s="47"/>
      <c r="AF36" s="48"/>
      <c r="AG36" s="50">
        <v>0</v>
      </c>
      <c r="AH36" s="67"/>
      <c r="AI36" s="68"/>
      <c r="AJ36" s="69"/>
      <c r="AK36" s="30"/>
      <c r="AL36" s="46">
        <v>0</v>
      </c>
      <c r="AM36" s="109">
        <v>0</v>
      </c>
      <c r="AN36" s="114">
        <v>3.6026924004409961</v>
      </c>
      <c r="AO36" s="30"/>
      <c r="AP36" s="46">
        <v>0</v>
      </c>
      <c r="AQ36" s="109">
        <v>0</v>
      </c>
      <c r="AR36" s="114">
        <v>1.2900000000000003</v>
      </c>
      <c r="AS36" s="30"/>
      <c r="AT36" s="46"/>
      <c r="AU36" s="47"/>
      <c r="AV36" s="48"/>
      <c r="AW36" s="66">
        <v>0</v>
      </c>
      <c r="AX36" s="67"/>
      <c r="AY36" s="68"/>
      <c r="AZ36" s="69"/>
      <c r="BA36" s="30"/>
      <c r="BB36" s="46"/>
      <c r="BC36" s="109">
        <v>0</v>
      </c>
      <c r="BD36" s="114">
        <v>3.6026924004409961</v>
      </c>
      <c r="BE36" s="30"/>
      <c r="BF36" s="46"/>
      <c r="BG36" s="109">
        <v>0</v>
      </c>
      <c r="BH36" s="114">
        <v>1.2900000000000003</v>
      </c>
      <c r="BI36" s="30"/>
      <c r="BJ36" s="46"/>
      <c r="BK36" s="47"/>
      <c r="BL36" s="48"/>
      <c r="BM36" s="66"/>
      <c r="BN36" s="67"/>
      <c r="BO36" s="68"/>
      <c r="BP36" s="69"/>
      <c r="BQ36" s="30"/>
      <c r="BR36" s="182">
        <v>0</v>
      </c>
      <c r="BS36" s="109">
        <v>0</v>
      </c>
      <c r="BT36" s="114">
        <v>3.6026924004409961</v>
      </c>
      <c r="BU36" s="30"/>
      <c r="BV36" s="46">
        <v>0</v>
      </c>
      <c r="BW36" s="109">
        <v>0</v>
      </c>
      <c r="BX36" s="114">
        <v>1.2899999999999998</v>
      </c>
      <c r="BY36" s="30"/>
      <c r="BZ36" s="46"/>
      <c r="CA36" s="47"/>
      <c r="CB36" s="48"/>
      <c r="CC36" s="66"/>
      <c r="CD36" s="67"/>
      <c r="CE36" s="68"/>
      <c r="CF36" s="69"/>
      <c r="CG36" s="30"/>
      <c r="CH36" s="46">
        <v>0</v>
      </c>
      <c r="CI36" s="109">
        <v>0</v>
      </c>
      <c r="CJ36" s="114">
        <v>3.6026924004409961</v>
      </c>
      <c r="CK36" s="30"/>
      <c r="CL36" s="46">
        <v>0</v>
      </c>
      <c r="CM36" s="109">
        <v>0</v>
      </c>
      <c r="CN36" s="114">
        <v>1.2900000000000003</v>
      </c>
      <c r="CO36" s="30"/>
      <c r="CP36" s="46"/>
      <c r="CQ36" s="47"/>
      <c r="CR36" s="48"/>
      <c r="CS36" s="66"/>
      <c r="CT36" s="67"/>
      <c r="CU36" s="68"/>
      <c r="CV36" s="69"/>
      <c r="CW36" s="30"/>
      <c r="CX36" s="46">
        <v>0</v>
      </c>
      <c r="CY36" s="109">
        <v>0</v>
      </c>
      <c r="CZ36" s="114">
        <v>3.6026924004409961</v>
      </c>
      <c r="DA36" s="30"/>
      <c r="DB36" s="46">
        <v>0</v>
      </c>
      <c r="DC36" s="109">
        <v>0</v>
      </c>
      <c r="DD36" s="114">
        <v>1.2900000000000003</v>
      </c>
      <c r="DE36" s="30"/>
      <c r="DF36" s="46"/>
      <c r="DG36" s="47"/>
      <c r="DH36" s="48"/>
      <c r="DI36" s="51"/>
      <c r="DJ36" s="67"/>
      <c r="DK36" s="68"/>
      <c r="DL36" s="69"/>
      <c r="DM36" s="30"/>
      <c r="DN36" s="46"/>
      <c r="DO36" s="109">
        <f t="shared" si="4"/>
        <v>0</v>
      </c>
      <c r="DP36" s="114">
        <v>3.6417821882334116</v>
      </c>
      <c r="DQ36" s="30"/>
      <c r="DR36" s="46"/>
      <c r="DS36" s="109">
        <f t="shared" si="3"/>
        <v>0</v>
      </c>
      <c r="DT36" s="114">
        <v>1.2900000000000003</v>
      </c>
      <c r="DU36" s="30"/>
      <c r="DV36" s="46"/>
      <c r="DW36" s="47"/>
      <c r="DX36" s="48"/>
      <c r="DZ36" s="67"/>
      <c r="EA36" s="68"/>
      <c r="EB36" s="69"/>
      <c r="EC36" s="30"/>
      <c r="ED36" s="46"/>
      <c r="EE36" s="109">
        <f t="shared" si="1"/>
        <v>0</v>
      </c>
      <c r="EF36" s="114">
        <v>1.6793166172810785</v>
      </c>
      <c r="EG36" s="30"/>
      <c r="EH36" s="46"/>
      <c r="EI36" s="109">
        <f t="shared" si="2"/>
        <v>0</v>
      </c>
      <c r="EJ36" s="114">
        <v>0.92446219976475463</v>
      </c>
      <c r="EK36" s="30"/>
      <c r="EL36" s="46"/>
      <c r="EM36" s="47"/>
      <c r="EN36" s="48"/>
    </row>
    <row r="37" spans="1:144" s="102" customFormat="1">
      <c r="A37" s="92">
        <v>41640</v>
      </c>
      <c r="B37" s="67"/>
      <c r="C37" s="68"/>
      <c r="D37" s="106"/>
      <c r="E37" s="95"/>
      <c r="F37" s="93">
        <v>0</v>
      </c>
      <c r="G37" s="110">
        <v>0</v>
      </c>
      <c r="H37" s="112">
        <v>3.6026924004409961</v>
      </c>
      <c r="I37" s="96"/>
      <c r="J37" s="93">
        <v>0</v>
      </c>
      <c r="K37" s="110">
        <v>0</v>
      </c>
      <c r="L37" s="114">
        <v>1.2900000000000003</v>
      </c>
      <c r="M37" s="96"/>
      <c r="N37" s="93"/>
      <c r="O37" s="94"/>
      <c r="P37" s="97"/>
      <c r="Q37" s="98"/>
      <c r="R37" s="67"/>
      <c r="S37" s="68"/>
      <c r="T37" s="69"/>
      <c r="U37" s="96"/>
      <c r="V37" s="93">
        <v>0</v>
      </c>
      <c r="W37" s="110">
        <v>0</v>
      </c>
      <c r="X37" s="114">
        <v>3.6026924004409961</v>
      </c>
      <c r="Y37" s="96"/>
      <c r="Z37" s="93">
        <v>0</v>
      </c>
      <c r="AA37" s="110">
        <v>0</v>
      </c>
      <c r="AB37" s="114">
        <v>1.2900000000000003</v>
      </c>
      <c r="AC37" s="96"/>
      <c r="AD37" s="93"/>
      <c r="AE37" s="94"/>
      <c r="AF37" s="97"/>
      <c r="AG37" s="99">
        <v>0</v>
      </c>
      <c r="AH37" s="67"/>
      <c r="AI37" s="68"/>
      <c r="AJ37" s="69"/>
      <c r="AK37" s="96"/>
      <c r="AL37" s="93">
        <v>0</v>
      </c>
      <c r="AM37" s="110">
        <v>0</v>
      </c>
      <c r="AN37" s="114">
        <v>3.6026924004409961</v>
      </c>
      <c r="AO37" s="96"/>
      <c r="AP37" s="93">
        <v>0</v>
      </c>
      <c r="AQ37" s="110">
        <v>0</v>
      </c>
      <c r="AR37" s="114">
        <v>1.2900000000000003</v>
      </c>
      <c r="AS37" s="96"/>
      <c r="AT37" s="93"/>
      <c r="AU37" s="94"/>
      <c r="AV37" s="97"/>
      <c r="AW37" s="100">
        <v>0</v>
      </c>
      <c r="AX37" s="67"/>
      <c r="AY37" s="68"/>
      <c r="AZ37" s="69"/>
      <c r="BA37" s="96"/>
      <c r="BB37" s="93"/>
      <c r="BC37" s="110">
        <v>0</v>
      </c>
      <c r="BD37" s="114">
        <v>3.6026924004409961</v>
      </c>
      <c r="BE37" s="96"/>
      <c r="BF37" s="93"/>
      <c r="BG37" s="110">
        <v>0</v>
      </c>
      <c r="BH37" s="114">
        <v>1.2900000000000003</v>
      </c>
      <c r="BI37" s="96"/>
      <c r="BJ37" s="93"/>
      <c r="BK37" s="94"/>
      <c r="BL37" s="97"/>
      <c r="BM37" s="100"/>
      <c r="BN37" s="67"/>
      <c r="BO37" s="68"/>
      <c r="BP37" s="69"/>
      <c r="BQ37" s="96"/>
      <c r="BR37" s="182">
        <v>0</v>
      </c>
      <c r="BS37" s="110">
        <v>0</v>
      </c>
      <c r="BT37" s="114">
        <v>3.6026924004409961</v>
      </c>
      <c r="BU37" s="96"/>
      <c r="BV37" s="93">
        <v>0</v>
      </c>
      <c r="BW37" s="110">
        <v>0</v>
      </c>
      <c r="BX37" s="114">
        <v>0.32250000000000006</v>
      </c>
      <c r="BY37" s="96"/>
      <c r="BZ37" s="93"/>
      <c r="CA37" s="94"/>
      <c r="CB37" s="97"/>
      <c r="CC37" s="100"/>
      <c r="CD37" s="67"/>
      <c r="CE37" s="68"/>
      <c r="CF37" s="69"/>
      <c r="CG37" s="96"/>
      <c r="CH37" s="93">
        <v>0</v>
      </c>
      <c r="CI37" s="110">
        <v>0</v>
      </c>
      <c r="CJ37" s="114">
        <v>3.6026924004409961</v>
      </c>
      <c r="CK37" s="96"/>
      <c r="CL37" s="93">
        <v>0</v>
      </c>
      <c r="CM37" s="110">
        <v>0</v>
      </c>
      <c r="CN37" s="114">
        <v>1.2900000000000003</v>
      </c>
      <c r="CO37" s="96"/>
      <c r="CP37" s="93"/>
      <c r="CQ37" s="94"/>
      <c r="CR37" s="97"/>
      <c r="CS37" s="100"/>
      <c r="CT37" s="67"/>
      <c r="CU37" s="68"/>
      <c r="CV37" s="69"/>
      <c r="CW37" s="96"/>
      <c r="CX37" s="93">
        <v>0</v>
      </c>
      <c r="CY37" s="110">
        <v>0</v>
      </c>
      <c r="CZ37" s="114">
        <v>3.6026924004409961</v>
      </c>
      <c r="DA37" s="96"/>
      <c r="DB37" s="93">
        <v>0</v>
      </c>
      <c r="DC37" s="110">
        <v>0</v>
      </c>
      <c r="DD37" s="114">
        <v>1.2900000000000003</v>
      </c>
      <c r="DE37" s="96"/>
      <c r="DF37" s="93"/>
      <c r="DG37" s="94"/>
      <c r="DH37" s="97"/>
      <c r="DI37" s="101"/>
      <c r="DJ37" s="67"/>
      <c r="DK37" s="68"/>
      <c r="DL37" s="69"/>
      <c r="DM37" s="96"/>
      <c r="DN37" s="93"/>
      <c r="DO37" s="110">
        <f t="shared" si="4"/>
        <v>0</v>
      </c>
      <c r="DP37" s="114">
        <v>3.2138109792015235</v>
      </c>
      <c r="DQ37" s="96"/>
      <c r="DR37" s="93"/>
      <c r="DS37" s="110">
        <f t="shared" si="3"/>
        <v>0</v>
      </c>
      <c r="DT37" s="114">
        <v>1.2900000000000003</v>
      </c>
      <c r="DU37" s="96"/>
      <c r="DV37" s="93"/>
      <c r="DW37" s="94"/>
      <c r="DX37" s="97"/>
      <c r="DZ37" s="67"/>
      <c r="EA37" s="68"/>
      <c r="EB37" s="69"/>
      <c r="EC37" s="96"/>
      <c r="ED37" s="93"/>
      <c r="EE37" s="110">
        <f t="shared" si="1"/>
        <v>0</v>
      </c>
      <c r="EF37" s="114">
        <v>2.4660060656723686</v>
      </c>
      <c r="EG37" s="96"/>
      <c r="EH37" s="93"/>
      <c r="EI37" s="110">
        <f t="shared" si="2"/>
        <v>0</v>
      </c>
      <c r="EJ37" s="114">
        <v>0.12880834046451642</v>
      </c>
      <c r="EK37" s="96"/>
      <c r="EL37" s="93"/>
      <c r="EM37" s="94"/>
      <c r="EN37" s="97"/>
    </row>
    <row r="38" spans="1:144" s="102" customFormat="1">
      <c r="A38" s="92">
        <v>41671</v>
      </c>
      <c r="B38" s="67"/>
      <c r="C38" s="68"/>
      <c r="D38" s="106"/>
      <c r="E38" s="95"/>
      <c r="F38" s="93">
        <v>0</v>
      </c>
      <c r="G38" s="110">
        <v>0</v>
      </c>
      <c r="H38" s="112">
        <v>3.6026924004409961</v>
      </c>
      <c r="I38" s="96"/>
      <c r="J38" s="93">
        <v>0</v>
      </c>
      <c r="K38" s="110">
        <v>0</v>
      </c>
      <c r="L38" s="114">
        <v>1.2900000000000003</v>
      </c>
      <c r="M38" s="96"/>
      <c r="N38" s="93"/>
      <c r="O38" s="94"/>
      <c r="P38" s="97"/>
      <c r="Q38" s="98"/>
      <c r="R38" s="67"/>
      <c r="S38" s="68"/>
      <c r="T38" s="69"/>
      <c r="U38" s="96"/>
      <c r="V38" s="93">
        <v>0</v>
      </c>
      <c r="W38" s="110">
        <v>0</v>
      </c>
      <c r="X38" s="114">
        <v>3.6026924004409961</v>
      </c>
      <c r="Y38" s="96"/>
      <c r="Z38" s="93">
        <v>0</v>
      </c>
      <c r="AA38" s="110">
        <v>0</v>
      </c>
      <c r="AB38" s="114">
        <v>1.2900000000000003</v>
      </c>
      <c r="AC38" s="96"/>
      <c r="AD38" s="93"/>
      <c r="AE38" s="94"/>
      <c r="AF38" s="97"/>
      <c r="AG38" s="99">
        <v>0</v>
      </c>
      <c r="AH38" s="67"/>
      <c r="AI38" s="68"/>
      <c r="AJ38" s="69"/>
      <c r="AK38" s="96"/>
      <c r="AL38" s="93">
        <v>0</v>
      </c>
      <c r="AM38" s="110">
        <v>0</v>
      </c>
      <c r="AN38" s="114">
        <v>3.6026924004409961</v>
      </c>
      <c r="AO38" s="96"/>
      <c r="AP38" s="93">
        <v>0</v>
      </c>
      <c r="AQ38" s="110">
        <v>0</v>
      </c>
      <c r="AR38" s="114">
        <v>1.2900000000000003</v>
      </c>
      <c r="AS38" s="96"/>
      <c r="AT38" s="93"/>
      <c r="AU38" s="94"/>
      <c r="AV38" s="97"/>
      <c r="AW38" s="100">
        <v>0</v>
      </c>
      <c r="AX38" s="67"/>
      <c r="AY38" s="68"/>
      <c r="AZ38" s="69"/>
      <c r="BA38" s="96"/>
      <c r="BB38" s="93"/>
      <c r="BC38" s="110">
        <v>0</v>
      </c>
      <c r="BD38" s="114">
        <v>3.6026924004409961</v>
      </c>
      <c r="BE38" s="96"/>
      <c r="BF38" s="93"/>
      <c r="BG38" s="110">
        <v>0</v>
      </c>
      <c r="BH38" s="114">
        <v>1.2900000000000003</v>
      </c>
      <c r="BI38" s="96"/>
      <c r="BJ38" s="93"/>
      <c r="BK38" s="94"/>
      <c r="BL38" s="97"/>
      <c r="BM38" s="100"/>
      <c r="BN38" s="67"/>
      <c r="BO38" s="68"/>
      <c r="BP38" s="69"/>
      <c r="BQ38" s="96"/>
      <c r="BR38" s="182">
        <v>0</v>
      </c>
      <c r="BS38" s="110">
        <v>0</v>
      </c>
      <c r="BT38" s="114">
        <v>3.6026924004409961</v>
      </c>
      <c r="BU38" s="96"/>
      <c r="BV38" s="93">
        <v>0</v>
      </c>
      <c r="BW38" s="110">
        <v>0</v>
      </c>
      <c r="BX38" s="114">
        <v>0.32250000000000006</v>
      </c>
      <c r="BY38" s="96"/>
      <c r="BZ38" s="93"/>
      <c r="CA38" s="94"/>
      <c r="CB38" s="97"/>
      <c r="CC38" s="100"/>
      <c r="CD38" s="67"/>
      <c r="CE38" s="68"/>
      <c r="CF38" s="69"/>
      <c r="CG38" s="96"/>
      <c r="CH38" s="93">
        <v>0</v>
      </c>
      <c r="CI38" s="110">
        <v>0</v>
      </c>
      <c r="CJ38" s="114">
        <v>3.6026924004409961</v>
      </c>
      <c r="CK38" s="96"/>
      <c r="CL38" s="93">
        <v>0</v>
      </c>
      <c r="CM38" s="110">
        <v>0</v>
      </c>
      <c r="CN38" s="114">
        <v>1.2900000000000003</v>
      </c>
      <c r="CO38" s="96"/>
      <c r="CP38" s="93"/>
      <c r="CQ38" s="94"/>
      <c r="CR38" s="97"/>
      <c r="CS38" s="100"/>
      <c r="CT38" s="67"/>
      <c r="CU38" s="68"/>
      <c r="CV38" s="69"/>
      <c r="CW38" s="96"/>
      <c r="CX38" s="93">
        <v>0</v>
      </c>
      <c r="CY38" s="110">
        <v>0</v>
      </c>
      <c r="CZ38" s="114">
        <v>3.6026924004409961</v>
      </c>
      <c r="DA38" s="96"/>
      <c r="DB38" s="93">
        <v>0</v>
      </c>
      <c r="DC38" s="110">
        <v>0</v>
      </c>
      <c r="DD38" s="114">
        <v>1.2900000000000003</v>
      </c>
      <c r="DE38" s="96"/>
      <c r="DF38" s="93"/>
      <c r="DG38" s="94"/>
      <c r="DH38" s="97"/>
      <c r="DI38" s="101"/>
      <c r="DJ38" s="67"/>
      <c r="DK38" s="68"/>
      <c r="DL38" s="69"/>
      <c r="DM38" s="96"/>
      <c r="DN38" s="93"/>
      <c r="DO38" s="110">
        <f t="shared" si="4"/>
        <v>0</v>
      </c>
      <c r="DP38" s="114">
        <v>3.2138109792015235</v>
      </c>
      <c r="DQ38" s="96"/>
      <c r="DR38" s="93"/>
      <c r="DS38" s="110">
        <f t="shared" si="3"/>
        <v>0</v>
      </c>
      <c r="DT38" s="114">
        <v>1.2900000000000003</v>
      </c>
      <c r="DU38" s="96"/>
      <c r="DV38" s="93"/>
      <c r="DW38" s="94"/>
      <c r="DX38" s="97"/>
      <c r="DZ38" s="67"/>
      <c r="EA38" s="68"/>
      <c r="EB38" s="69"/>
      <c r="EC38" s="96"/>
      <c r="ED38" s="93"/>
      <c r="EE38" s="110">
        <f t="shared" si="1"/>
        <v>0</v>
      </c>
      <c r="EF38" s="114">
        <v>2.4660060656723686</v>
      </c>
      <c r="EG38" s="96"/>
      <c r="EH38" s="93"/>
      <c r="EI38" s="110">
        <f t="shared" si="2"/>
        <v>0</v>
      </c>
      <c r="EJ38" s="114">
        <v>0.12880834046451642</v>
      </c>
      <c r="EK38" s="96"/>
      <c r="EL38" s="93"/>
      <c r="EM38" s="94"/>
      <c r="EN38" s="97"/>
    </row>
    <row r="39" spans="1:144" s="102" customFormat="1">
      <c r="A39" s="92">
        <v>41699</v>
      </c>
      <c r="B39" s="67"/>
      <c r="C39" s="68"/>
      <c r="D39" s="106"/>
      <c r="E39" s="95"/>
      <c r="F39" s="93">
        <v>0</v>
      </c>
      <c r="G39" s="110">
        <v>0</v>
      </c>
      <c r="H39" s="112">
        <v>3.6026924004409961</v>
      </c>
      <c r="I39" s="96"/>
      <c r="J39" s="93">
        <v>0</v>
      </c>
      <c r="K39" s="110">
        <v>0</v>
      </c>
      <c r="L39" s="114">
        <v>1.2900000000000003</v>
      </c>
      <c r="M39" s="96"/>
      <c r="N39" s="93"/>
      <c r="O39" s="94"/>
      <c r="P39" s="97"/>
      <c r="Q39" s="98"/>
      <c r="R39" s="67"/>
      <c r="S39" s="68"/>
      <c r="T39" s="69"/>
      <c r="U39" s="96"/>
      <c r="V39" s="93">
        <v>0</v>
      </c>
      <c r="W39" s="110">
        <v>0</v>
      </c>
      <c r="X39" s="114">
        <v>3.6026924004409961</v>
      </c>
      <c r="Y39" s="96"/>
      <c r="Z39" s="93">
        <v>0</v>
      </c>
      <c r="AA39" s="110">
        <v>0</v>
      </c>
      <c r="AB39" s="114">
        <v>1.2900000000000003</v>
      </c>
      <c r="AC39" s="96"/>
      <c r="AD39" s="93"/>
      <c r="AE39" s="94"/>
      <c r="AF39" s="97"/>
      <c r="AG39" s="99">
        <v>0</v>
      </c>
      <c r="AH39" s="67"/>
      <c r="AI39" s="68"/>
      <c r="AJ39" s="69"/>
      <c r="AK39" s="96"/>
      <c r="AL39" s="93">
        <v>0</v>
      </c>
      <c r="AM39" s="110">
        <v>0</v>
      </c>
      <c r="AN39" s="114">
        <v>3.6026924004409961</v>
      </c>
      <c r="AO39" s="96"/>
      <c r="AP39" s="93">
        <v>0</v>
      </c>
      <c r="AQ39" s="110">
        <v>0</v>
      </c>
      <c r="AR39" s="114">
        <v>1.2900000000000003</v>
      </c>
      <c r="AS39" s="96"/>
      <c r="AT39" s="93"/>
      <c r="AU39" s="94"/>
      <c r="AV39" s="97"/>
      <c r="AW39" s="100">
        <v>0</v>
      </c>
      <c r="AX39" s="67"/>
      <c r="AY39" s="68"/>
      <c r="AZ39" s="69"/>
      <c r="BA39" s="96"/>
      <c r="BB39" s="93"/>
      <c r="BC39" s="110">
        <v>0</v>
      </c>
      <c r="BD39" s="114">
        <v>3.6026924004409961</v>
      </c>
      <c r="BE39" s="96"/>
      <c r="BF39" s="93"/>
      <c r="BG39" s="110">
        <v>0</v>
      </c>
      <c r="BH39" s="114">
        <v>1.2900000000000003</v>
      </c>
      <c r="BI39" s="96"/>
      <c r="BJ39" s="93"/>
      <c r="BK39" s="94"/>
      <c r="BL39" s="97"/>
      <c r="BM39" s="100"/>
      <c r="BN39" s="67"/>
      <c r="BO39" s="68"/>
      <c r="BP39" s="69"/>
      <c r="BQ39" s="96"/>
      <c r="BR39" s="182">
        <v>0</v>
      </c>
      <c r="BS39" s="110">
        <v>0</v>
      </c>
      <c r="BT39" s="114">
        <v>3.6026924004409961</v>
      </c>
      <c r="BU39" s="96"/>
      <c r="BV39" s="93">
        <v>0</v>
      </c>
      <c r="BW39" s="110">
        <v>0</v>
      </c>
      <c r="BX39" s="114">
        <v>0.32250000000000006</v>
      </c>
      <c r="BY39" s="96"/>
      <c r="BZ39" s="93"/>
      <c r="CA39" s="94"/>
      <c r="CB39" s="97"/>
      <c r="CC39" s="100"/>
      <c r="CD39" s="67"/>
      <c r="CE39" s="68"/>
      <c r="CF39" s="69"/>
      <c r="CG39" s="96"/>
      <c r="CH39" s="93">
        <v>0</v>
      </c>
      <c r="CI39" s="110">
        <v>0</v>
      </c>
      <c r="CJ39" s="114">
        <v>3.6026924004409961</v>
      </c>
      <c r="CK39" s="96"/>
      <c r="CL39" s="93">
        <v>0</v>
      </c>
      <c r="CM39" s="110">
        <v>0</v>
      </c>
      <c r="CN39" s="114">
        <v>1.2900000000000003</v>
      </c>
      <c r="CO39" s="96"/>
      <c r="CP39" s="93"/>
      <c r="CQ39" s="94"/>
      <c r="CR39" s="97"/>
      <c r="CS39" s="100"/>
      <c r="CT39" s="67"/>
      <c r="CU39" s="68"/>
      <c r="CV39" s="69"/>
      <c r="CW39" s="96"/>
      <c r="CX39" s="93">
        <v>0</v>
      </c>
      <c r="CY39" s="110">
        <v>0</v>
      </c>
      <c r="CZ39" s="114">
        <v>3.6026924004409961</v>
      </c>
      <c r="DA39" s="96"/>
      <c r="DB39" s="93">
        <v>0</v>
      </c>
      <c r="DC39" s="110">
        <v>0</v>
      </c>
      <c r="DD39" s="114">
        <v>1.2900000000000003</v>
      </c>
      <c r="DE39" s="96"/>
      <c r="DF39" s="93"/>
      <c r="DG39" s="94"/>
      <c r="DH39" s="97"/>
      <c r="DI39" s="101"/>
      <c r="DJ39" s="67"/>
      <c r="DK39" s="68"/>
      <c r="DL39" s="69"/>
      <c r="DM39" s="96"/>
      <c r="DN39" s="93"/>
      <c r="DO39" s="110">
        <f t="shared" si="4"/>
        <v>0</v>
      </c>
      <c r="DP39" s="114">
        <v>3.2138109792015235</v>
      </c>
      <c r="DQ39" s="96"/>
      <c r="DR39" s="93"/>
      <c r="DS39" s="110">
        <f t="shared" si="3"/>
        <v>0</v>
      </c>
      <c r="DT39" s="114">
        <v>1.2900000000000003</v>
      </c>
      <c r="DU39" s="96"/>
      <c r="DV39" s="93"/>
      <c r="DW39" s="94"/>
      <c r="DX39" s="97"/>
      <c r="DZ39" s="67"/>
      <c r="EA39" s="68"/>
      <c r="EB39" s="69"/>
      <c r="EC39" s="96"/>
      <c r="ED39" s="93"/>
      <c r="EE39" s="110">
        <f t="shared" si="1"/>
        <v>0</v>
      </c>
      <c r="EF39" s="114">
        <v>2.4660060656723686</v>
      </c>
      <c r="EG39" s="96"/>
      <c r="EH39" s="93"/>
      <c r="EI39" s="110">
        <f t="shared" si="2"/>
        <v>0</v>
      </c>
      <c r="EJ39" s="114">
        <v>0.12880834046451642</v>
      </c>
      <c r="EK39" s="96"/>
      <c r="EL39" s="93"/>
      <c r="EM39" s="94"/>
      <c r="EN39" s="97"/>
    </row>
    <row r="40" spans="1:144">
      <c r="A40" s="52">
        <v>41730</v>
      </c>
      <c r="B40" s="67"/>
      <c r="C40" s="68"/>
      <c r="D40" s="106"/>
      <c r="E40" s="53"/>
      <c r="F40" s="46">
        <v>0</v>
      </c>
      <c r="G40" s="109">
        <v>0</v>
      </c>
      <c r="H40" s="112">
        <v>3.6026924004409961</v>
      </c>
      <c r="I40" s="30"/>
      <c r="J40" s="67"/>
      <c r="K40" s="68"/>
      <c r="L40" s="69"/>
      <c r="M40" s="30"/>
      <c r="N40" s="46"/>
      <c r="O40" s="47"/>
      <c r="P40" s="48"/>
      <c r="Q40" s="49"/>
      <c r="R40" s="67"/>
      <c r="S40" s="68"/>
      <c r="T40" s="69"/>
      <c r="U40" s="30"/>
      <c r="V40" s="46">
        <v>0</v>
      </c>
      <c r="W40" s="109">
        <v>0</v>
      </c>
      <c r="X40" s="114">
        <v>3.6026924004409961</v>
      </c>
      <c r="Y40" s="30"/>
      <c r="Z40" s="67"/>
      <c r="AA40" s="68"/>
      <c r="AB40" s="69"/>
      <c r="AC40" s="30"/>
      <c r="AD40" s="46"/>
      <c r="AE40" s="47"/>
      <c r="AF40" s="48"/>
      <c r="AG40" s="50">
        <v>0</v>
      </c>
      <c r="AH40" s="67"/>
      <c r="AI40" s="68"/>
      <c r="AJ40" s="69"/>
      <c r="AK40" s="30"/>
      <c r="AL40" s="46">
        <v>0</v>
      </c>
      <c r="AM40" s="109">
        <v>0</v>
      </c>
      <c r="AN40" s="114">
        <v>3.6026924004409961</v>
      </c>
      <c r="AO40" s="30"/>
      <c r="AP40" s="67"/>
      <c r="AQ40" s="68"/>
      <c r="AR40" s="69"/>
      <c r="AS40" s="30"/>
      <c r="AT40" s="46"/>
      <c r="AU40" s="47"/>
      <c r="AV40" s="48"/>
      <c r="AW40" s="66">
        <v>0</v>
      </c>
      <c r="AX40" s="67"/>
      <c r="AY40" s="68"/>
      <c r="AZ40" s="69"/>
      <c r="BA40" s="30"/>
      <c r="BB40" s="46"/>
      <c r="BC40" s="109">
        <v>0</v>
      </c>
      <c r="BD40" s="114">
        <v>3.6026924004409961</v>
      </c>
      <c r="BE40" s="30"/>
      <c r="BF40" s="67"/>
      <c r="BG40" s="68"/>
      <c r="BH40" s="69"/>
      <c r="BI40" s="30"/>
      <c r="BJ40" s="46"/>
      <c r="BK40" s="47"/>
      <c r="BL40" s="48"/>
      <c r="BM40" s="66"/>
      <c r="BN40" s="67"/>
      <c r="BO40" s="68"/>
      <c r="BP40" s="69"/>
      <c r="BQ40" s="30"/>
      <c r="BR40" s="182">
        <v>0</v>
      </c>
      <c r="BS40" s="109">
        <v>0</v>
      </c>
      <c r="BT40" s="114">
        <v>3.6026924004409961</v>
      </c>
      <c r="BU40" s="30"/>
      <c r="BV40" s="67"/>
      <c r="BW40" s="68"/>
      <c r="BX40" s="69"/>
      <c r="BY40" s="30"/>
      <c r="BZ40" s="46"/>
      <c r="CA40" s="47"/>
      <c r="CB40" s="48"/>
      <c r="CC40" s="66"/>
      <c r="CD40" s="67"/>
      <c r="CE40" s="68"/>
      <c r="CF40" s="69"/>
      <c r="CG40" s="30"/>
      <c r="CH40" s="46">
        <v>0</v>
      </c>
      <c r="CI40" s="109">
        <v>0</v>
      </c>
      <c r="CJ40" s="114">
        <v>3.6026924004409961</v>
      </c>
      <c r="CK40" s="30"/>
      <c r="CL40" s="67"/>
      <c r="CM40" s="68"/>
      <c r="CN40" s="69"/>
      <c r="CO40" s="30"/>
      <c r="CP40" s="46"/>
      <c r="CQ40" s="47"/>
      <c r="CR40" s="48"/>
      <c r="CS40" s="66"/>
      <c r="CT40" s="67"/>
      <c r="CU40" s="68"/>
      <c r="CV40" s="69"/>
      <c r="CW40" s="30"/>
      <c r="CX40" s="46">
        <v>0</v>
      </c>
      <c r="CY40" s="109">
        <v>0</v>
      </c>
      <c r="CZ40" s="114">
        <v>3.6026924004409961</v>
      </c>
      <c r="DA40" s="30"/>
      <c r="DB40" s="67"/>
      <c r="DC40" s="68"/>
      <c r="DD40" s="69"/>
      <c r="DE40" s="30"/>
      <c r="DF40" s="46"/>
      <c r="DG40" s="47"/>
      <c r="DH40" s="48"/>
      <c r="DI40" s="51"/>
      <c r="DJ40" s="67"/>
      <c r="DK40" s="68"/>
      <c r="DL40" s="69"/>
      <c r="DM40" s="30"/>
      <c r="DN40" s="46"/>
      <c r="DO40" s="109">
        <f t="shared" si="4"/>
        <v>0</v>
      </c>
      <c r="DP40" s="114">
        <v>3.2138109792015235</v>
      </c>
      <c r="DQ40" s="30"/>
      <c r="DR40" s="67"/>
      <c r="DS40" s="68"/>
      <c r="DT40" s="69"/>
      <c r="DU40" s="30"/>
      <c r="DV40" s="46"/>
      <c r="DW40" s="47"/>
      <c r="DX40" s="48"/>
      <c r="DZ40" s="67"/>
      <c r="EA40" s="68"/>
      <c r="EB40" s="69"/>
      <c r="EC40" s="30"/>
      <c r="ED40" s="46"/>
      <c r="EE40" s="109">
        <f t="shared" si="1"/>
        <v>0</v>
      </c>
      <c r="EF40" s="114">
        <v>2.4660060656723686</v>
      </c>
      <c r="EG40" s="30"/>
      <c r="EH40" s="67"/>
      <c r="EI40" s="68"/>
      <c r="EJ40" s="69"/>
      <c r="EK40" s="30"/>
      <c r="EL40" s="46"/>
      <c r="EM40" s="47"/>
      <c r="EN40" s="48"/>
    </row>
    <row r="41" spans="1:144">
      <c r="A41" s="52">
        <v>41760</v>
      </c>
      <c r="B41" s="67"/>
      <c r="C41" s="68"/>
      <c r="D41" s="106"/>
      <c r="E41" s="53"/>
      <c r="F41" s="46">
        <v>0</v>
      </c>
      <c r="G41" s="109">
        <v>0</v>
      </c>
      <c r="H41" s="112">
        <v>3.6026924004409961</v>
      </c>
      <c r="I41" s="30"/>
      <c r="J41" s="67"/>
      <c r="K41" s="68"/>
      <c r="L41" s="69"/>
      <c r="M41" s="30"/>
      <c r="N41" s="46"/>
      <c r="O41" s="47"/>
      <c r="P41" s="48"/>
      <c r="Q41" s="49"/>
      <c r="R41" s="67"/>
      <c r="S41" s="68"/>
      <c r="T41" s="69"/>
      <c r="U41" s="30"/>
      <c r="V41" s="46">
        <v>0</v>
      </c>
      <c r="W41" s="109">
        <v>0</v>
      </c>
      <c r="X41" s="114">
        <v>3.6026924004409961</v>
      </c>
      <c r="Y41" s="30"/>
      <c r="Z41" s="67"/>
      <c r="AA41" s="68"/>
      <c r="AB41" s="69"/>
      <c r="AC41" s="30"/>
      <c r="AD41" s="46"/>
      <c r="AE41" s="47"/>
      <c r="AF41" s="48"/>
      <c r="AG41" s="50">
        <v>0</v>
      </c>
      <c r="AH41" s="67"/>
      <c r="AI41" s="68"/>
      <c r="AJ41" s="69"/>
      <c r="AK41" s="30"/>
      <c r="AL41" s="46">
        <v>0</v>
      </c>
      <c r="AM41" s="109">
        <v>0</v>
      </c>
      <c r="AN41" s="114">
        <v>3.6026924004409961</v>
      </c>
      <c r="AO41" s="30"/>
      <c r="AP41" s="67"/>
      <c r="AQ41" s="68"/>
      <c r="AR41" s="69"/>
      <c r="AS41" s="30"/>
      <c r="AT41" s="46"/>
      <c r="AU41" s="47"/>
      <c r="AV41" s="48"/>
      <c r="AW41" s="66">
        <v>0</v>
      </c>
      <c r="AX41" s="67"/>
      <c r="AY41" s="68"/>
      <c r="AZ41" s="69"/>
      <c r="BA41" s="30"/>
      <c r="BB41" s="46"/>
      <c r="BC41" s="109">
        <v>0</v>
      </c>
      <c r="BD41" s="114">
        <v>3.6026924004409961</v>
      </c>
      <c r="BE41" s="30"/>
      <c r="BF41" s="67"/>
      <c r="BG41" s="68"/>
      <c r="BH41" s="69"/>
      <c r="BI41" s="30"/>
      <c r="BJ41" s="46"/>
      <c r="BK41" s="47"/>
      <c r="BL41" s="48"/>
      <c r="BM41" s="66"/>
      <c r="BN41" s="67"/>
      <c r="BO41" s="68"/>
      <c r="BP41" s="69"/>
      <c r="BQ41" s="30"/>
      <c r="BR41" s="182">
        <v>0</v>
      </c>
      <c r="BS41" s="109">
        <v>0</v>
      </c>
      <c r="BT41" s="114">
        <v>3.6026924004409961</v>
      </c>
      <c r="BU41" s="30"/>
      <c r="BV41" s="67"/>
      <c r="BW41" s="68"/>
      <c r="BX41" s="69"/>
      <c r="BY41" s="30"/>
      <c r="BZ41" s="46"/>
      <c r="CA41" s="47"/>
      <c r="CB41" s="48"/>
      <c r="CC41" s="66"/>
      <c r="CD41" s="67"/>
      <c r="CE41" s="68"/>
      <c r="CF41" s="69"/>
      <c r="CG41" s="30"/>
      <c r="CH41" s="46">
        <v>0</v>
      </c>
      <c r="CI41" s="109">
        <v>0</v>
      </c>
      <c r="CJ41" s="114">
        <v>3.6026924004409961</v>
      </c>
      <c r="CK41" s="30"/>
      <c r="CL41" s="67"/>
      <c r="CM41" s="68"/>
      <c r="CN41" s="69"/>
      <c r="CO41" s="30"/>
      <c r="CP41" s="46"/>
      <c r="CQ41" s="47"/>
      <c r="CR41" s="48"/>
      <c r="CS41" s="66"/>
      <c r="CT41" s="67"/>
      <c r="CU41" s="68"/>
      <c r="CV41" s="69"/>
      <c r="CW41" s="30"/>
      <c r="CX41" s="46">
        <v>0</v>
      </c>
      <c r="CY41" s="109">
        <v>0</v>
      </c>
      <c r="CZ41" s="114">
        <v>3.6026924004409961</v>
      </c>
      <c r="DA41" s="30"/>
      <c r="DB41" s="67"/>
      <c r="DC41" s="68"/>
      <c r="DD41" s="69"/>
      <c r="DE41" s="30"/>
      <c r="DF41" s="46"/>
      <c r="DG41" s="47"/>
      <c r="DH41" s="48"/>
      <c r="DI41" s="51"/>
      <c r="DJ41" s="67"/>
      <c r="DK41" s="68"/>
      <c r="DL41" s="69"/>
      <c r="DM41" s="30"/>
      <c r="DN41" s="46"/>
      <c r="DO41" s="109">
        <f t="shared" si="4"/>
        <v>0</v>
      </c>
      <c r="DP41" s="114">
        <v>3.2138109792015235</v>
      </c>
      <c r="DQ41" s="30"/>
      <c r="DR41" s="67"/>
      <c r="DS41" s="68"/>
      <c r="DT41" s="69"/>
      <c r="DU41" s="30"/>
      <c r="DV41" s="46"/>
      <c r="DW41" s="47"/>
      <c r="DX41" s="48"/>
      <c r="DZ41" s="67"/>
      <c r="EA41" s="68"/>
      <c r="EB41" s="69"/>
      <c r="EC41" s="30"/>
      <c r="ED41" s="46"/>
      <c r="EE41" s="109">
        <f t="shared" si="1"/>
        <v>0</v>
      </c>
      <c r="EF41" s="114">
        <v>2.4660060656723686</v>
      </c>
      <c r="EG41" s="30"/>
      <c r="EH41" s="67"/>
      <c r="EI41" s="68"/>
      <c r="EJ41" s="69"/>
      <c r="EK41" s="30"/>
      <c r="EL41" s="46"/>
      <c r="EM41" s="47"/>
      <c r="EN41" s="48"/>
    </row>
    <row r="42" spans="1:144">
      <c r="A42" s="52">
        <v>41791</v>
      </c>
      <c r="B42" s="67"/>
      <c r="C42" s="68"/>
      <c r="D42" s="106"/>
      <c r="E42" s="53"/>
      <c r="F42" s="46">
        <v>0</v>
      </c>
      <c r="G42" s="109">
        <v>0</v>
      </c>
      <c r="H42" s="112">
        <v>3.6026924004409961</v>
      </c>
      <c r="I42" s="30"/>
      <c r="J42" s="67"/>
      <c r="K42" s="68"/>
      <c r="L42" s="69"/>
      <c r="M42" s="30"/>
      <c r="N42" s="46"/>
      <c r="O42" s="47"/>
      <c r="P42" s="48"/>
      <c r="Q42" s="49"/>
      <c r="R42" s="67"/>
      <c r="S42" s="68"/>
      <c r="T42" s="69"/>
      <c r="U42" s="30"/>
      <c r="V42" s="46">
        <v>0</v>
      </c>
      <c r="W42" s="109">
        <v>0</v>
      </c>
      <c r="X42" s="114">
        <v>3.6026924004409961</v>
      </c>
      <c r="Y42" s="30"/>
      <c r="Z42" s="67"/>
      <c r="AA42" s="68"/>
      <c r="AB42" s="69"/>
      <c r="AC42" s="30"/>
      <c r="AD42" s="46"/>
      <c r="AE42" s="47"/>
      <c r="AF42" s="48"/>
      <c r="AG42" s="50">
        <v>0</v>
      </c>
      <c r="AH42" s="67"/>
      <c r="AI42" s="68"/>
      <c r="AJ42" s="69"/>
      <c r="AK42" s="30"/>
      <c r="AL42" s="46">
        <v>0</v>
      </c>
      <c r="AM42" s="109">
        <v>0</v>
      </c>
      <c r="AN42" s="114">
        <v>3.6026924004409961</v>
      </c>
      <c r="AO42" s="30"/>
      <c r="AP42" s="67"/>
      <c r="AQ42" s="68"/>
      <c r="AR42" s="69"/>
      <c r="AS42" s="30"/>
      <c r="AT42" s="46"/>
      <c r="AU42" s="47"/>
      <c r="AV42" s="48"/>
      <c r="AW42" s="66">
        <v>0</v>
      </c>
      <c r="AX42" s="67"/>
      <c r="AY42" s="68"/>
      <c r="AZ42" s="69"/>
      <c r="BA42" s="30"/>
      <c r="BB42" s="46"/>
      <c r="BC42" s="109">
        <v>0</v>
      </c>
      <c r="BD42" s="114">
        <v>3.6026924004409961</v>
      </c>
      <c r="BE42" s="30"/>
      <c r="BF42" s="67"/>
      <c r="BG42" s="68"/>
      <c r="BH42" s="69"/>
      <c r="BI42" s="30"/>
      <c r="BJ42" s="46"/>
      <c r="BK42" s="47"/>
      <c r="BL42" s="48"/>
      <c r="BM42" s="66"/>
      <c r="BN42" s="67"/>
      <c r="BO42" s="68"/>
      <c r="BP42" s="69"/>
      <c r="BQ42" s="30"/>
      <c r="BR42" s="182">
        <v>0</v>
      </c>
      <c r="BS42" s="109">
        <v>0</v>
      </c>
      <c r="BT42" s="114">
        <v>3.6026924004409961</v>
      </c>
      <c r="BU42" s="30"/>
      <c r="BV42" s="67"/>
      <c r="BW42" s="68"/>
      <c r="BX42" s="69"/>
      <c r="BY42" s="30"/>
      <c r="BZ42" s="46"/>
      <c r="CA42" s="47"/>
      <c r="CB42" s="48"/>
      <c r="CC42" s="66"/>
      <c r="CD42" s="67"/>
      <c r="CE42" s="68"/>
      <c r="CF42" s="69"/>
      <c r="CG42" s="30"/>
      <c r="CH42" s="46">
        <v>0</v>
      </c>
      <c r="CI42" s="109">
        <v>0</v>
      </c>
      <c r="CJ42" s="114">
        <v>3.6026924004409961</v>
      </c>
      <c r="CK42" s="30"/>
      <c r="CL42" s="67"/>
      <c r="CM42" s="68"/>
      <c r="CN42" s="69"/>
      <c r="CO42" s="30"/>
      <c r="CP42" s="46"/>
      <c r="CQ42" s="47"/>
      <c r="CR42" s="48"/>
      <c r="CS42" s="66"/>
      <c r="CT42" s="67"/>
      <c r="CU42" s="68"/>
      <c r="CV42" s="69"/>
      <c r="CW42" s="30"/>
      <c r="CX42" s="46">
        <v>0</v>
      </c>
      <c r="CY42" s="109">
        <v>0</v>
      </c>
      <c r="CZ42" s="114">
        <v>3.6026924004409961</v>
      </c>
      <c r="DA42" s="30"/>
      <c r="DB42" s="67"/>
      <c r="DC42" s="68"/>
      <c r="DD42" s="69"/>
      <c r="DE42" s="30"/>
      <c r="DF42" s="46"/>
      <c r="DG42" s="47"/>
      <c r="DH42" s="48"/>
      <c r="DI42" s="51"/>
      <c r="DJ42" s="67"/>
      <c r="DK42" s="68"/>
      <c r="DL42" s="69"/>
      <c r="DM42" s="30"/>
      <c r="DN42" s="46"/>
      <c r="DO42" s="109">
        <f t="shared" si="4"/>
        <v>0</v>
      </c>
      <c r="DP42" s="114">
        <v>3.2138109792015235</v>
      </c>
      <c r="DQ42" s="30"/>
      <c r="DR42" s="67"/>
      <c r="DS42" s="68"/>
      <c r="DT42" s="69"/>
      <c r="DU42" s="30"/>
      <c r="DV42" s="46"/>
      <c r="DW42" s="47"/>
      <c r="DX42" s="48"/>
      <c r="DZ42" s="67"/>
      <c r="EA42" s="68"/>
      <c r="EB42" s="69"/>
      <c r="EC42" s="30"/>
      <c r="ED42" s="46"/>
      <c r="EE42" s="109">
        <f t="shared" si="1"/>
        <v>0</v>
      </c>
      <c r="EF42" s="114">
        <v>2.4660060656723686</v>
      </c>
      <c r="EG42" s="30"/>
      <c r="EH42" s="67"/>
      <c r="EI42" s="68"/>
      <c r="EJ42" s="69"/>
      <c r="EK42" s="30"/>
      <c r="EL42" s="46"/>
      <c r="EM42" s="47"/>
      <c r="EN42" s="48"/>
    </row>
    <row r="43" spans="1:144" s="102" customFormat="1">
      <c r="A43" s="54">
        <v>41821</v>
      </c>
      <c r="B43" s="55"/>
      <c r="C43" s="56"/>
      <c r="D43" s="57"/>
      <c r="E43" s="58"/>
      <c r="F43" s="55">
        <v>0</v>
      </c>
      <c r="G43" s="181">
        <v>0</v>
      </c>
      <c r="H43" s="57">
        <v>3.6026924004409961</v>
      </c>
      <c r="I43" s="59"/>
      <c r="J43" s="55"/>
      <c r="K43" s="56"/>
      <c r="L43" s="60"/>
      <c r="M43" s="59"/>
      <c r="N43" s="55"/>
      <c r="O43" s="56"/>
      <c r="P43" s="60"/>
      <c r="Q43" s="61"/>
      <c r="R43" s="55"/>
      <c r="S43" s="56"/>
      <c r="T43" s="60"/>
      <c r="U43" s="59"/>
      <c r="V43" s="55">
        <v>0</v>
      </c>
      <c r="W43" s="181">
        <v>0</v>
      </c>
      <c r="X43" s="60">
        <v>3.6026924004409961</v>
      </c>
      <c r="Y43" s="59"/>
      <c r="Z43" s="55"/>
      <c r="AA43" s="56"/>
      <c r="AB43" s="60"/>
      <c r="AC43" s="59"/>
      <c r="AD43" s="55"/>
      <c r="AE43" s="56"/>
      <c r="AF43" s="60"/>
      <c r="AG43" s="62">
        <v>0</v>
      </c>
      <c r="AH43" s="55"/>
      <c r="AI43" s="56"/>
      <c r="AJ43" s="60"/>
      <c r="AK43" s="59"/>
      <c r="AL43" s="55">
        <v>0</v>
      </c>
      <c r="AM43" s="181">
        <v>0</v>
      </c>
      <c r="AN43" s="60">
        <v>3.6026924004409961</v>
      </c>
      <c r="AO43" s="59"/>
      <c r="AP43" s="55"/>
      <c r="AQ43" s="56"/>
      <c r="AR43" s="60"/>
      <c r="AS43" s="59"/>
      <c r="AT43" s="55"/>
      <c r="AU43" s="56"/>
      <c r="AV43" s="60"/>
      <c r="AW43" s="63">
        <v>0</v>
      </c>
      <c r="AX43" s="55"/>
      <c r="AY43" s="56"/>
      <c r="AZ43" s="60"/>
      <c r="BA43" s="59"/>
      <c r="BB43" s="55"/>
      <c r="BC43" s="181">
        <v>0</v>
      </c>
      <c r="BD43" s="60">
        <v>3.6026924004409961</v>
      </c>
      <c r="BE43" s="59"/>
      <c r="BF43" s="55"/>
      <c r="BG43" s="56"/>
      <c r="BH43" s="60"/>
      <c r="BI43" s="59"/>
      <c r="BJ43" s="55"/>
      <c r="BK43" s="56"/>
      <c r="BL43" s="60"/>
      <c r="BM43" s="63"/>
      <c r="BN43" s="55"/>
      <c r="BO43" s="56"/>
      <c r="BP43" s="60"/>
      <c r="BQ43" s="59"/>
      <c r="BR43" s="55">
        <v>0</v>
      </c>
      <c r="BS43" s="181">
        <v>0</v>
      </c>
      <c r="BT43" s="60">
        <v>3.6026924004409961</v>
      </c>
      <c r="BU43" s="59"/>
      <c r="BV43" s="55"/>
      <c r="BW43" s="56"/>
      <c r="BX43" s="60"/>
      <c r="BY43" s="59"/>
      <c r="BZ43" s="55"/>
      <c r="CA43" s="56"/>
      <c r="CB43" s="60"/>
      <c r="CC43" s="63"/>
      <c r="CD43" s="55"/>
      <c r="CE43" s="56"/>
      <c r="CF43" s="60"/>
      <c r="CG43" s="59"/>
      <c r="CH43" s="55">
        <v>0</v>
      </c>
      <c r="CI43" s="181">
        <v>0</v>
      </c>
      <c r="CJ43" s="60">
        <v>3.6026924004409961</v>
      </c>
      <c r="CK43" s="59"/>
      <c r="CL43" s="55"/>
      <c r="CM43" s="56"/>
      <c r="CN43" s="60"/>
      <c r="CO43" s="59"/>
      <c r="CP43" s="55"/>
      <c r="CQ43" s="56"/>
      <c r="CR43" s="60"/>
      <c r="CS43" s="63"/>
      <c r="CT43" s="55"/>
      <c r="CU43" s="56"/>
      <c r="CV43" s="60"/>
      <c r="CW43" s="59"/>
      <c r="CX43" s="55">
        <v>0</v>
      </c>
      <c r="CY43" s="181">
        <v>0</v>
      </c>
      <c r="CZ43" s="60">
        <v>3.6026924004409961</v>
      </c>
      <c r="DA43" s="59"/>
      <c r="DB43" s="55"/>
      <c r="DC43" s="56"/>
      <c r="DD43" s="60"/>
      <c r="DE43" s="59"/>
      <c r="DF43" s="55"/>
      <c r="DG43" s="56"/>
      <c r="DH43" s="60"/>
      <c r="DI43" s="101"/>
      <c r="DJ43" s="67"/>
      <c r="DK43" s="68"/>
      <c r="DL43" s="69"/>
      <c r="DM43" s="96"/>
      <c r="DN43" s="93"/>
      <c r="DO43" s="110">
        <f t="shared" si="4"/>
        <v>0</v>
      </c>
      <c r="DP43" s="114">
        <v>3.2138109792015235</v>
      </c>
      <c r="DQ43" s="96"/>
      <c r="DR43" s="67"/>
      <c r="DS43" s="68"/>
      <c r="DT43" s="69"/>
      <c r="DU43" s="96"/>
      <c r="DV43" s="93"/>
      <c r="DW43" s="94"/>
      <c r="DX43" s="97"/>
      <c r="DZ43" s="67"/>
      <c r="EA43" s="68"/>
      <c r="EB43" s="69"/>
      <c r="EC43" s="96"/>
      <c r="ED43" s="93"/>
      <c r="EE43" s="110">
        <f t="shared" si="1"/>
        <v>0</v>
      </c>
      <c r="EF43" s="114">
        <v>2.4660060656723686</v>
      </c>
      <c r="EG43" s="96"/>
      <c r="EH43" s="67"/>
      <c r="EI43" s="68"/>
      <c r="EJ43" s="69"/>
      <c r="EK43" s="96"/>
      <c r="EL43" s="93"/>
      <c r="EM43" s="94"/>
      <c r="EN43" s="97"/>
    </row>
    <row r="44" spans="1:144">
      <c r="A44" s="52">
        <v>41852</v>
      </c>
      <c r="B44" s="67"/>
      <c r="C44" s="68"/>
      <c r="D44" s="106"/>
      <c r="E44" s="53"/>
      <c r="F44" s="46">
        <v>0</v>
      </c>
      <c r="G44" s="109">
        <v>0</v>
      </c>
      <c r="H44" s="112">
        <v>3.6026924004409961</v>
      </c>
      <c r="I44" s="30"/>
      <c r="J44" s="67"/>
      <c r="K44" s="68"/>
      <c r="L44" s="69"/>
      <c r="M44" s="30"/>
      <c r="N44" s="46"/>
      <c r="O44" s="47"/>
      <c r="P44" s="48"/>
      <c r="Q44" s="49"/>
      <c r="R44" s="67"/>
      <c r="S44" s="68"/>
      <c r="T44" s="69"/>
      <c r="U44" s="30"/>
      <c r="V44" s="46">
        <v>0</v>
      </c>
      <c r="W44" s="109">
        <v>0</v>
      </c>
      <c r="X44" s="114">
        <v>3.6026924004409961</v>
      </c>
      <c r="Y44" s="30"/>
      <c r="Z44" s="67"/>
      <c r="AA44" s="68"/>
      <c r="AB44" s="69"/>
      <c r="AC44" s="30"/>
      <c r="AD44" s="46"/>
      <c r="AE44" s="47"/>
      <c r="AF44" s="48"/>
      <c r="AG44" s="50">
        <v>0</v>
      </c>
      <c r="AH44" s="67"/>
      <c r="AI44" s="68"/>
      <c r="AJ44" s="69"/>
      <c r="AK44" s="30"/>
      <c r="AL44" s="46">
        <v>0</v>
      </c>
      <c r="AM44" s="109">
        <v>0</v>
      </c>
      <c r="AN44" s="114">
        <v>3.6026924004409961</v>
      </c>
      <c r="AO44" s="30"/>
      <c r="AP44" s="67"/>
      <c r="AQ44" s="68"/>
      <c r="AR44" s="69"/>
      <c r="AS44" s="30"/>
      <c r="AT44" s="46"/>
      <c r="AU44" s="47"/>
      <c r="AV44" s="48"/>
      <c r="AW44" s="66">
        <v>0</v>
      </c>
      <c r="AX44" s="67"/>
      <c r="AY44" s="68"/>
      <c r="AZ44" s="69"/>
      <c r="BA44" s="30"/>
      <c r="BB44" s="46"/>
      <c r="BC44" s="109">
        <v>0</v>
      </c>
      <c r="BD44" s="114">
        <v>3.6026924004409961</v>
      </c>
      <c r="BE44" s="30"/>
      <c r="BF44" s="67"/>
      <c r="BG44" s="68"/>
      <c r="BH44" s="69"/>
      <c r="BI44" s="30"/>
      <c r="BJ44" s="46"/>
      <c r="BK44" s="47"/>
      <c r="BL44" s="48"/>
      <c r="BM44" s="66"/>
      <c r="BN44" s="67"/>
      <c r="BO44" s="68"/>
      <c r="BP44" s="69"/>
      <c r="BQ44" s="30"/>
      <c r="BR44" s="46">
        <v>0</v>
      </c>
      <c r="BS44" s="109">
        <v>0</v>
      </c>
      <c r="BT44" s="114">
        <v>3.6026924004409961</v>
      </c>
      <c r="BU44" s="30"/>
      <c r="BV44" s="67"/>
      <c r="BW44" s="68"/>
      <c r="BX44" s="69"/>
      <c r="BY44" s="30"/>
      <c r="BZ44" s="46"/>
      <c r="CA44" s="47"/>
      <c r="CB44" s="48"/>
      <c r="CC44" s="66"/>
      <c r="CD44" s="67"/>
      <c r="CE44" s="68"/>
      <c r="CF44" s="69"/>
      <c r="CG44" s="30"/>
      <c r="CH44" s="46">
        <v>0</v>
      </c>
      <c r="CI44" s="109">
        <v>0</v>
      </c>
      <c r="CJ44" s="114">
        <v>3.6026924004409961</v>
      </c>
      <c r="CK44" s="30"/>
      <c r="CL44" s="67"/>
      <c r="CM44" s="68"/>
      <c r="CN44" s="69"/>
      <c r="CO44" s="30"/>
      <c r="CP44" s="46"/>
      <c r="CQ44" s="47"/>
      <c r="CR44" s="48"/>
      <c r="CS44" s="66"/>
      <c r="CT44" s="67"/>
      <c r="CU44" s="68"/>
      <c r="CV44" s="69"/>
      <c r="CW44" s="30"/>
      <c r="CX44" s="46">
        <v>0</v>
      </c>
      <c r="CY44" s="109">
        <v>0</v>
      </c>
      <c r="CZ44" s="114">
        <v>3.6026924004409961</v>
      </c>
      <c r="DA44" s="30"/>
      <c r="DB44" s="67"/>
      <c r="DC44" s="68"/>
      <c r="DD44" s="69"/>
      <c r="DE44" s="30"/>
      <c r="DF44" s="46"/>
      <c r="DG44" s="47"/>
      <c r="DH44" s="48"/>
      <c r="DI44" s="51"/>
      <c r="DJ44" s="67"/>
      <c r="DK44" s="68"/>
      <c r="DL44" s="69"/>
      <c r="DM44" s="30"/>
      <c r="DN44" s="46"/>
      <c r="DO44" s="109">
        <f t="shared" si="4"/>
        <v>0</v>
      </c>
      <c r="DP44" s="114">
        <v>3.2138109792015235</v>
      </c>
      <c r="DQ44" s="30"/>
      <c r="DR44" s="67"/>
      <c r="DS44" s="68"/>
      <c r="DT44" s="69"/>
      <c r="DU44" s="30"/>
      <c r="DV44" s="46"/>
      <c r="DW44" s="47"/>
      <c r="DX44" s="48"/>
      <c r="DZ44" s="67"/>
      <c r="EA44" s="68"/>
      <c r="EB44" s="69"/>
      <c r="EC44" s="30"/>
      <c r="ED44" s="46"/>
      <c r="EE44" s="109">
        <f t="shared" si="1"/>
        <v>0</v>
      </c>
      <c r="EF44" s="114">
        <v>2.4660060656723686</v>
      </c>
      <c r="EG44" s="30"/>
      <c r="EH44" s="67"/>
      <c r="EI44" s="68"/>
      <c r="EJ44" s="69"/>
      <c r="EK44" s="30"/>
      <c r="EL44" s="46"/>
      <c r="EM44" s="47"/>
      <c r="EN44" s="48"/>
    </row>
    <row r="45" spans="1:144">
      <c r="A45" s="52">
        <v>41883</v>
      </c>
      <c r="B45" s="67"/>
      <c r="C45" s="68"/>
      <c r="D45" s="106"/>
      <c r="E45" s="53"/>
      <c r="F45" s="46">
        <v>0</v>
      </c>
      <c r="G45" s="109">
        <v>0</v>
      </c>
      <c r="H45" s="112">
        <v>3.6026924004409961</v>
      </c>
      <c r="I45" s="30"/>
      <c r="J45" s="67"/>
      <c r="K45" s="68"/>
      <c r="L45" s="69"/>
      <c r="M45" s="30"/>
      <c r="N45" s="46"/>
      <c r="O45" s="47"/>
      <c r="P45" s="48"/>
      <c r="Q45" s="49"/>
      <c r="R45" s="67"/>
      <c r="S45" s="68"/>
      <c r="T45" s="69"/>
      <c r="U45" s="30"/>
      <c r="V45" s="46">
        <v>0</v>
      </c>
      <c r="W45" s="109">
        <v>0</v>
      </c>
      <c r="X45" s="114">
        <v>3.6026924004409961</v>
      </c>
      <c r="Y45" s="30"/>
      <c r="Z45" s="67"/>
      <c r="AA45" s="68"/>
      <c r="AB45" s="69"/>
      <c r="AC45" s="30"/>
      <c r="AD45" s="46"/>
      <c r="AE45" s="47"/>
      <c r="AF45" s="48"/>
      <c r="AG45" s="50">
        <v>0</v>
      </c>
      <c r="AH45" s="67"/>
      <c r="AI45" s="68"/>
      <c r="AJ45" s="69"/>
      <c r="AK45" s="30"/>
      <c r="AL45" s="46">
        <v>0</v>
      </c>
      <c r="AM45" s="109">
        <v>0</v>
      </c>
      <c r="AN45" s="114">
        <v>3.6026924004409961</v>
      </c>
      <c r="AO45" s="30"/>
      <c r="AP45" s="67"/>
      <c r="AQ45" s="68"/>
      <c r="AR45" s="69"/>
      <c r="AS45" s="30"/>
      <c r="AT45" s="46"/>
      <c r="AU45" s="47"/>
      <c r="AV45" s="48"/>
      <c r="AW45" s="66">
        <v>0</v>
      </c>
      <c r="AX45" s="67"/>
      <c r="AY45" s="68"/>
      <c r="AZ45" s="69"/>
      <c r="BA45" s="30"/>
      <c r="BB45" s="46"/>
      <c r="BC45" s="109">
        <v>0</v>
      </c>
      <c r="BD45" s="114">
        <v>3.6026924004409961</v>
      </c>
      <c r="BE45" s="30"/>
      <c r="BF45" s="67"/>
      <c r="BG45" s="68"/>
      <c r="BH45" s="69"/>
      <c r="BI45" s="30"/>
      <c r="BJ45" s="46"/>
      <c r="BK45" s="47"/>
      <c r="BL45" s="48"/>
      <c r="BM45" s="66"/>
      <c r="BN45" s="67"/>
      <c r="BO45" s="68"/>
      <c r="BP45" s="69"/>
      <c r="BQ45" s="30"/>
      <c r="BR45" s="46">
        <v>0</v>
      </c>
      <c r="BS45" s="109">
        <v>0</v>
      </c>
      <c r="BT45" s="114">
        <v>3.6026924004409961</v>
      </c>
      <c r="BU45" s="30"/>
      <c r="BV45" s="67"/>
      <c r="BW45" s="68"/>
      <c r="BX45" s="69"/>
      <c r="BY45" s="30"/>
      <c r="BZ45" s="46"/>
      <c r="CA45" s="47"/>
      <c r="CB45" s="48"/>
      <c r="CC45" s="66"/>
      <c r="CD45" s="67"/>
      <c r="CE45" s="68"/>
      <c r="CF45" s="69"/>
      <c r="CG45" s="30"/>
      <c r="CH45" s="46">
        <v>0</v>
      </c>
      <c r="CI45" s="109">
        <v>0</v>
      </c>
      <c r="CJ45" s="114">
        <v>3.6026924004409961</v>
      </c>
      <c r="CK45" s="30"/>
      <c r="CL45" s="67"/>
      <c r="CM45" s="68"/>
      <c r="CN45" s="69"/>
      <c r="CO45" s="30"/>
      <c r="CP45" s="46"/>
      <c r="CQ45" s="47"/>
      <c r="CR45" s="48"/>
      <c r="CS45" s="66"/>
      <c r="CT45" s="67"/>
      <c r="CU45" s="68"/>
      <c r="CV45" s="69"/>
      <c r="CW45" s="30"/>
      <c r="CX45" s="46">
        <v>0</v>
      </c>
      <c r="CY45" s="109">
        <v>0</v>
      </c>
      <c r="CZ45" s="114">
        <v>3.6026924004409961</v>
      </c>
      <c r="DA45" s="30"/>
      <c r="DB45" s="67"/>
      <c r="DC45" s="68"/>
      <c r="DD45" s="69"/>
      <c r="DE45" s="30"/>
      <c r="DF45" s="46"/>
      <c r="DG45" s="47"/>
      <c r="DH45" s="48"/>
      <c r="DI45" s="51"/>
      <c r="DJ45" s="67"/>
      <c r="DK45" s="68"/>
      <c r="DL45" s="69"/>
      <c r="DM45" s="30"/>
      <c r="DN45" s="46"/>
      <c r="DO45" s="109">
        <f t="shared" si="4"/>
        <v>0</v>
      </c>
      <c r="DP45" s="114">
        <v>3.2138109792015235</v>
      </c>
      <c r="DQ45" s="30"/>
      <c r="DR45" s="67"/>
      <c r="DS45" s="68"/>
      <c r="DT45" s="69"/>
      <c r="DU45" s="30"/>
      <c r="DV45" s="46"/>
      <c r="DW45" s="47"/>
      <c r="DX45" s="48"/>
      <c r="DZ45" s="67"/>
      <c r="EA45" s="68"/>
      <c r="EB45" s="69"/>
      <c r="EC45" s="30"/>
      <c r="ED45" s="46"/>
      <c r="EE45" s="109">
        <f t="shared" si="1"/>
        <v>0</v>
      </c>
      <c r="EF45" s="114">
        <v>2.4660060656723686</v>
      </c>
      <c r="EG45" s="30"/>
      <c r="EH45" s="67"/>
      <c r="EI45" s="68"/>
      <c r="EJ45" s="69"/>
      <c r="EK45" s="30"/>
      <c r="EL45" s="46"/>
      <c r="EM45" s="47"/>
      <c r="EN45" s="48"/>
    </row>
    <row r="46" spans="1:144">
      <c r="A46" s="52">
        <v>41913</v>
      </c>
      <c r="B46" s="67"/>
      <c r="C46" s="68"/>
      <c r="D46" s="106"/>
      <c r="E46" s="53"/>
      <c r="F46" s="46">
        <v>0</v>
      </c>
      <c r="G46" s="109">
        <v>0</v>
      </c>
      <c r="H46" s="112">
        <v>3.6498623063134872</v>
      </c>
      <c r="I46" s="30"/>
      <c r="J46" s="67"/>
      <c r="K46" s="68"/>
      <c r="L46" s="69"/>
      <c r="M46" s="30"/>
      <c r="N46" s="46"/>
      <c r="O46" s="47"/>
      <c r="P46" s="48"/>
      <c r="Q46" s="49"/>
      <c r="R46" s="67"/>
      <c r="S46" s="68"/>
      <c r="T46" s="69"/>
      <c r="U46" s="30"/>
      <c r="V46" s="46">
        <v>0</v>
      </c>
      <c r="W46" s="109">
        <v>0</v>
      </c>
      <c r="X46" s="114">
        <v>3.6498623063134872</v>
      </c>
      <c r="Y46" s="30"/>
      <c r="Z46" s="67"/>
      <c r="AA46" s="68"/>
      <c r="AB46" s="69"/>
      <c r="AC46" s="30"/>
      <c r="AD46" s="46"/>
      <c r="AE46" s="47"/>
      <c r="AF46" s="48"/>
      <c r="AG46" s="50">
        <v>0</v>
      </c>
      <c r="AH46" s="67"/>
      <c r="AI46" s="68"/>
      <c r="AJ46" s="69"/>
      <c r="AK46" s="30"/>
      <c r="AL46" s="46">
        <v>0</v>
      </c>
      <c r="AM46" s="109">
        <v>0</v>
      </c>
      <c r="AN46" s="114">
        <v>3.6498623063134872</v>
      </c>
      <c r="AO46" s="30"/>
      <c r="AP46" s="67"/>
      <c r="AQ46" s="68"/>
      <c r="AR46" s="69"/>
      <c r="AS46" s="30"/>
      <c r="AT46" s="46"/>
      <c r="AU46" s="47"/>
      <c r="AV46" s="48"/>
      <c r="AW46" s="66">
        <v>0</v>
      </c>
      <c r="AX46" s="67"/>
      <c r="AY46" s="68"/>
      <c r="AZ46" s="69"/>
      <c r="BA46" s="30"/>
      <c r="BB46" s="46"/>
      <c r="BC46" s="109">
        <v>0</v>
      </c>
      <c r="BD46" s="114">
        <v>3.6498623063134872</v>
      </c>
      <c r="BE46" s="30"/>
      <c r="BF46" s="67"/>
      <c r="BG46" s="68"/>
      <c r="BH46" s="69"/>
      <c r="BI46" s="30"/>
      <c r="BJ46" s="46"/>
      <c r="BK46" s="47"/>
      <c r="BL46" s="48"/>
      <c r="BM46" s="66"/>
      <c r="BN46" s="67"/>
      <c r="BO46" s="68"/>
      <c r="BP46" s="69"/>
      <c r="BQ46" s="30"/>
      <c r="BR46" s="46">
        <v>0</v>
      </c>
      <c r="BS46" s="109">
        <v>0</v>
      </c>
      <c r="BT46" s="114">
        <v>3.6498623063134872</v>
      </c>
      <c r="BU46" s="30"/>
      <c r="BV46" s="67"/>
      <c r="BW46" s="68"/>
      <c r="BX46" s="69"/>
      <c r="BY46" s="30"/>
      <c r="BZ46" s="46"/>
      <c r="CA46" s="47"/>
      <c r="CB46" s="48"/>
      <c r="CC46" s="66"/>
      <c r="CD46" s="67"/>
      <c r="CE46" s="68"/>
      <c r="CF46" s="69"/>
      <c r="CG46" s="30"/>
      <c r="CH46" s="46">
        <v>0</v>
      </c>
      <c r="CI46" s="109">
        <v>0</v>
      </c>
      <c r="CJ46" s="114">
        <v>3.6498623063134872</v>
      </c>
      <c r="CK46" s="30"/>
      <c r="CL46" s="67"/>
      <c r="CM46" s="68"/>
      <c r="CN46" s="69"/>
      <c r="CO46" s="30"/>
      <c r="CP46" s="46"/>
      <c r="CQ46" s="47"/>
      <c r="CR46" s="48"/>
      <c r="CS46" s="66"/>
      <c r="CT46" s="67"/>
      <c r="CU46" s="68"/>
      <c r="CV46" s="69"/>
      <c r="CW46" s="30"/>
      <c r="CX46" s="46">
        <v>0</v>
      </c>
      <c r="CY46" s="109">
        <v>0</v>
      </c>
      <c r="CZ46" s="114">
        <v>3.6498623063134872</v>
      </c>
      <c r="DA46" s="30"/>
      <c r="DB46" s="67"/>
      <c r="DC46" s="68"/>
      <c r="DD46" s="69"/>
      <c r="DE46" s="30"/>
      <c r="DF46" s="46"/>
      <c r="DG46" s="47"/>
      <c r="DH46" s="48"/>
      <c r="DI46" s="51"/>
      <c r="DJ46" s="67"/>
      <c r="DK46" s="68"/>
      <c r="DL46" s="69"/>
      <c r="DM46" s="30"/>
      <c r="DN46" s="46"/>
      <c r="DO46" s="109"/>
      <c r="DP46" s="114"/>
      <c r="DQ46" s="30"/>
      <c r="DR46" s="67"/>
      <c r="DS46" s="68"/>
      <c r="DT46" s="69"/>
      <c r="DU46" s="30"/>
      <c r="DV46" s="46"/>
      <c r="DW46" s="47"/>
      <c r="DX46" s="48"/>
      <c r="DZ46" s="67"/>
      <c r="EA46" s="68"/>
      <c r="EB46" s="69"/>
      <c r="EC46" s="30"/>
      <c r="ED46" s="46"/>
      <c r="EE46" s="109"/>
      <c r="EF46" s="114"/>
      <c r="EG46" s="30"/>
      <c r="EH46" s="67"/>
      <c r="EI46" s="68"/>
      <c r="EJ46" s="69"/>
      <c r="EK46" s="30"/>
      <c r="EL46" s="46"/>
      <c r="EM46" s="47"/>
      <c r="EN46" s="48"/>
    </row>
    <row r="47" spans="1:144">
      <c r="A47" s="52">
        <v>41944</v>
      </c>
      <c r="B47" s="67"/>
      <c r="C47" s="68"/>
      <c r="D47" s="106"/>
      <c r="E47" s="53"/>
      <c r="F47" s="46">
        <v>0</v>
      </c>
      <c r="G47" s="109">
        <v>0</v>
      </c>
      <c r="H47" s="112">
        <v>3.6498623063134872</v>
      </c>
      <c r="I47" s="30"/>
      <c r="J47" s="67"/>
      <c r="K47" s="68"/>
      <c r="L47" s="69"/>
      <c r="M47" s="30"/>
      <c r="N47" s="46"/>
      <c r="O47" s="47"/>
      <c r="P47" s="48"/>
      <c r="Q47" s="49"/>
      <c r="R47" s="67"/>
      <c r="S47" s="68"/>
      <c r="T47" s="69"/>
      <c r="U47" s="30"/>
      <c r="V47" s="46">
        <v>0</v>
      </c>
      <c r="W47" s="109">
        <v>0</v>
      </c>
      <c r="X47" s="114">
        <v>3.6498623063134872</v>
      </c>
      <c r="Y47" s="30"/>
      <c r="Z47" s="67"/>
      <c r="AA47" s="68"/>
      <c r="AB47" s="69"/>
      <c r="AC47" s="30"/>
      <c r="AD47" s="46"/>
      <c r="AE47" s="47"/>
      <c r="AF47" s="48"/>
      <c r="AG47" s="50">
        <v>0</v>
      </c>
      <c r="AH47" s="67"/>
      <c r="AI47" s="68"/>
      <c r="AJ47" s="69"/>
      <c r="AK47" s="30"/>
      <c r="AL47" s="46">
        <v>0</v>
      </c>
      <c r="AM47" s="109">
        <v>0</v>
      </c>
      <c r="AN47" s="114">
        <v>3.6498623063134872</v>
      </c>
      <c r="AO47" s="30"/>
      <c r="AP47" s="67"/>
      <c r="AQ47" s="68"/>
      <c r="AR47" s="69"/>
      <c r="AS47" s="30"/>
      <c r="AT47" s="46"/>
      <c r="AU47" s="47"/>
      <c r="AV47" s="48"/>
      <c r="AW47" s="66">
        <v>0</v>
      </c>
      <c r="AX47" s="67"/>
      <c r="AY47" s="68"/>
      <c r="AZ47" s="69"/>
      <c r="BA47" s="30"/>
      <c r="BB47" s="46"/>
      <c r="BC47" s="109">
        <v>0</v>
      </c>
      <c r="BD47" s="114">
        <v>3.6498623063134872</v>
      </c>
      <c r="BE47" s="30"/>
      <c r="BF47" s="67"/>
      <c r="BG47" s="68"/>
      <c r="BH47" s="69"/>
      <c r="BI47" s="30"/>
      <c r="BJ47" s="46"/>
      <c r="BK47" s="47"/>
      <c r="BL47" s="48"/>
      <c r="BM47" s="66"/>
      <c r="BN47" s="67"/>
      <c r="BO47" s="68"/>
      <c r="BP47" s="69"/>
      <c r="BQ47" s="30"/>
      <c r="BR47" s="46">
        <v>0</v>
      </c>
      <c r="BS47" s="109">
        <v>0</v>
      </c>
      <c r="BT47" s="114">
        <v>3.6498623063134872</v>
      </c>
      <c r="BU47" s="30"/>
      <c r="BV47" s="67"/>
      <c r="BW47" s="68"/>
      <c r="BX47" s="69"/>
      <c r="BY47" s="30"/>
      <c r="BZ47" s="46"/>
      <c r="CA47" s="47"/>
      <c r="CB47" s="48"/>
      <c r="CC47" s="66"/>
      <c r="CD47" s="67"/>
      <c r="CE47" s="68"/>
      <c r="CF47" s="69"/>
      <c r="CG47" s="30"/>
      <c r="CH47" s="46">
        <v>0</v>
      </c>
      <c r="CI47" s="109">
        <v>0</v>
      </c>
      <c r="CJ47" s="114">
        <v>3.6498623063134872</v>
      </c>
      <c r="CK47" s="30"/>
      <c r="CL47" s="67"/>
      <c r="CM47" s="68"/>
      <c r="CN47" s="69"/>
      <c r="CO47" s="30"/>
      <c r="CP47" s="46"/>
      <c r="CQ47" s="47"/>
      <c r="CR47" s="48"/>
      <c r="CS47" s="66"/>
      <c r="CT47" s="67"/>
      <c r="CU47" s="68"/>
      <c r="CV47" s="69"/>
      <c r="CW47" s="30"/>
      <c r="CX47" s="46">
        <v>0</v>
      </c>
      <c r="CY47" s="109">
        <v>0</v>
      </c>
      <c r="CZ47" s="114">
        <v>3.6498623063134872</v>
      </c>
      <c r="DA47" s="30"/>
      <c r="DB47" s="67"/>
      <c r="DC47" s="68"/>
      <c r="DD47" s="69"/>
      <c r="DE47" s="30"/>
      <c r="DF47" s="46"/>
      <c r="DG47" s="47"/>
      <c r="DH47" s="48"/>
      <c r="DI47" s="51"/>
      <c r="DJ47" s="67"/>
      <c r="DK47" s="68"/>
      <c r="DL47" s="69"/>
      <c r="DM47" s="30"/>
      <c r="DN47" s="46"/>
      <c r="DO47" s="109"/>
      <c r="DP47" s="114"/>
      <c r="DQ47" s="30"/>
      <c r="DR47" s="67"/>
      <c r="DS47" s="68"/>
      <c r="DT47" s="69"/>
      <c r="DU47" s="30"/>
      <c r="DV47" s="46"/>
      <c r="DW47" s="47"/>
      <c r="DX47" s="48"/>
      <c r="DZ47" s="67"/>
      <c r="EA47" s="68"/>
      <c r="EB47" s="69"/>
      <c r="EC47" s="30"/>
      <c r="ED47" s="46"/>
      <c r="EE47" s="109"/>
      <c r="EF47" s="114"/>
      <c r="EG47" s="30"/>
      <c r="EH47" s="67"/>
      <c r="EI47" s="68"/>
      <c r="EJ47" s="69"/>
      <c r="EK47" s="30"/>
      <c r="EL47" s="46"/>
      <c r="EM47" s="47"/>
      <c r="EN47" s="48"/>
    </row>
    <row r="48" spans="1:144">
      <c r="A48" s="52">
        <v>41974</v>
      </c>
      <c r="B48" s="67"/>
      <c r="C48" s="68"/>
      <c r="D48" s="106"/>
      <c r="E48" s="53"/>
      <c r="F48" s="46">
        <v>0</v>
      </c>
      <c r="G48" s="109">
        <v>0</v>
      </c>
      <c r="H48" s="112">
        <v>3.6498623063134872</v>
      </c>
      <c r="I48" s="30"/>
      <c r="J48" s="67"/>
      <c r="K48" s="68"/>
      <c r="L48" s="69"/>
      <c r="M48" s="30"/>
      <c r="N48" s="46"/>
      <c r="O48" s="47"/>
      <c r="P48" s="48"/>
      <c r="Q48" s="49"/>
      <c r="R48" s="67"/>
      <c r="S48" s="68"/>
      <c r="T48" s="69"/>
      <c r="U48" s="30"/>
      <c r="V48" s="46">
        <v>0</v>
      </c>
      <c r="W48" s="109">
        <v>0</v>
      </c>
      <c r="X48" s="114">
        <v>3.6498623063134872</v>
      </c>
      <c r="Y48" s="30"/>
      <c r="Z48" s="67"/>
      <c r="AA48" s="68"/>
      <c r="AB48" s="69"/>
      <c r="AC48" s="30"/>
      <c r="AD48" s="46"/>
      <c r="AE48" s="47"/>
      <c r="AF48" s="48"/>
      <c r="AG48" s="50">
        <v>0</v>
      </c>
      <c r="AH48" s="67"/>
      <c r="AI48" s="68"/>
      <c r="AJ48" s="69"/>
      <c r="AK48" s="30"/>
      <c r="AL48" s="46">
        <v>0</v>
      </c>
      <c r="AM48" s="109">
        <v>0</v>
      </c>
      <c r="AN48" s="114">
        <v>3.6498623063134872</v>
      </c>
      <c r="AO48" s="30"/>
      <c r="AP48" s="67"/>
      <c r="AQ48" s="68"/>
      <c r="AR48" s="69"/>
      <c r="AS48" s="30"/>
      <c r="AT48" s="46"/>
      <c r="AU48" s="47"/>
      <c r="AV48" s="48"/>
      <c r="AW48" s="66">
        <v>0</v>
      </c>
      <c r="AX48" s="67"/>
      <c r="AY48" s="68"/>
      <c r="AZ48" s="69"/>
      <c r="BA48" s="30"/>
      <c r="BB48" s="46"/>
      <c r="BC48" s="109">
        <v>0</v>
      </c>
      <c r="BD48" s="114">
        <v>3.6498623063134872</v>
      </c>
      <c r="BE48" s="30"/>
      <c r="BF48" s="67"/>
      <c r="BG48" s="68"/>
      <c r="BH48" s="69"/>
      <c r="BI48" s="30"/>
      <c r="BJ48" s="46"/>
      <c r="BK48" s="47"/>
      <c r="BL48" s="48"/>
      <c r="BM48" s="66"/>
      <c r="BN48" s="67"/>
      <c r="BO48" s="68"/>
      <c r="BP48" s="69"/>
      <c r="BQ48" s="30"/>
      <c r="BR48" s="46">
        <v>0</v>
      </c>
      <c r="BS48" s="109">
        <v>0</v>
      </c>
      <c r="BT48" s="114">
        <v>3.6498623063134872</v>
      </c>
      <c r="BU48" s="30"/>
      <c r="BV48" s="67"/>
      <c r="BW48" s="68"/>
      <c r="BX48" s="69"/>
      <c r="BY48" s="30"/>
      <c r="BZ48" s="46"/>
      <c r="CA48" s="47"/>
      <c r="CB48" s="48"/>
      <c r="CC48" s="66"/>
      <c r="CD48" s="67"/>
      <c r="CE48" s="68"/>
      <c r="CF48" s="69"/>
      <c r="CG48" s="30"/>
      <c r="CH48" s="46">
        <v>0</v>
      </c>
      <c r="CI48" s="109">
        <v>0</v>
      </c>
      <c r="CJ48" s="114">
        <v>3.6498623063134872</v>
      </c>
      <c r="CK48" s="30"/>
      <c r="CL48" s="67"/>
      <c r="CM48" s="68"/>
      <c r="CN48" s="69"/>
      <c r="CO48" s="30"/>
      <c r="CP48" s="46"/>
      <c r="CQ48" s="47"/>
      <c r="CR48" s="48"/>
      <c r="CS48" s="66"/>
      <c r="CT48" s="67"/>
      <c r="CU48" s="68"/>
      <c r="CV48" s="69"/>
      <c r="CW48" s="30"/>
      <c r="CX48" s="46">
        <v>0</v>
      </c>
      <c r="CY48" s="109">
        <v>0</v>
      </c>
      <c r="CZ48" s="114">
        <v>3.6498623063134872</v>
      </c>
      <c r="DA48" s="30"/>
      <c r="DB48" s="67"/>
      <c r="DC48" s="68"/>
      <c r="DD48" s="69"/>
      <c r="DE48" s="30"/>
      <c r="DF48" s="46"/>
      <c r="DG48" s="47"/>
      <c r="DH48" s="48"/>
      <c r="DI48" s="51"/>
      <c r="DJ48" s="67"/>
      <c r="DK48" s="68"/>
      <c r="DL48" s="69"/>
      <c r="DM48" s="30"/>
      <c r="DN48" s="46"/>
      <c r="DO48" s="109"/>
      <c r="DP48" s="114"/>
      <c r="DQ48" s="30"/>
      <c r="DR48" s="67"/>
      <c r="DS48" s="68"/>
      <c r="DT48" s="69"/>
      <c r="DU48" s="30"/>
      <c r="DV48" s="46"/>
      <c r="DW48" s="47"/>
      <c r="DX48" s="48"/>
      <c r="DZ48" s="67"/>
      <c r="EA48" s="68"/>
      <c r="EB48" s="69"/>
      <c r="EC48" s="30"/>
      <c r="ED48" s="46"/>
      <c r="EE48" s="109"/>
      <c r="EF48" s="114"/>
      <c r="EG48" s="30"/>
      <c r="EH48" s="67"/>
      <c r="EI48" s="68"/>
      <c r="EJ48" s="69"/>
      <c r="EK48" s="30"/>
      <c r="EL48" s="46"/>
      <c r="EM48" s="47"/>
      <c r="EN48" s="48"/>
    </row>
    <row r="49" spans="1:144">
      <c r="A49" s="52">
        <v>42005</v>
      </c>
      <c r="B49" s="67"/>
      <c r="C49" s="68"/>
      <c r="D49" s="106"/>
      <c r="E49" s="53"/>
      <c r="F49" s="46">
        <v>0</v>
      </c>
      <c r="G49" s="109">
        <v>0</v>
      </c>
      <c r="H49" s="112">
        <v>3.5968521438355099</v>
      </c>
      <c r="I49" s="30"/>
      <c r="J49" s="67"/>
      <c r="K49" s="68"/>
      <c r="L49" s="69"/>
      <c r="M49" s="30"/>
      <c r="N49" s="46"/>
      <c r="O49" s="47"/>
      <c r="P49" s="48"/>
      <c r="Q49" s="49"/>
      <c r="R49" s="67"/>
      <c r="S49" s="68"/>
      <c r="T49" s="69"/>
      <c r="U49" s="30"/>
      <c r="V49" s="46">
        <v>0</v>
      </c>
      <c r="W49" s="109">
        <v>0</v>
      </c>
      <c r="X49" s="114">
        <v>3.5968521438355099</v>
      </c>
      <c r="Y49" s="30"/>
      <c r="Z49" s="67"/>
      <c r="AA49" s="68"/>
      <c r="AB49" s="69"/>
      <c r="AC49" s="30"/>
      <c r="AD49" s="46"/>
      <c r="AE49" s="47"/>
      <c r="AF49" s="48"/>
      <c r="AG49" s="50">
        <v>0</v>
      </c>
      <c r="AH49" s="67"/>
      <c r="AI49" s="68"/>
      <c r="AJ49" s="69"/>
      <c r="AK49" s="30"/>
      <c r="AL49" s="46">
        <v>0</v>
      </c>
      <c r="AM49" s="109">
        <v>0</v>
      </c>
      <c r="AN49" s="114">
        <v>3.5968521438355099</v>
      </c>
      <c r="AO49" s="30"/>
      <c r="AP49" s="67"/>
      <c r="AQ49" s="68"/>
      <c r="AR49" s="69"/>
      <c r="AS49" s="30"/>
      <c r="AT49" s="46"/>
      <c r="AU49" s="47"/>
      <c r="AV49" s="48"/>
      <c r="AW49" s="66">
        <v>0</v>
      </c>
      <c r="AX49" s="67"/>
      <c r="AY49" s="68"/>
      <c r="AZ49" s="69"/>
      <c r="BA49" s="30"/>
      <c r="BB49" s="46"/>
      <c r="BC49" s="109">
        <v>0</v>
      </c>
      <c r="BD49" s="114">
        <v>3.5968521438355099</v>
      </c>
      <c r="BE49" s="30"/>
      <c r="BF49" s="67"/>
      <c r="BG49" s="68"/>
      <c r="BH49" s="69"/>
      <c r="BI49" s="30"/>
      <c r="BJ49" s="46"/>
      <c r="BK49" s="47"/>
      <c r="BL49" s="48"/>
      <c r="BM49" s="66"/>
      <c r="BN49" s="67"/>
      <c r="BO49" s="68"/>
      <c r="BP49" s="69"/>
      <c r="BQ49" s="30"/>
      <c r="BR49" s="46">
        <v>0</v>
      </c>
      <c r="BS49" s="109">
        <v>0</v>
      </c>
      <c r="BT49" s="114">
        <v>3.5968521438355099</v>
      </c>
      <c r="BU49" s="30"/>
      <c r="BV49" s="67"/>
      <c r="BW49" s="68"/>
      <c r="BX49" s="69"/>
      <c r="BY49" s="30"/>
      <c r="BZ49" s="46"/>
      <c r="CA49" s="47"/>
      <c r="CB49" s="48"/>
      <c r="CC49" s="66"/>
      <c r="CD49" s="67"/>
      <c r="CE49" s="68"/>
      <c r="CF49" s="69"/>
      <c r="CG49" s="30"/>
      <c r="CH49" s="46">
        <v>0</v>
      </c>
      <c r="CI49" s="109">
        <v>0</v>
      </c>
      <c r="CJ49" s="114">
        <v>3.5968521438355099</v>
      </c>
      <c r="CK49" s="30"/>
      <c r="CL49" s="67"/>
      <c r="CM49" s="68"/>
      <c r="CN49" s="69"/>
      <c r="CO49" s="30"/>
      <c r="CP49" s="46"/>
      <c r="CQ49" s="47"/>
      <c r="CR49" s="48"/>
      <c r="CS49" s="66"/>
      <c r="CT49" s="67"/>
      <c r="CU49" s="68"/>
      <c r="CV49" s="69"/>
      <c r="CW49" s="30"/>
      <c r="CX49" s="46">
        <v>0</v>
      </c>
      <c r="CY49" s="109">
        <v>0</v>
      </c>
      <c r="CZ49" s="114">
        <v>3.5968521438355099</v>
      </c>
      <c r="DA49" s="30"/>
      <c r="DB49" s="67"/>
      <c r="DC49" s="68"/>
      <c r="DD49" s="69"/>
      <c r="DE49" s="30"/>
      <c r="DF49" s="46"/>
      <c r="DG49" s="47"/>
      <c r="DH49" s="48"/>
      <c r="DI49" s="51"/>
      <c r="DJ49" s="67"/>
      <c r="DK49" s="68"/>
      <c r="DL49" s="69"/>
      <c r="DM49" s="30"/>
      <c r="DN49" s="46"/>
      <c r="DO49" s="109"/>
      <c r="DP49" s="114"/>
      <c r="DQ49" s="30"/>
      <c r="DR49" s="67"/>
      <c r="DS49" s="68"/>
      <c r="DT49" s="69"/>
      <c r="DU49" s="30"/>
      <c r="DV49" s="46"/>
      <c r="DW49" s="47"/>
      <c r="DX49" s="48"/>
      <c r="DZ49" s="67"/>
      <c r="EA49" s="68"/>
      <c r="EB49" s="69"/>
      <c r="EC49" s="30"/>
      <c r="ED49" s="46"/>
      <c r="EE49" s="109"/>
      <c r="EF49" s="114"/>
      <c r="EG49" s="30"/>
      <c r="EH49" s="67"/>
      <c r="EI49" s="68"/>
      <c r="EJ49" s="69"/>
      <c r="EK49" s="30"/>
      <c r="EL49" s="46"/>
      <c r="EM49" s="47"/>
      <c r="EN49" s="48"/>
    </row>
    <row r="50" spans="1:144">
      <c r="A50" s="52">
        <v>42036</v>
      </c>
      <c r="B50" s="67"/>
      <c r="C50" s="68"/>
      <c r="D50" s="106"/>
      <c r="E50" s="53"/>
      <c r="F50" s="46">
        <v>0</v>
      </c>
      <c r="G50" s="109">
        <v>0</v>
      </c>
      <c r="H50" s="112">
        <v>3.5968521438355099</v>
      </c>
      <c r="I50" s="30"/>
      <c r="J50" s="67"/>
      <c r="K50" s="68"/>
      <c r="L50" s="69"/>
      <c r="M50" s="30"/>
      <c r="N50" s="46"/>
      <c r="O50" s="47"/>
      <c r="P50" s="48"/>
      <c r="Q50" s="49"/>
      <c r="R50" s="67"/>
      <c r="S50" s="68"/>
      <c r="T50" s="69"/>
      <c r="U50" s="30"/>
      <c r="V50" s="46">
        <v>0</v>
      </c>
      <c r="W50" s="109">
        <v>0</v>
      </c>
      <c r="X50" s="114">
        <v>3.5968521438355099</v>
      </c>
      <c r="Y50" s="30"/>
      <c r="Z50" s="67"/>
      <c r="AA50" s="68"/>
      <c r="AB50" s="69"/>
      <c r="AC50" s="30"/>
      <c r="AD50" s="46"/>
      <c r="AE50" s="47"/>
      <c r="AF50" s="48"/>
      <c r="AG50" s="50">
        <v>0</v>
      </c>
      <c r="AH50" s="67"/>
      <c r="AI50" s="68"/>
      <c r="AJ50" s="69"/>
      <c r="AK50" s="30"/>
      <c r="AL50" s="46">
        <v>0</v>
      </c>
      <c r="AM50" s="109">
        <v>0</v>
      </c>
      <c r="AN50" s="114">
        <v>3.5968521438355099</v>
      </c>
      <c r="AO50" s="30"/>
      <c r="AP50" s="67"/>
      <c r="AQ50" s="68"/>
      <c r="AR50" s="69"/>
      <c r="AS50" s="30"/>
      <c r="AT50" s="46"/>
      <c r="AU50" s="47"/>
      <c r="AV50" s="48"/>
      <c r="AW50" s="66">
        <v>0</v>
      </c>
      <c r="AX50" s="67"/>
      <c r="AY50" s="68"/>
      <c r="AZ50" s="69"/>
      <c r="BA50" s="30"/>
      <c r="BB50" s="46"/>
      <c r="BC50" s="109">
        <v>0</v>
      </c>
      <c r="BD50" s="114">
        <v>3.5968521438355099</v>
      </c>
      <c r="BE50" s="30"/>
      <c r="BF50" s="67"/>
      <c r="BG50" s="68"/>
      <c r="BH50" s="69"/>
      <c r="BI50" s="30"/>
      <c r="BJ50" s="46"/>
      <c r="BK50" s="47"/>
      <c r="BL50" s="48"/>
      <c r="BM50" s="66"/>
      <c r="BN50" s="67"/>
      <c r="BO50" s="68"/>
      <c r="BP50" s="69"/>
      <c r="BQ50" s="30"/>
      <c r="BR50" s="46">
        <v>0</v>
      </c>
      <c r="BS50" s="109">
        <v>0</v>
      </c>
      <c r="BT50" s="114">
        <v>3.5968521438355099</v>
      </c>
      <c r="BU50" s="30"/>
      <c r="BV50" s="67"/>
      <c r="BW50" s="68"/>
      <c r="BX50" s="69"/>
      <c r="BY50" s="30"/>
      <c r="BZ50" s="46"/>
      <c r="CA50" s="47"/>
      <c r="CB50" s="48"/>
      <c r="CC50" s="66"/>
      <c r="CD50" s="67"/>
      <c r="CE50" s="68"/>
      <c r="CF50" s="69"/>
      <c r="CG50" s="30"/>
      <c r="CH50" s="46">
        <v>0</v>
      </c>
      <c r="CI50" s="109">
        <v>0</v>
      </c>
      <c r="CJ50" s="114">
        <v>3.5968521438355099</v>
      </c>
      <c r="CK50" s="30"/>
      <c r="CL50" s="67"/>
      <c r="CM50" s="68"/>
      <c r="CN50" s="69"/>
      <c r="CO50" s="30"/>
      <c r="CP50" s="46"/>
      <c r="CQ50" s="47"/>
      <c r="CR50" s="48"/>
      <c r="CS50" s="66"/>
      <c r="CT50" s="67"/>
      <c r="CU50" s="68"/>
      <c r="CV50" s="69"/>
      <c r="CW50" s="30"/>
      <c r="CX50" s="46">
        <v>0</v>
      </c>
      <c r="CY50" s="109">
        <v>0</v>
      </c>
      <c r="CZ50" s="114">
        <v>3.5968521438355099</v>
      </c>
      <c r="DA50" s="30"/>
      <c r="DB50" s="67"/>
      <c r="DC50" s="68"/>
      <c r="DD50" s="69"/>
      <c r="DE50" s="30"/>
      <c r="DF50" s="46"/>
      <c r="DG50" s="47"/>
      <c r="DH50" s="48"/>
      <c r="DI50" s="51"/>
      <c r="DJ50" s="67"/>
      <c r="DK50" s="68"/>
      <c r="DL50" s="69"/>
      <c r="DM50" s="30"/>
      <c r="DN50" s="46"/>
      <c r="DO50" s="109"/>
      <c r="DP50" s="114"/>
      <c r="DQ50" s="30"/>
      <c r="DR50" s="67"/>
      <c r="DS50" s="68"/>
      <c r="DT50" s="69"/>
      <c r="DU50" s="30"/>
      <c r="DV50" s="46"/>
      <c r="DW50" s="47"/>
      <c r="DX50" s="48"/>
      <c r="DZ50" s="67"/>
      <c r="EA50" s="68"/>
      <c r="EB50" s="69"/>
      <c r="EC50" s="30"/>
      <c r="ED50" s="46"/>
      <c r="EE50" s="109"/>
      <c r="EF50" s="114"/>
      <c r="EG50" s="30"/>
      <c r="EH50" s="67"/>
      <c r="EI50" s="68"/>
      <c r="EJ50" s="69"/>
      <c r="EK50" s="30"/>
      <c r="EL50" s="46"/>
      <c r="EM50" s="47"/>
      <c r="EN50" s="48"/>
    </row>
    <row r="51" spans="1:144">
      <c r="A51" s="52">
        <v>42064</v>
      </c>
      <c r="B51" s="67"/>
      <c r="C51" s="68"/>
      <c r="D51" s="106"/>
      <c r="E51" s="53"/>
      <c r="F51" s="46">
        <v>0</v>
      </c>
      <c r="G51" s="109">
        <v>0</v>
      </c>
      <c r="H51" s="112">
        <v>3.5968521438355099</v>
      </c>
      <c r="I51" s="30"/>
      <c r="J51" s="67"/>
      <c r="K51" s="68"/>
      <c r="L51" s="69"/>
      <c r="M51" s="30"/>
      <c r="N51" s="46"/>
      <c r="O51" s="47"/>
      <c r="P51" s="48"/>
      <c r="Q51" s="49"/>
      <c r="R51" s="67"/>
      <c r="S51" s="68"/>
      <c r="T51" s="69"/>
      <c r="U51" s="30"/>
      <c r="V51" s="46">
        <v>0</v>
      </c>
      <c r="W51" s="109">
        <v>0</v>
      </c>
      <c r="X51" s="114">
        <v>3.5968521438355099</v>
      </c>
      <c r="Y51" s="30"/>
      <c r="Z51" s="67"/>
      <c r="AA51" s="68"/>
      <c r="AB51" s="69"/>
      <c r="AC51" s="30"/>
      <c r="AD51" s="46"/>
      <c r="AE51" s="47"/>
      <c r="AF51" s="48"/>
      <c r="AG51" s="50">
        <v>0</v>
      </c>
      <c r="AH51" s="67"/>
      <c r="AI51" s="68"/>
      <c r="AJ51" s="69"/>
      <c r="AK51" s="30"/>
      <c r="AL51" s="46">
        <v>0</v>
      </c>
      <c r="AM51" s="109">
        <v>0</v>
      </c>
      <c r="AN51" s="114">
        <v>3.5968521438355099</v>
      </c>
      <c r="AO51" s="30"/>
      <c r="AP51" s="67"/>
      <c r="AQ51" s="68"/>
      <c r="AR51" s="69"/>
      <c r="AS51" s="30"/>
      <c r="AT51" s="46"/>
      <c r="AU51" s="47"/>
      <c r="AV51" s="48"/>
      <c r="AW51" s="66">
        <v>0</v>
      </c>
      <c r="AX51" s="67"/>
      <c r="AY51" s="68"/>
      <c r="AZ51" s="69"/>
      <c r="BA51" s="30"/>
      <c r="BB51" s="46"/>
      <c r="BC51" s="109">
        <v>0</v>
      </c>
      <c r="BD51" s="114">
        <v>3.5968521438355099</v>
      </c>
      <c r="BE51" s="30"/>
      <c r="BF51" s="67"/>
      <c r="BG51" s="68"/>
      <c r="BH51" s="69"/>
      <c r="BI51" s="30"/>
      <c r="BJ51" s="46"/>
      <c r="BK51" s="47"/>
      <c r="BL51" s="48"/>
      <c r="BM51" s="66"/>
      <c r="BN51" s="67"/>
      <c r="BO51" s="68"/>
      <c r="BP51" s="69"/>
      <c r="BQ51" s="30"/>
      <c r="BR51" s="46">
        <v>0</v>
      </c>
      <c r="BS51" s="109">
        <v>0</v>
      </c>
      <c r="BT51" s="114">
        <v>3.5968521438355099</v>
      </c>
      <c r="BU51" s="30"/>
      <c r="BV51" s="67"/>
      <c r="BW51" s="68"/>
      <c r="BX51" s="69"/>
      <c r="BY51" s="30"/>
      <c r="BZ51" s="46"/>
      <c r="CA51" s="47"/>
      <c r="CB51" s="48"/>
      <c r="CC51" s="66"/>
      <c r="CD51" s="67"/>
      <c r="CE51" s="68"/>
      <c r="CF51" s="69"/>
      <c r="CG51" s="30"/>
      <c r="CH51" s="46">
        <v>0</v>
      </c>
      <c r="CI51" s="109">
        <v>0</v>
      </c>
      <c r="CJ51" s="114">
        <v>3.5968521438355099</v>
      </c>
      <c r="CK51" s="30"/>
      <c r="CL51" s="67"/>
      <c r="CM51" s="68"/>
      <c r="CN51" s="69"/>
      <c r="CO51" s="30"/>
      <c r="CP51" s="46"/>
      <c r="CQ51" s="47"/>
      <c r="CR51" s="48"/>
      <c r="CS51" s="66"/>
      <c r="CT51" s="67"/>
      <c r="CU51" s="68"/>
      <c r="CV51" s="69"/>
      <c r="CW51" s="30"/>
      <c r="CX51" s="46">
        <v>0</v>
      </c>
      <c r="CY51" s="109">
        <v>0</v>
      </c>
      <c r="CZ51" s="114">
        <v>3.5968521438355099</v>
      </c>
      <c r="DA51" s="30"/>
      <c r="DB51" s="67"/>
      <c r="DC51" s="68"/>
      <c r="DD51" s="69"/>
      <c r="DE51" s="30"/>
      <c r="DF51" s="46"/>
      <c r="DG51" s="47"/>
      <c r="DH51" s="48"/>
      <c r="DI51" s="51"/>
      <c r="DJ51" s="67"/>
      <c r="DK51" s="68"/>
      <c r="DL51" s="69"/>
      <c r="DM51" s="30"/>
      <c r="DN51" s="46"/>
      <c r="DO51" s="109"/>
      <c r="DP51" s="114"/>
      <c r="DQ51" s="30"/>
      <c r="DR51" s="67"/>
      <c r="DS51" s="68"/>
      <c r="DT51" s="69"/>
      <c r="DU51" s="30"/>
      <c r="DV51" s="46"/>
      <c r="DW51" s="47"/>
      <c r="DX51" s="48"/>
      <c r="DZ51" s="67"/>
      <c r="EA51" s="68"/>
      <c r="EB51" s="69"/>
      <c r="EC51" s="30"/>
      <c r="ED51" s="46"/>
      <c r="EE51" s="109"/>
      <c r="EF51" s="114"/>
      <c r="EG51" s="30"/>
      <c r="EH51" s="67"/>
      <c r="EI51" s="68"/>
      <c r="EJ51" s="69"/>
      <c r="EK51" s="30"/>
      <c r="EL51" s="46"/>
      <c r="EM51" s="47"/>
      <c r="EN51" s="48"/>
    </row>
    <row r="52" spans="1:144">
      <c r="A52" s="52">
        <v>42095</v>
      </c>
      <c r="B52" s="67"/>
      <c r="C52" s="68"/>
      <c r="D52" s="106"/>
      <c r="E52" s="53"/>
      <c r="F52" s="46">
        <v>0</v>
      </c>
      <c r="G52" s="109">
        <v>0</v>
      </c>
      <c r="H52" s="112">
        <v>3.5979762224728238</v>
      </c>
      <c r="I52" s="30"/>
      <c r="J52" s="67"/>
      <c r="K52" s="68"/>
      <c r="L52" s="69"/>
      <c r="M52" s="30"/>
      <c r="N52" s="46"/>
      <c r="O52" s="47"/>
      <c r="P52" s="48"/>
      <c r="Q52" s="49"/>
      <c r="R52" s="67"/>
      <c r="S52" s="68"/>
      <c r="T52" s="69"/>
      <c r="U52" s="30"/>
      <c r="V52" s="46">
        <v>0</v>
      </c>
      <c r="W52" s="109">
        <v>0</v>
      </c>
      <c r="X52" s="114">
        <v>3.5979762224728238</v>
      </c>
      <c r="Y52" s="30"/>
      <c r="Z52" s="67"/>
      <c r="AA52" s="68"/>
      <c r="AB52" s="69"/>
      <c r="AC52" s="30"/>
      <c r="AD52" s="46"/>
      <c r="AE52" s="47"/>
      <c r="AF52" s="48"/>
      <c r="AG52" s="50">
        <v>0</v>
      </c>
      <c r="AH52" s="67"/>
      <c r="AI52" s="68"/>
      <c r="AJ52" s="69"/>
      <c r="AK52" s="30"/>
      <c r="AL52" s="46">
        <v>0</v>
      </c>
      <c r="AM52" s="109">
        <v>0</v>
      </c>
      <c r="AN52" s="114">
        <v>3.5979762224728238</v>
      </c>
      <c r="AO52" s="30"/>
      <c r="AP52" s="67"/>
      <c r="AQ52" s="68"/>
      <c r="AR52" s="69"/>
      <c r="AS52" s="30"/>
      <c r="AT52" s="46"/>
      <c r="AU52" s="47"/>
      <c r="AV52" s="48"/>
      <c r="AW52" s="66">
        <v>0</v>
      </c>
      <c r="AX52" s="67"/>
      <c r="AY52" s="68"/>
      <c r="AZ52" s="69"/>
      <c r="BA52" s="30"/>
      <c r="BB52" s="46"/>
      <c r="BC52" s="109">
        <v>0</v>
      </c>
      <c r="BD52" s="114">
        <v>3.5979762224728238</v>
      </c>
      <c r="BE52" s="30"/>
      <c r="BF52" s="67"/>
      <c r="BG52" s="68"/>
      <c r="BH52" s="69"/>
      <c r="BI52" s="30"/>
      <c r="BJ52" s="46"/>
      <c r="BK52" s="47"/>
      <c r="BL52" s="48"/>
      <c r="BM52" s="66"/>
      <c r="BN52" s="67"/>
      <c r="BO52" s="68"/>
      <c r="BP52" s="69"/>
      <c r="BQ52" s="30"/>
      <c r="BR52" s="46">
        <v>0</v>
      </c>
      <c r="BS52" s="109">
        <v>0</v>
      </c>
      <c r="BT52" s="114">
        <v>3.5979762224728238</v>
      </c>
      <c r="BU52" s="30"/>
      <c r="BV52" s="67"/>
      <c r="BW52" s="68"/>
      <c r="BX52" s="69"/>
      <c r="BY52" s="30"/>
      <c r="BZ52" s="46"/>
      <c r="CA52" s="47"/>
      <c r="CB52" s="48"/>
      <c r="CC52" s="66"/>
      <c r="CD52" s="67"/>
      <c r="CE52" s="68"/>
      <c r="CF52" s="69"/>
      <c r="CG52" s="30"/>
      <c r="CH52" s="46">
        <v>0</v>
      </c>
      <c r="CI52" s="109">
        <v>0</v>
      </c>
      <c r="CJ52" s="114">
        <v>3.5979762224728238</v>
      </c>
      <c r="CK52" s="30"/>
      <c r="CL52" s="67"/>
      <c r="CM52" s="68"/>
      <c r="CN52" s="69"/>
      <c r="CO52" s="30"/>
      <c r="CP52" s="46"/>
      <c r="CQ52" s="47"/>
      <c r="CR52" s="48"/>
      <c r="CS52" s="66"/>
      <c r="CT52" s="67"/>
      <c r="CU52" s="68"/>
      <c r="CV52" s="69"/>
      <c r="CW52" s="30"/>
      <c r="CX52" s="46">
        <v>0</v>
      </c>
      <c r="CY52" s="109">
        <v>0</v>
      </c>
      <c r="CZ52" s="114">
        <v>3.5979762224728238</v>
      </c>
      <c r="DA52" s="30"/>
      <c r="DB52" s="67"/>
      <c r="DC52" s="68"/>
      <c r="DD52" s="69"/>
      <c r="DE52" s="30"/>
      <c r="DF52" s="46"/>
      <c r="DG52" s="47"/>
      <c r="DH52" s="48"/>
      <c r="DI52" s="51"/>
      <c r="DJ52" s="67"/>
      <c r="DK52" s="68"/>
      <c r="DL52" s="69"/>
      <c r="DM52" s="30"/>
      <c r="DN52" s="46"/>
      <c r="DO52" s="109"/>
      <c r="DP52" s="114"/>
      <c r="DQ52" s="30"/>
      <c r="DR52" s="67"/>
      <c r="DS52" s="68"/>
      <c r="DT52" s="69"/>
      <c r="DU52" s="30"/>
      <c r="DV52" s="46"/>
      <c r="DW52" s="47"/>
      <c r="DX52" s="48"/>
      <c r="DZ52" s="67"/>
      <c r="EA52" s="68"/>
      <c r="EB52" s="69"/>
      <c r="EC52" s="30"/>
      <c r="ED52" s="46"/>
      <c r="EE52" s="109"/>
      <c r="EF52" s="114"/>
      <c r="EG52" s="30"/>
      <c r="EH52" s="67"/>
      <c r="EI52" s="68"/>
      <c r="EJ52" s="69"/>
      <c r="EK52" s="30"/>
      <c r="EL52" s="46"/>
      <c r="EM52" s="47"/>
      <c r="EN52" s="48"/>
    </row>
    <row r="53" spans="1:144">
      <c r="A53" s="52">
        <v>42125</v>
      </c>
      <c r="B53" s="67"/>
      <c r="C53" s="68"/>
      <c r="D53" s="106"/>
      <c r="E53" s="53"/>
      <c r="F53" s="46">
        <v>0</v>
      </c>
      <c r="G53" s="109">
        <v>0</v>
      </c>
      <c r="H53" s="112">
        <v>3.5979762224728238</v>
      </c>
      <c r="I53" s="30"/>
      <c r="J53" s="67"/>
      <c r="K53" s="68"/>
      <c r="L53" s="69"/>
      <c r="M53" s="30"/>
      <c r="N53" s="46"/>
      <c r="O53" s="47"/>
      <c r="P53" s="48"/>
      <c r="Q53" s="49"/>
      <c r="R53" s="67"/>
      <c r="S53" s="68"/>
      <c r="T53" s="69"/>
      <c r="U53" s="30"/>
      <c r="V53" s="46">
        <v>0</v>
      </c>
      <c r="W53" s="109">
        <v>0</v>
      </c>
      <c r="X53" s="114">
        <v>3.5979762224728238</v>
      </c>
      <c r="Y53" s="30"/>
      <c r="Z53" s="67"/>
      <c r="AA53" s="68"/>
      <c r="AB53" s="69"/>
      <c r="AC53" s="30"/>
      <c r="AD53" s="46"/>
      <c r="AE53" s="47"/>
      <c r="AF53" s="48"/>
      <c r="AG53" s="50">
        <v>0</v>
      </c>
      <c r="AH53" s="67"/>
      <c r="AI53" s="68"/>
      <c r="AJ53" s="69"/>
      <c r="AK53" s="30"/>
      <c r="AL53" s="46">
        <v>0</v>
      </c>
      <c r="AM53" s="109">
        <v>0</v>
      </c>
      <c r="AN53" s="114">
        <v>3.5979762224728238</v>
      </c>
      <c r="AO53" s="30"/>
      <c r="AP53" s="67"/>
      <c r="AQ53" s="68"/>
      <c r="AR53" s="69"/>
      <c r="AS53" s="30"/>
      <c r="AT53" s="46"/>
      <c r="AU53" s="47"/>
      <c r="AV53" s="48"/>
      <c r="AW53" s="66">
        <v>0</v>
      </c>
      <c r="AX53" s="67"/>
      <c r="AY53" s="68"/>
      <c r="AZ53" s="69"/>
      <c r="BA53" s="30"/>
      <c r="BB53" s="46"/>
      <c r="BC53" s="109">
        <v>0</v>
      </c>
      <c r="BD53" s="114">
        <v>3.5979762224728238</v>
      </c>
      <c r="BE53" s="30"/>
      <c r="BF53" s="67"/>
      <c r="BG53" s="68"/>
      <c r="BH53" s="69"/>
      <c r="BI53" s="30"/>
      <c r="BJ53" s="46"/>
      <c r="BK53" s="47"/>
      <c r="BL53" s="48"/>
      <c r="BM53" s="66"/>
      <c r="BN53" s="67"/>
      <c r="BO53" s="68"/>
      <c r="BP53" s="69"/>
      <c r="BQ53" s="30"/>
      <c r="BR53" s="46">
        <v>0</v>
      </c>
      <c r="BS53" s="109">
        <v>0</v>
      </c>
      <c r="BT53" s="114">
        <v>3.5979762224728238</v>
      </c>
      <c r="BU53" s="30"/>
      <c r="BV53" s="67"/>
      <c r="BW53" s="68"/>
      <c r="BX53" s="69"/>
      <c r="BY53" s="30"/>
      <c r="BZ53" s="46"/>
      <c r="CA53" s="47"/>
      <c r="CB53" s="48"/>
      <c r="CC53" s="66"/>
      <c r="CD53" s="67"/>
      <c r="CE53" s="68"/>
      <c r="CF53" s="69"/>
      <c r="CG53" s="30"/>
      <c r="CH53" s="46">
        <v>0</v>
      </c>
      <c r="CI53" s="109">
        <v>0</v>
      </c>
      <c r="CJ53" s="114">
        <v>3.5979762224728238</v>
      </c>
      <c r="CK53" s="30"/>
      <c r="CL53" s="67"/>
      <c r="CM53" s="68"/>
      <c r="CN53" s="69"/>
      <c r="CO53" s="30"/>
      <c r="CP53" s="46"/>
      <c r="CQ53" s="47"/>
      <c r="CR53" s="48"/>
      <c r="CS53" s="66"/>
      <c r="CT53" s="67"/>
      <c r="CU53" s="68"/>
      <c r="CV53" s="69"/>
      <c r="CW53" s="30"/>
      <c r="CX53" s="46">
        <v>0</v>
      </c>
      <c r="CY53" s="109">
        <v>0</v>
      </c>
      <c r="CZ53" s="114">
        <v>3.5979762224728238</v>
      </c>
      <c r="DA53" s="30"/>
      <c r="DB53" s="67"/>
      <c r="DC53" s="68"/>
      <c r="DD53" s="69"/>
      <c r="DE53" s="30"/>
      <c r="DF53" s="46"/>
      <c r="DG53" s="47"/>
      <c r="DH53" s="48"/>
      <c r="DI53" s="51"/>
      <c r="DJ53" s="67"/>
      <c r="DK53" s="68"/>
      <c r="DL53" s="69"/>
      <c r="DM53" s="30"/>
      <c r="DN53" s="46"/>
      <c r="DO53" s="109"/>
      <c r="DP53" s="114"/>
      <c r="DQ53" s="30"/>
      <c r="DR53" s="67"/>
      <c r="DS53" s="68"/>
      <c r="DT53" s="69"/>
      <c r="DU53" s="30"/>
      <c r="DV53" s="46"/>
      <c r="DW53" s="47"/>
      <c r="DX53" s="48"/>
      <c r="DZ53" s="67"/>
      <c r="EA53" s="68"/>
      <c r="EB53" s="69"/>
      <c r="EC53" s="30"/>
      <c r="ED53" s="46"/>
      <c r="EE53" s="109"/>
      <c r="EF53" s="114"/>
      <c r="EG53" s="30"/>
      <c r="EH53" s="67"/>
      <c r="EI53" s="68"/>
      <c r="EJ53" s="69"/>
      <c r="EK53" s="30"/>
      <c r="EL53" s="46"/>
      <c r="EM53" s="47"/>
      <c r="EN53" s="48"/>
    </row>
    <row r="54" spans="1:144">
      <c r="A54" s="52">
        <v>42156</v>
      </c>
      <c r="B54" s="67"/>
      <c r="C54" s="68"/>
      <c r="D54" s="106"/>
      <c r="E54" s="53"/>
      <c r="F54" s="46">
        <v>0</v>
      </c>
      <c r="G54" s="109">
        <v>0</v>
      </c>
      <c r="H54" s="112">
        <v>3.5979762224728238</v>
      </c>
      <c r="I54" s="30"/>
      <c r="J54" s="67"/>
      <c r="K54" s="68"/>
      <c r="L54" s="69"/>
      <c r="M54" s="30"/>
      <c r="N54" s="46"/>
      <c r="O54" s="47"/>
      <c r="P54" s="48"/>
      <c r="Q54" s="49"/>
      <c r="R54" s="67"/>
      <c r="S54" s="68"/>
      <c r="T54" s="69"/>
      <c r="U54" s="30"/>
      <c r="V54" s="46">
        <v>0</v>
      </c>
      <c r="W54" s="109">
        <v>0</v>
      </c>
      <c r="X54" s="114">
        <v>3.5979762224728238</v>
      </c>
      <c r="Y54" s="30"/>
      <c r="Z54" s="67"/>
      <c r="AA54" s="68"/>
      <c r="AB54" s="69"/>
      <c r="AC54" s="30"/>
      <c r="AD54" s="46"/>
      <c r="AE54" s="47"/>
      <c r="AF54" s="48"/>
      <c r="AG54" s="50">
        <v>0</v>
      </c>
      <c r="AH54" s="67"/>
      <c r="AI54" s="68"/>
      <c r="AJ54" s="69"/>
      <c r="AK54" s="30"/>
      <c r="AL54" s="46">
        <v>0</v>
      </c>
      <c r="AM54" s="109">
        <v>0</v>
      </c>
      <c r="AN54" s="114">
        <v>3.5979762224728238</v>
      </c>
      <c r="AO54" s="30"/>
      <c r="AP54" s="67"/>
      <c r="AQ54" s="68"/>
      <c r="AR54" s="69"/>
      <c r="AS54" s="30"/>
      <c r="AT54" s="46"/>
      <c r="AU54" s="47"/>
      <c r="AV54" s="48"/>
      <c r="AW54" s="66">
        <v>0</v>
      </c>
      <c r="AX54" s="67"/>
      <c r="AY54" s="68"/>
      <c r="AZ54" s="69"/>
      <c r="BA54" s="30"/>
      <c r="BB54" s="46"/>
      <c r="BC54" s="109">
        <v>0</v>
      </c>
      <c r="BD54" s="114">
        <v>3.5979762224728238</v>
      </c>
      <c r="BE54" s="30"/>
      <c r="BF54" s="67"/>
      <c r="BG54" s="68"/>
      <c r="BH54" s="69"/>
      <c r="BI54" s="30"/>
      <c r="BJ54" s="46"/>
      <c r="BK54" s="47"/>
      <c r="BL54" s="48"/>
      <c r="BM54" s="66"/>
      <c r="BN54" s="67"/>
      <c r="BO54" s="68"/>
      <c r="BP54" s="69"/>
      <c r="BQ54" s="30"/>
      <c r="BR54" s="46">
        <v>0</v>
      </c>
      <c r="BS54" s="109">
        <v>0</v>
      </c>
      <c r="BT54" s="114">
        <v>3.5979762224728238</v>
      </c>
      <c r="BU54" s="30"/>
      <c r="BV54" s="67"/>
      <c r="BW54" s="68"/>
      <c r="BX54" s="69"/>
      <c r="BY54" s="30"/>
      <c r="BZ54" s="46"/>
      <c r="CA54" s="47"/>
      <c r="CB54" s="48"/>
      <c r="CC54" s="66"/>
      <c r="CD54" s="67"/>
      <c r="CE54" s="68"/>
      <c r="CF54" s="69"/>
      <c r="CG54" s="30"/>
      <c r="CH54" s="46">
        <v>0</v>
      </c>
      <c r="CI54" s="109">
        <v>0</v>
      </c>
      <c r="CJ54" s="114">
        <v>3.5979762224728238</v>
      </c>
      <c r="CK54" s="30"/>
      <c r="CL54" s="67"/>
      <c r="CM54" s="68"/>
      <c r="CN54" s="69"/>
      <c r="CO54" s="30"/>
      <c r="CP54" s="46"/>
      <c r="CQ54" s="47"/>
      <c r="CR54" s="48"/>
      <c r="CS54" s="66"/>
      <c r="CT54" s="67"/>
      <c r="CU54" s="68"/>
      <c r="CV54" s="69"/>
      <c r="CW54" s="30"/>
      <c r="CX54" s="46">
        <v>0</v>
      </c>
      <c r="CY54" s="109">
        <v>0</v>
      </c>
      <c r="CZ54" s="114">
        <v>3.5979762224728238</v>
      </c>
      <c r="DA54" s="30"/>
      <c r="DB54" s="67"/>
      <c r="DC54" s="68"/>
      <c r="DD54" s="69"/>
      <c r="DE54" s="30"/>
      <c r="DF54" s="46"/>
      <c r="DG54" s="47"/>
      <c r="DH54" s="48"/>
      <c r="DI54" s="51"/>
      <c r="DJ54" s="67"/>
      <c r="DK54" s="68"/>
      <c r="DL54" s="69"/>
      <c r="DM54" s="30"/>
      <c r="DN54" s="46"/>
      <c r="DO54" s="109"/>
      <c r="DP54" s="114"/>
      <c r="DQ54" s="30"/>
      <c r="DR54" s="67"/>
      <c r="DS54" s="68"/>
      <c r="DT54" s="69"/>
      <c r="DU54" s="30"/>
      <c r="DV54" s="46"/>
      <c r="DW54" s="47"/>
      <c r="DX54" s="48"/>
      <c r="DZ54" s="67"/>
      <c r="EA54" s="68"/>
      <c r="EB54" s="69"/>
      <c r="EC54" s="30"/>
      <c r="ED54" s="46"/>
      <c r="EE54" s="109"/>
      <c r="EF54" s="114"/>
      <c r="EG54" s="30"/>
      <c r="EH54" s="67"/>
      <c r="EI54" s="68"/>
      <c r="EJ54" s="69"/>
      <c r="EK54" s="30"/>
      <c r="EL54" s="46"/>
      <c r="EM54" s="47"/>
      <c r="EN54" s="48"/>
    </row>
    <row r="55" spans="1:144">
      <c r="A55" s="52">
        <v>42186</v>
      </c>
      <c r="B55" s="67"/>
      <c r="C55" s="68"/>
      <c r="D55" s="106"/>
      <c r="E55" s="53"/>
      <c r="F55" s="46">
        <v>0</v>
      </c>
      <c r="G55" s="109">
        <v>0</v>
      </c>
      <c r="H55" s="112">
        <v>3.0646109830470882</v>
      </c>
      <c r="I55" s="30"/>
      <c r="J55" s="67"/>
      <c r="K55" s="68"/>
      <c r="L55" s="69"/>
      <c r="M55" s="30"/>
      <c r="N55" s="46"/>
      <c r="O55" s="47"/>
      <c r="P55" s="48"/>
      <c r="Q55" s="49"/>
      <c r="R55" s="67"/>
      <c r="S55" s="68"/>
      <c r="T55" s="69"/>
      <c r="U55" s="30"/>
      <c r="V55" s="46">
        <v>0</v>
      </c>
      <c r="W55" s="109">
        <v>0</v>
      </c>
      <c r="X55" s="114">
        <v>3.0646109830470882</v>
      </c>
      <c r="Y55" s="30"/>
      <c r="Z55" s="67"/>
      <c r="AA55" s="68"/>
      <c r="AB55" s="69"/>
      <c r="AC55" s="30"/>
      <c r="AD55" s="46"/>
      <c r="AE55" s="47"/>
      <c r="AF55" s="48"/>
      <c r="AG55" s="50">
        <v>0</v>
      </c>
      <c r="AH55" s="67"/>
      <c r="AI55" s="68"/>
      <c r="AJ55" s="69"/>
      <c r="AK55" s="30"/>
      <c r="AL55" s="46">
        <v>0</v>
      </c>
      <c r="AM55" s="109">
        <v>0</v>
      </c>
      <c r="AN55" s="114">
        <v>3.0646109830470882</v>
      </c>
      <c r="AO55" s="30"/>
      <c r="AP55" s="67"/>
      <c r="AQ55" s="68"/>
      <c r="AR55" s="69"/>
      <c r="AS55" s="30"/>
      <c r="AT55" s="46"/>
      <c r="AU55" s="47"/>
      <c r="AV55" s="48"/>
      <c r="AW55" s="66">
        <v>0</v>
      </c>
      <c r="AX55" s="67"/>
      <c r="AY55" s="68"/>
      <c r="AZ55" s="69"/>
      <c r="BA55" s="30"/>
      <c r="BB55" s="46"/>
      <c r="BC55" s="109">
        <v>0</v>
      </c>
      <c r="BD55" s="114">
        <v>3.0646109830470882</v>
      </c>
      <c r="BE55" s="30"/>
      <c r="BF55" s="67"/>
      <c r="BG55" s="68"/>
      <c r="BH55" s="69"/>
      <c r="BI55" s="30"/>
      <c r="BJ55" s="46"/>
      <c r="BK55" s="47"/>
      <c r="BL55" s="48"/>
      <c r="BM55" s="66"/>
      <c r="BN55" s="67"/>
      <c r="BO55" s="68"/>
      <c r="BP55" s="69"/>
      <c r="BQ55" s="30"/>
      <c r="BR55" s="46">
        <v>0</v>
      </c>
      <c r="BS55" s="109">
        <v>0</v>
      </c>
      <c r="BT55" s="114">
        <v>3.0646109830470882</v>
      </c>
      <c r="BU55" s="30"/>
      <c r="BV55" s="67"/>
      <c r="BW55" s="68"/>
      <c r="BX55" s="69"/>
      <c r="BY55" s="30"/>
      <c r="BZ55" s="46"/>
      <c r="CA55" s="47"/>
      <c r="CB55" s="48"/>
      <c r="CC55" s="66"/>
      <c r="CD55" s="67"/>
      <c r="CE55" s="68"/>
      <c r="CF55" s="69"/>
      <c r="CG55" s="30"/>
      <c r="CH55" s="46">
        <v>0</v>
      </c>
      <c r="CI55" s="109">
        <v>0</v>
      </c>
      <c r="CJ55" s="114">
        <v>3.0646109830470882</v>
      </c>
      <c r="CK55" s="30"/>
      <c r="CL55" s="67"/>
      <c r="CM55" s="68"/>
      <c r="CN55" s="69"/>
      <c r="CO55" s="30"/>
      <c r="CP55" s="46"/>
      <c r="CQ55" s="47"/>
      <c r="CR55" s="48"/>
      <c r="CS55" s="66"/>
      <c r="CT55" s="67"/>
      <c r="CU55" s="68"/>
      <c r="CV55" s="69"/>
      <c r="CW55" s="30"/>
      <c r="CX55" s="46">
        <v>0</v>
      </c>
      <c r="CY55" s="109">
        <v>0</v>
      </c>
      <c r="CZ55" s="114">
        <v>3.0646109830470882</v>
      </c>
      <c r="DA55" s="30"/>
      <c r="DB55" s="67"/>
      <c r="DC55" s="68"/>
      <c r="DD55" s="69"/>
      <c r="DE55" s="30"/>
      <c r="DF55" s="46"/>
      <c r="DG55" s="47"/>
      <c r="DH55" s="48"/>
      <c r="DI55" s="51"/>
      <c r="DJ55" s="67"/>
      <c r="DK55" s="68"/>
      <c r="DL55" s="69"/>
      <c r="DM55" s="30"/>
      <c r="DN55" s="46"/>
      <c r="DO55" s="109"/>
      <c r="DP55" s="114"/>
      <c r="DQ55" s="30"/>
      <c r="DR55" s="67"/>
      <c r="DS55" s="68"/>
      <c r="DT55" s="69"/>
      <c r="DU55" s="30"/>
      <c r="DV55" s="46"/>
      <c r="DW55" s="47"/>
      <c r="DX55" s="48"/>
      <c r="DZ55" s="67"/>
      <c r="EA55" s="68"/>
      <c r="EB55" s="69"/>
      <c r="EC55" s="30"/>
      <c r="ED55" s="46"/>
      <c r="EE55" s="109"/>
      <c r="EF55" s="114"/>
      <c r="EG55" s="30"/>
      <c r="EH55" s="67"/>
      <c r="EI55" s="68"/>
      <c r="EJ55" s="69"/>
      <c r="EK55" s="30"/>
      <c r="EL55" s="46"/>
      <c r="EM55" s="47"/>
      <c r="EN55" s="48"/>
    </row>
    <row r="56" spans="1:144">
      <c r="A56" s="52">
        <v>42217</v>
      </c>
      <c r="B56" s="67"/>
      <c r="C56" s="68"/>
      <c r="D56" s="106"/>
      <c r="E56" s="53"/>
      <c r="F56" s="46">
        <v>0</v>
      </c>
      <c r="G56" s="109">
        <v>0</v>
      </c>
      <c r="H56" s="112">
        <v>3.0646109830470882</v>
      </c>
      <c r="I56" s="30"/>
      <c r="J56" s="67"/>
      <c r="K56" s="68"/>
      <c r="L56" s="69"/>
      <c r="M56" s="30"/>
      <c r="N56" s="46"/>
      <c r="O56" s="47"/>
      <c r="P56" s="48"/>
      <c r="Q56" s="49"/>
      <c r="R56" s="67"/>
      <c r="S56" s="68"/>
      <c r="T56" s="69"/>
      <c r="U56" s="30"/>
      <c r="V56" s="46">
        <v>0</v>
      </c>
      <c r="W56" s="109">
        <v>0</v>
      </c>
      <c r="X56" s="114">
        <v>3.0646109830470882</v>
      </c>
      <c r="Y56" s="30"/>
      <c r="Z56" s="67"/>
      <c r="AA56" s="68"/>
      <c r="AB56" s="69"/>
      <c r="AC56" s="30"/>
      <c r="AD56" s="46"/>
      <c r="AE56" s="47"/>
      <c r="AF56" s="48"/>
      <c r="AG56" s="50">
        <v>0</v>
      </c>
      <c r="AH56" s="67"/>
      <c r="AI56" s="68"/>
      <c r="AJ56" s="69"/>
      <c r="AK56" s="30"/>
      <c r="AL56" s="46">
        <v>0</v>
      </c>
      <c r="AM56" s="109">
        <v>0</v>
      </c>
      <c r="AN56" s="114">
        <v>3.0646109830470882</v>
      </c>
      <c r="AO56" s="30"/>
      <c r="AP56" s="67"/>
      <c r="AQ56" s="68"/>
      <c r="AR56" s="69"/>
      <c r="AS56" s="30"/>
      <c r="AT56" s="46"/>
      <c r="AU56" s="47"/>
      <c r="AV56" s="48"/>
      <c r="AW56" s="66">
        <v>0</v>
      </c>
      <c r="AX56" s="67"/>
      <c r="AY56" s="68"/>
      <c r="AZ56" s="69"/>
      <c r="BA56" s="30"/>
      <c r="BB56" s="46"/>
      <c r="BC56" s="109">
        <v>0</v>
      </c>
      <c r="BD56" s="114">
        <v>3.0646109830470882</v>
      </c>
      <c r="BE56" s="30"/>
      <c r="BF56" s="67"/>
      <c r="BG56" s="68"/>
      <c r="BH56" s="69"/>
      <c r="BI56" s="30"/>
      <c r="BJ56" s="46"/>
      <c r="BK56" s="47"/>
      <c r="BL56" s="48"/>
      <c r="BM56" s="66"/>
      <c r="BN56" s="67"/>
      <c r="BO56" s="68"/>
      <c r="BP56" s="69"/>
      <c r="BQ56" s="30"/>
      <c r="BR56" s="46">
        <v>0</v>
      </c>
      <c r="BS56" s="109">
        <v>0</v>
      </c>
      <c r="BT56" s="114">
        <v>3.0646109830470882</v>
      </c>
      <c r="BU56" s="30"/>
      <c r="BV56" s="67"/>
      <c r="BW56" s="68"/>
      <c r="BX56" s="69"/>
      <c r="BY56" s="30"/>
      <c r="BZ56" s="46"/>
      <c r="CA56" s="47"/>
      <c r="CB56" s="48"/>
      <c r="CC56" s="66"/>
      <c r="CD56" s="67"/>
      <c r="CE56" s="68"/>
      <c r="CF56" s="69"/>
      <c r="CG56" s="30"/>
      <c r="CH56" s="46">
        <v>0</v>
      </c>
      <c r="CI56" s="109">
        <v>0</v>
      </c>
      <c r="CJ56" s="114">
        <v>3.0646109830470882</v>
      </c>
      <c r="CK56" s="30"/>
      <c r="CL56" s="67"/>
      <c r="CM56" s="68"/>
      <c r="CN56" s="69"/>
      <c r="CO56" s="30"/>
      <c r="CP56" s="46"/>
      <c r="CQ56" s="47"/>
      <c r="CR56" s="48"/>
      <c r="CS56" s="66"/>
      <c r="CT56" s="67"/>
      <c r="CU56" s="68"/>
      <c r="CV56" s="69"/>
      <c r="CW56" s="30"/>
      <c r="CX56" s="46">
        <v>0</v>
      </c>
      <c r="CY56" s="109">
        <v>0</v>
      </c>
      <c r="CZ56" s="114">
        <v>3.0646109830470882</v>
      </c>
      <c r="DA56" s="30"/>
      <c r="DB56" s="67"/>
      <c r="DC56" s="68"/>
      <c r="DD56" s="69"/>
      <c r="DE56" s="30"/>
      <c r="DF56" s="46"/>
      <c r="DG56" s="47"/>
      <c r="DH56" s="48"/>
      <c r="DI56" s="51"/>
      <c r="DJ56" s="67"/>
      <c r="DK56" s="68"/>
      <c r="DL56" s="69"/>
      <c r="DM56" s="30"/>
      <c r="DN56" s="46"/>
      <c r="DO56" s="109"/>
      <c r="DP56" s="114"/>
      <c r="DQ56" s="30"/>
      <c r="DR56" s="67"/>
      <c r="DS56" s="68"/>
      <c r="DT56" s="69"/>
      <c r="DU56" s="30"/>
      <c r="DV56" s="46"/>
      <c r="DW56" s="47"/>
      <c r="DX56" s="48"/>
      <c r="DZ56" s="67"/>
      <c r="EA56" s="68"/>
      <c r="EB56" s="69"/>
      <c r="EC56" s="30"/>
      <c r="ED56" s="46"/>
      <c r="EE56" s="109"/>
      <c r="EF56" s="114"/>
      <c r="EG56" s="30"/>
      <c r="EH56" s="67"/>
      <c r="EI56" s="68"/>
      <c r="EJ56" s="69"/>
      <c r="EK56" s="30"/>
      <c r="EL56" s="46"/>
      <c r="EM56" s="47"/>
      <c r="EN56" s="48"/>
    </row>
    <row r="57" spans="1:144">
      <c r="A57" s="52">
        <v>42248</v>
      </c>
      <c r="B57" s="67"/>
      <c r="C57" s="68"/>
      <c r="D57" s="106"/>
      <c r="E57" s="53"/>
      <c r="F57" s="46">
        <v>0</v>
      </c>
      <c r="G57" s="109">
        <v>0</v>
      </c>
      <c r="H57" s="112">
        <v>3.0646109830470882</v>
      </c>
      <c r="I57" s="30"/>
      <c r="J57" s="67"/>
      <c r="K57" s="68"/>
      <c r="L57" s="69"/>
      <c r="M57" s="30"/>
      <c r="N57" s="46"/>
      <c r="O57" s="47"/>
      <c r="P57" s="48"/>
      <c r="Q57" s="49"/>
      <c r="R57" s="67"/>
      <c r="S57" s="68"/>
      <c r="T57" s="69"/>
      <c r="U57" s="30"/>
      <c r="V57" s="46">
        <v>0</v>
      </c>
      <c r="W57" s="109">
        <v>0</v>
      </c>
      <c r="X57" s="114">
        <v>3.0646109830470882</v>
      </c>
      <c r="Y57" s="30"/>
      <c r="Z57" s="67"/>
      <c r="AA57" s="68"/>
      <c r="AB57" s="69"/>
      <c r="AC57" s="30"/>
      <c r="AD57" s="46"/>
      <c r="AE57" s="47"/>
      <c r="AF57" s="48"/>
      <c r="AG57" s="50">
        <v>0</v>
      </c>
      <c r="AH57" s="67"/>
      <c r="AI57" s="68"/>
      <c r="AJ57" s="69"/>
      <c r="AK57" s="30"/>
      <c r="AL57" s="46">
        <v>0</v>
      </c>
      <c r="AM57" s="109">
        <v>0</v>
      </c>
      <c r="AN57" s="114">
        <v>3.0646109830470882</v>
      </c>
      <c r="AO57" s="30"/>
      <c r="AP57" s="67"/>
      <c r="AQ57" s="68"/>
      <c r="AR57" s="69"/>
      <c r="AS57" s="30"/>
      <c r="AT57" s="46"/>
      <c r="AU57" s="47"/>
      <c r="AV57" s="48"/>
      <c r="AW57" s="66">
        <v>0</v>
      </c>
      <c r="AX57" s="67"/>
      <c r="AY57" s="68"/>
      <c r="AZ57" s="69"/>
      <c r="BA57" s="30"/>
      <c r="BB57" s="46"/>
      <c r="BC57" s="109">
        <v>0</v>
      </c>
      <c r="BD57" s="114">
        <v>3.0646109830470882</v>
      </c>
      <c r="BE57" s="30"/>
      <c r="BF57" s="67"/>
      <c r="BG57" s="68"/>
      <c r="BH57" s="69"/>
      <c r="BI57" s="30"/>
      <c r="BJ57" s="46"/>
      <c r="BK57" s="47"/>
      <c r="BL57" s="48"/>
      <c r="BM57" s="66"/>
      <c r="BN57" s="67"/>
      <c r="BO57" s="68"/>
      <c r="BP57" s="69"/>
      <c r="BQ57" s="30"/>
      <c r="BR57" s="46">
        <v>0</v>
      </c>
      <c r="BS57" s="109">
        <v>0</v>
      </c>
      <c r="BT57" s="114">
        <v>3.0646109830470882</v>
      </c>
      <c r="BU57" s="30"/>
      <c r="BV57" s="67"/>
      <c r="BW57" s="68"/>
      <c r="BX57" s="69"/>
      <c r="BY57" s="30"/>
      <c r="BZ57" s="46"/>
      <c r="CA57" s="47"/>
      <c r="CB57" s="48"/>
      <c r="CC57" s="66"/>
      <c r="CD57" s="67"/>
      <c r="CE57" s="68"/>
      <c r="CF57" s="69"/>
      <c r="CG57" s="30"/>
      <c r="CH57" s="46">
        <v>0</v>
      </c>
      <c r="CI57" s="109">
        <v>0</v>
      </c>
      <c r="CJ57" s="114">
        <v>3.0646109830470882</v>
      </c>
      <c r="CK57" s="30"/>
      <c r="CL57" s="67"/>
      <c r="CM57" s="68"/>
      <c r="CN57" s="69"/>
      <c r="CO57" s="30"/>
      <c r="CP57" s="46"/>
      <c r="CQ57" s="47"/>
      <c r="CR57" s="48"/>
      <c r="CS57" s="66"/>
      <c r="CT57" s="67"/>
      <c r="CU57" s="68"/>
      <c r="CV57" s="69"/>
      <c r="CW57" s="30"/>
      <c r="CX57" s="46">
        <v>0</v>
      </c>
      <c r="CY57" s="109">
        <v>0</v>
      </c>
      <c r="CZ57" s="114">
        <v>3.0646109830470882</v>
      </c>
      <c r="DA57" s="30"/>
      <c r="DB57" s="67"/>
      <c r="DC57" s="68"/>
      <c r="DD57" s="69"/>
      <c r="DE57" s="30"/>
      <c r="DF57" s="46"/>
      <c r="DG57" s="47"/>
      <c r="DH57" s="48"/>
      <c r="DI57" s="51"/>
      <c r="DJ57" s="67"/>
      <c r="DK57" s="68"/>
      <c r="DL57" s="69"/>
      <c r="DM57" s="30"/>
      <c r="DN57" s="46"/>
      <c r="DO57" s="109"/>
      <c r="DP57" s="114"/>
      <c r="DQ57" s="30"/>
      <c r="DR57" s="67"/>
      <c r="DS57" s="68"/>
      <c r="DT57" s="69"/>
      <c r="DU57" s="30"/>
      <c r="DV57" s="46"/>
      <c r="DW57" s="47"/>
      <c r="DX57" s="48"/>
      <c r="DZ57" s="67"/>
      <c r="EA57" s="68"/>
      <c r="EB57" s="69"/>
      <c r="EC57" s="30"/>
      <c r="ED57" s="46"/>
      <c r="EE57" s="109"/>
      <c r="EF57" s="114"/>
      <c r="EG57" s="30"/>
      <c r="EH57" s="67"/>
      <c r="EI57" s="68"/>
      <c r="EJ57" s="69"/>
      <c r="EK57" s="30"/>
      <c r="EL57" s="46"/>
      <c r="EM57" s="47"/>
      <c r="EN57" s="48"/>
    </row>
    <row r="58" spans="1:144">
      <c r="A58" s="52">
        <v>42278</v>
      </c>
      <c r="B58" s="67"/>
      <c r="C58" s="68"/>
      <c r="D58" s="106"/>
      <c r="E58" s="53"/>
      <c r="F58" s="46">
        <v>0</v>
      </c>
      <c r="G58" s="109">
        <v>0</v>
      </c>
      <c r="H58" s="112">
        <v>2.9280973754466522</v>
      </c>
      <c r="I58" s="30"/>
      <c r="J58" s="67"/>
      <c r="K58" s="68"/>
      <c r="L58" s="69"/>
      <c r="M58" s="30"/>
      <c r="N58" s="46"/>
      <c r="O58" s="47"/>
      <c r="P58" s="48"/>
      <c r="Q58" s="49"/>
      <c r="R58" s="67"/>
      <c r="S58" s="68"/>
      <c r="T58" s="69"/>
      <c r="U58" s="30"/>
      <c r="V58" s="46">
        <v>0</v>
      </c>
      <c r="W58" s="109">
        <v>0</v>
      </c>
      <c r="X58" s="114">
        <v>2.9280973754466522</v>
      </c>
      <c r="Y58" s="30"/>
      <c r="Z58" s="67"/>
      <c r="AA58" s="68"/>
      <c r="AB58" s="69"/>
      <c r="AC58" s="30"/>
      <c r="AD58" s="46"/>
      <c r="AE58" s="47"/>
      <c r="AF58" s="48"/>
      <c r="AG58" s="50">
        <v>0</v>
      </c>
      <c r="AH58" s="67"/>
      <c r="AI58" s="68"/>
      <c r="AJ58" s="69"/>
      <c r="AK58" s="30"/>
      <c r="AL58" s="46">
        <v>0</v>
      </c>
      <c r="AM58" s="109">
        <v>0</v>
      </c>
      <c r="AN58" s="114">
        <v>2.9280973754466522</v>
      </c>
      <c r="AO58" s="30"/>
      <c r="AP58" s="67"/>
      <c r="AQ58" s="68"/>
      <c r="AR58" s="69"/>
      <c r="AS58" s="30"/>
      <c r="AT58" s="46"/>
      <c r="AU58" s="47"/>
      <c r="AV58" s="48"/>
      <c r="AW58" s="66">
        <v>0</v>
      </c>
      <c r="AX58" s="67"/>
      <c r="AY58" s="68"/>
      <c r="AZ58" s="69"/>
      <c r="BA58" s="30"/>
      <c r="BB58" s="46"/>
      <c r="BC58" s="109">
        <v>0</v>
      </c>
      <c r="BD58" s="114">
        <v>2.9280973754466522</v>
      </c>
      <c r="BE58" s="30"/>
      <c r="BF58" s="67"/>
      <c r="BG58" s="68"/>
      <c r="BH58" s="69"/>
      <c r="BI58" s="30"/>
      <c r="BJ58" s="46"/>
      <c r="BK58" s="47"/>
      <c r="BL58" s="48"/>
      <c r="BM58" s="66"/>
      <c r="BN58" s="67"/>
      <c r="BO58" s="68"/>
      <c r="BP58" s="69"/>
      <c r="BQ58" s="30"/>
      <c r="BR58" s="46">
        <v>0</v>
      </c>
      <c r="BS58" s="109">
        <v>0</v>
      </c>
      <c r="BT58" s="114">
        <v>2.9280973754466522</v>
      </c>
      <c r="BU58" s="30"/>
      <c r="BV58" s="67"/>
      <c r="BW58" s="68"/>
      <c r="BX58" s="69"/>
      <c r="BY58" s="30"/>
      <c r="BZ58" s="46"/>
      <c r="CA58" s="47"/>
      <c r="CB58" s="48"/>
      <c r="CC58" s="66"/>
      <c r="CD58" s="67"/>
      <c r="CE58" s="68"/>
      <c r="CF58" s="69"/>
      <c r="CG58" s="30"/>
      <c r="CH58" s="46">
        <v>0</v>
      </c>
      <c r="CI58" s="109">
        <v>0</v>
      </c>
      <c r="CJ58" s="114">
        <v>2.9280973754466522</v>
      </c>
      <c r="CK58" s="30"/>
      <c r="CL58" s="67"/>
      <c r="CM58" s="68"/>
      <c r="CN58" s="69"/>
      <c r="CO58" s="30"/>
      <c r="CP58" s="46"/>
      <c r="CQ58" s="47"/>
      <c r="CR58" s="48"/>
      <c r="CS58" s="66"/>
      <c r="CT58" s="67"/>
      <c r="CU58" s="68"/>
      <c r="CV58" s="69"/>
      <c r="CW58" s="30"/>
      <c r="CX58" s="46">
        <v>0</v>
      </c>
      <c r="CY58" s="109">
        <v>0</v>
      </c>
      <c r="CZ58" s="114">
        <v>2.9280973754466522</v>
      </c>
      <c r="DA58" s="30"/>
      <c r="DB58" s="67"/>
      <c r="DC58" s="68"/>
      <c r="DD58" s="69"/>
      <c r="DE58" s="30"/>
      <c r="DF58" s="46"/>
      <c r="DG58" s="47"/>
      <c r="DH58" s="48"/>
      <c r="DI58" s="51"/>
      <c r="DJ58" s="67"/>
      <c r="DK58" s="68"/>
      <c r="DL58" s="69"/>
      <c r="DM58" s="30"/>
      <c r="DN58" s="46"/>
      <c r="DO58" s="109"/>
      <c r="DP58" s="114"/>
      <c r="DQ58" s="30"/>
      <c r="DR58" s="67"/>
      <c r="DS58" s="68"/>
      <c r="DT58" s="69"/>
      <c r="DU58" s="30"/>
      <c r="DV58" s="46"/>
      <c r="DW58" s="47"/>
      <c r="DX58" s="48"/>
      <c r="DZ58" s="67"/>
      <c r="EA58" s="68"/>
      <c r="EB58" s="69"/>
      <c r="EC58" s="30"/>
      <c r="ED58" s="46"/>
      <c r="EE58" s="109"/>
      <c r="EF58" s="114"/>
      <c r="EG58" s="30"/>
      <c r="EH58" s="67"/>
      <c r="EI58" s="68"/>
      <c r="EJ58" s="69"/>
      <c r="EK58" s="30"/>
      <c r="EL58" s="46"/>
      <c r="EM58" s="47"/>
      <c r="EN58" s="48"/>
    </row>
    <row r="59" spans="1:144">
      <c r="A59" s="52">
        <v>42309</v>
      </c>
      <c r="B59" s="67"/>
      <c r="C59" s="68"/>
      <c r="D59" s="106"/>
      <c r="E59" s="53"/>
      <c r="F59" s="46">
        <v>0</v>
      </c>
      <c r="G59" s="109">
        <v>0</v>
      </c>
      <c r="H59" s="112">
        <v>2.9280973754466522</v>
      </c>
      <c r="I59" s="30"/>
      <c r="J59" s="67"/>
      <c r="K59" s="68"/>
      <c r="L59" s="69"/>
      <c r="M59" s="30"/>
      <c r="N59" s="46"/>
      <c r="O59" s="47"/>
      <c r="P59" s="48"/>
      <c r="Q59" s="49"/>
      <c r="R59" s="67"/>
      <c r="S59" s="68"/>
      <c r="T59" s="69"/>
      <c r="U59" s="30"/>
      <c r="V59" s="46">
        <v>0</v>
      </c>
      <c r="W59" s="109">
        <v>0</v>
      </c>
      <c r="X59" s="114">
        <v>2.9280973754466522</v>
      </c>
      <c r="Y59" s="30"/>
      <c r="Z59" s="67"/>
      <c r="AA59" s="68"/>
      <c r="AB59" s="69"/>
      <c r="AC59" s="30"/>
      <c r="AD59" s="46"/>
      <c r="AE59" s="47"/>
      <c r="AF59" s="48"/>
      <c r="AG59" s="50">
        <v>0</v>
      </c>
      <c r="AH59" s="67"/>
      <c r="AI59" s="68"/>
      <c r="AJ59" s="69"/>
      <c r="AK59" s="30"/>
      <c r="AL59" s="46">
        <v>0</v>
      </c>
      <c r="AM59" s="109">
        <v>0</v>
      </c>
      <c r="AN59" s="114">
        <v>2.9280973754466522</v>
      </c>
      <c r="AO59" s="30"/>
      <c r="AP59" s="67"/>
      <c r="AQ59" s="68"/>
      <c r="AR59" s="69"/>
      <c r="AS59" s="30"/>
      <c r="AT59" s="46"/>
      <c r="AU59" s="47"/>
      <c r="AV59" s="48"/>
      <c r="AW59" s="66">
        <v>0</v>
      </c>
      <c r="AX59" s="67"/>
      <c r="AY59" s="68"/>
      <c r="AZ59" s="69"/>
      <c r="BA59" s="30"/>
      <c r="BB59" s="46"/>
      <c r="BC59" s="109">
        <v>0</v>
      </c>
      <c r="BD59" s="114">
        <v>2.9280973754466522</v>
      </c>
      <c r="BE59" s="30"/>
      <c r="BF59" s="67"/>
      <c r="BG59" s="68"/>
      <c r="BH59" s="69"/>
      <c r="BI59" s="30"/>
      <c r="BJ59" s="46"/>
      <c r="BK59" s="47"/>
      <c r="BL59" s="48"/>
      <c r="BM59" s="66"/>
      <c r="BN59" s="67"/>
      <c r="BO59" s="68"/>
      <c r="BP59" s="69"/>
      <c r="BQ59" s="30"/>
      <c r="BR59" s="46">
        <v>0</v>
      </c>
      <c r="BS59" s="109">
        <v>0</v>
      </c>
      <c r="BT59" s="114">
        <v>2.9280973754466522</v>
      </c>
      <c r="BU59" s="30"/>
      <c r="BV59" s="67"/>
      <c r="BW59" s="68"/>
      <c r="BX59" s="69"/>
      <c r="BY59" s="30"/>
      <c r="BZ59" s="46"/>
      <c r="CA59" s="47"/>
      <c r="CB59" s="48"/>
      <c r="CC59" s="66"/>
      <c r="CD59" s="67"/>
      <c r="CE59" s="68"/>
      <c r="CF59" s="69"/>
      <c r="CG59" s="30"/>
      <c r="CH59" s="46">
        <v>0</v>
      </c>
      <c r="CI59" s="109">
        <v>0</v>
      </c>
      <c r="CJ59" s="114">
        <v>2.9280973754466522</v>
      </c>
      <c r="CK59" s="30"/>
      <c r="CL59" s="67"/>
      <c r="CM59" s="68"/>
      <c r="CN59" s="69"/>
      <c r="CO59" s="30"/>
      <c r="CP59" s="46"/>
      <c r="CQ59" s="47"/>
      <c r="CR59" s="48"/>
      <c r="CS59" s="66"/>
      <c r="CT59" s="67"/>
      <c r="CU59" s="68"/>
      <c r="CV59" s="69"/>
      <c r="CW59" s="30"/>
      <c r="CX59" s="46">
        <v>0</v>
      </c>
      <c r="CY59" s="109">
        <v>0</v>
      </c>
      <c r="CZ59" s="114">
        <v>2.9280973754466522</v>
      </c>
      <c r="DA59" s="30"/>
      <c r="DB59" s="67"/>
      <c r="DC59" s="68"/>
      <c r="DD59" s="69"/>
      <c r="DE59" s="30"/>
      <c r="DF59" s="46"/>
      <c r="DG59" s="47"/>
      <c r="DH59" s="48"/>
      <c r="DI59" s="51"/>
      <c r="DJ59" s="67"/>
      <c r="DK59" s="68"/>
      <c r="DL59" s="69"/>
      <c r="DM59" s="30"/>
      <c r="DN59" s="46"/>
      <c r="DO59" s="109"/>
      <c r="DP59" s="114"/>
      <c r="DQ59" s="30"/>
      <c r="DR59" s="67"/>
      <c r="DS59" s="68"/>
      <c r="DT59" s="69"/>
      <c r="DU59" s="30"/>
      <c r="DV59" s="46"/>
      <c r="DW59" s="47"/>
      <c r="DX59" s="48"/>
      <c r="DZ59" s="67"/>
      <c r="EA59" s="68"/>
      <c r="EB59" s="69"/>
      <c r="EC59" s="30"/>
      <c r="ED59" s="46"/>
      <c r="EE59" s="109"/>
      <c r="EF59" s="114"/>
      <c r="EG59" s="30"/>
      <c r="EH59" s="67"/>
      <c r="EI59" s="68"/>
      <c r="EJ59" s="69"/>
      <c r="EK59" s="30"/>
      <c r="EL59" s="46"/>
      <c r="EM59" s="47"/>
      <c r="EN59" s="48"/>
    </row>
    <row r="60" spans="1:144">
      <c r="A60" s="52">
        <v>42339</v>
      </c>
      <c r="B60" s="67"/>
      <c r="C60" s="68"/>
      <c r="D60" s="106"/>
      <c r="E60" s="53"/>
      <c r="F60" s="46">
        <v>0</v>
      </c>
      <c r="G60" s="109">
        <v>0</v>
      </c>
      <c r="H60" s="112">
        <v>2.9280973754466522</v>
      </c>
      <c r="I60" s="30"/>
      <c r="J60" s="67"/>
      <c r="K60" s="68"/>
      <c r="L60" s="69"/>
      <c r="M60" s="30"/>
      <c r="N60" s="46"/>
      <c r="O60" s="47"/>
      <c r="P60" s="48"/>
      <c r="Q60" s="49"/>
      <c r="R60" s="67"/>
      <c r="S60" s="68"/>
      <c r="T60" s="69"/>
      <c r="U60" s="30"/>
      <c r="V60" s="46">
        <v>0</v>
      </c>
      <c r="W60" s="109">
        <v>0</v>
      </c>
      <c r="X60" s="114">
        <v>2.9280973754466522</v>
      </c>
      <c r="Y60" s="30"/>
      <c r="Z60" s="67"/>
      <c r="AA60" s="68"/>
      <c r="AB60" s="69"/>
      <c r="AC60" s="30"/>
      <c r="AD60" s="46"/>
      <c r="AE60" s="47"/>
      <c r="AF60" s="48"/>
      <c r="AG60" s="50">
        <v>0</v>
      </c>
      <c r="AH60" s="67"/>
      <c r="AI60" s="68"/>
      <c r="AJ60" s="69"/>
      <c r="AK60" s="30"/>
      <c r="AL60" s="46">
        <v>0</v>
      </c>
      <c r="AM60" s="109">
        <v>0</v>
      </c>
      <c r="AN60" s="114">
        <v>2.9280973754466522</v>
      </c>
      <c r="AO60" s="30"/>
      <c r="AP60" s="67"/>
      <c r="AQ60" s="68"/>
      <c r="AR60" s="69"/>
      <c r="AS60" s="30"/>
      <c r="AT60" s="46"/>
      <c r="AU60" s="47"/>
      <c r="AV60" s="48"/>
      <c r="AW60" s="66">
        <v>0</v>
      </c>
      <c r="AX60" s="67"/>
      <c r="AY60" s="68"/>
      <c r="AZ60" s="69"/>
      <c r="BA60" s="30"/>
      <c r="BB60" s="46"/>
      <c r="BC60" s="109">
        <v>0</v>
      </c>
      <c r="BD60" s="114">
        <v>2.9280973754466522</v>
      </c>
      <c r="BE60" s="30"/>
      <c r="BF60" s="67"/>
      <c r="BG60" s="68"/>
      <c r="BH60" s="69"/>
      <c r="BI60" s="30"/>
      <c r="BJ60" s="46"/>
      <c r="BK60" s="47"/>
      <c r="BL60" s="48"/>
      <c r="BM60" s="66"/>
      <c r="BN60" s="67"/>
      <c r="BO60" s="68"/>
      <c r="BP60" s="69"/>
      <c r="BQ60" s="30"/>
      <c r="BR60" s="46">
        <v>0</v>
      </c>
      <c r="BS60" s="109">
        <v>0</v>
      </c>
      <c r="BT60" s="114">
        <v>2.9280973754466522</v>
      </c>
      <c r="BU60" s="30"/>
      <c r="BV60" s="67"/>
      <c r="BW60" s="68"/>
      <c r="BX60" s="69"/>
      <c r="BY60" s="30"/>
      <c r="BZ60" s="46"/>
      <c r="CA60" s="47"/>
      <c r="CB60" s="48"/>
      <c r="CC60" s="66"/>
      <c r="CD60" s="67"/>
      <c r="CE60" s="68"/>
      <c r="CF60" s="69"/>
      <c r="CG60" s="30"/>
      <c r="CH60" s="46">
        <v>0</v>
      </c>
      <c r="CI60" s="109">
        <v>0</v>
      </c>
      <c r="CJ60" s="114">
        <v>2.9280973754466522</v>
      </c>
      <c r="CK60" s="30"/>
      <c r="CL60" s="67"/>
      <c r="CM60" s="68"/>
      <c r="CN60" s="69"/>
      <c r="CO60" s="30"/>
      <c r="CP60" s="46"/>
      <c r="CQ60" s="47"/>
      <c r="CR60" s="48"/>
      <c r="CS60" s="66"/>
      <c r="CT60" s="67"/>
      <c r="CU60" s="68"/>
      <c r="CV60" s="69"/>
      <c r="CW60" s="30"/>
      <c r="CX60" s="46">
        <v>0</v>
      </c>
      <c r="CY60" s="109">
        <v>0</v>
      </c>
      <c r="CZ60" s="114">
        <v>2.9280973754466522</v>
      </c>
      <c r="DA60" s="30"/>
      <c r="DB60" s="67"/>
      <c r="DC60" s="68"/>
      <c r="DD60" s="69"/>
      <c r="DE60" s="30"/>
      <c r="DF60" s="46"/>
      <c r="DG60" s="47"/>
      <c r="DH60" s="48"/>
      <c r="DI60" s="51"/>
      <c r="DJ60" s="67"/>
      <c r="DK60" s="68"/>
      <c r="DL60" s="69"/>
      <c r="DM60" s="30"/>
      <c r="DN60" s="46"/>
      <c r="DO60" s="109">
        <v>0</v>
      </c>
      <c r="DP60" s="114">
        <v>3.2138109792015235</v>
      </c>
      <c r="DQ60" s="30"/>
      <c r="DR60" s="67"/>
      <c r="DS60" s="68"/>
      <c r="DT60" s="69"/>
      <c r="DU60" s="30"/>
      <c r="DV60" s="46"/>
      <c r="DW60" s="47"/>
      <c r="DX60" s="48"/>
      <c r="DZ60" s="67"/>
      <c r="EA60" s="68"/>
      <c r="EB60" s="69"/>
      <c r="EC60" s="30"/>
      <c r="ED60" s="46"/>
      <c r="EE60" s="109">
        <v>0</v>
      </c>
      <c r="EF60" s="114">
        <v>2.4660060656723686</v>
      </c>
      <c r="EG60" s="30"/>
      <c r="EH60" s="67"/>
      <c r="EI60" s="68"/>
      <c r="EJ60" s="69"/>
      <c r="EK60" s="30"/>
      <c r="EL60" s="46"/>
      <c r="EM60" s="47"/>
      <c r="EN60" s="48"/>
    </row>
    <row r="61" spans="1:144">
      <c r="A61" s="52">
        <v>42370</v>
      </c>
      <c r="B61" s="67"/>
      <c r="C61" s="68"/>
      <c r="D61" s="106"/>
      <c r="E61" s="53"/>
      <c r="F61" s="46">
        <v>0</v>
      </c>
      <c r="G61" s="109">
        <v>0</v>
      </c>
      <c r="H61" s="112">
        <v>2.7941228620860854</v>
      </c>
      <c r="I61" s="30"/>
      <c r="J61" s="67"/>
      <c r="K61" s="68"/>
      <c r="L61" s="69"/>
      <c r="M61" s="30"/>
      <c r="N61" s="46"/>
      <c r="O61" s="47"/>
      <c r="P61" s="48"/>
      <c r="Q61" s="49"/>
      <c r="R61" s="67"/>
      <c r="S61" s="68"/>
      <c r="T61" s="69"/>
      <c r="U61" s="30"/>
      <c r="V61" s="46">
        <v>0</v>
      </c>
      <c r="W61" s="109">
        <v>0</v>
      </c>
      <c r="X61" s="114">
        <v>2.7941228620860854</v>
      </c>
      <c r="Y61" s="30"/>
      <c r="Z61" s="67"/>
      <c r="AA61" s="68"/>
      <c r="AB61" s="69"/>
      <c r="AC61" s="30"/>
      <c r="AD61" s="46"/>
      <c r="AE61" s="47"/>
      <c r="AF61" s="48"/>
      <c r="AG61" s="50">
        <v>0</v>
      </c>
      <c r="AH61" s="67"/>
      <c r="AI61" s="68"/>
      <c r="AJ61" s="69"/>
      <c r="AK61" s="30"/>
      <c r="AL61" s="46">
        <v>0</v>
      </c>
      <c r="AM61" s="109">
        <v>0</v>
      </c>
      <c r="AN61" s="114">
        <v>2.7941228620860854</v>
      </c>
      <c r="AO61" s="30"/>
      <c r="AP61" s="67"/>
      <c r="AQ61" s="68"/>
      <c r="AR61" s="69"/>
      <c r="AS61" s="30"/>
      <c r="AT61" s="46"/>
      <c r="AU61" s="47"/>
      <c r="AV61" s="48"/>
      <c r="AW61" s="66">
        <v>0</v>
      </c>
      <c r="AX61" s="67"/>
      <c r="AY61" s="68"/>
      <c r="AZ61" s="69"/>
      <c r="BA61" s="30"/>
      <c r="BB61" s="46"/>
      <c r="BC61" s="109">
        <v>0</v>
      </c>
      <c r="BD61" s="114">
        <v>2.7941228620860854</v>
      </c>
      <c r="BE61" s="30"/>
      <c r="BF61" s="67"/>
      <c r="BG61" s="68"/>
      <c r="BH61" s="69"/>
      <c r="BI61" s="30"/>
      <c r="BJ61" s="46"/>
      <c r="BK61" s="47"/>
      <c r="BL61" s="48"/>
      <c r="BM61" s="66"/>
      <c r="BN61" s="67"/>
      <c r="BO61" s="68"/>
      <c r="BP61" s="69"/>
      <c r="BQ61" s="30"/>
      <c r="BR61" s="46">
        <v>0</v>
      </c>
      <c r="BS61" s="109">
        <v>0</v>
      </c>
      <c r="BT61" s="114">
        <v>2.7941228620860854</v>
      </c>
      <c r="BU61" s="30"/>
      <c r="BV61" s="67"/>
      <c r="BW61" s="68"/>
      <c r="BX61" s="69"/>
      <c r="BY61" s="30"/>
      <c r="BZ61" s="46"/>
      <c r="CA61" s="47"/>
      <c r="CB61" s="48"/>
      <c r="CC61" s="66"/>
      <c r="CD61" s="67"/>
      <c r="CE61" s="68"/>
      <c r="CF61" s="69"/>
      <c r="CG61" s="30"/>
      <c r="CH61" s="46">
        <v>0</v>
      </c>
      <c r="CI61" s="109">
        <v>0</v>
      </c>
      <c r="CJ61" s="114">
        <v>2.7941228620860854</v>
      </c>
      <c r="CK61" s="30"/>
      <c r="CL61" s="67"/>
      <c r="CM61" s="68"/>
      <c r="CN61" s="69"/>
      <c r="CO61" s="30"/>
      <c r="CP61" s="46"/>
      <c r="CQ61" s="47"/>
      <c r="CR61" s="48"/>
      <c r="CS61" s="66"/>
      <c r="CT61" s="67"/>
      <c r="CU61" s="68"/>
      <c r="CV61" s="69"/>
      <c r="CW61" s="30"/>
      <c r="CX61" s="46">
        <v>0</v>
      </c>
      <c r="CY61" s="109">
        <v>0</v>
      </c>
      <c r="CZ61" s="114">
        <v>2.7941228620860854</v>
      </c>
      <c r="DA61" s="30"/>
      <c r="DB61" s="67"/>
      <c r="DC61" s="68"/>
      <c r="DD61" s="69"/>
      <c r="DE61" s="30"/>
      <c r="DF61" s="46"/>
      <c r="DG61" s="47"/>
      <c r="DH61" s="48"/>
      <c r="DI61" s="51"/>
      <c r="DJ61" s="67"/>
      <c r="DK61" s="68"/>
      <c r="DL61" s="69"/>
      <c r="DM61" s="30"/>
      <c r="DN61" s="46"/>
      <c r="DO61" s="109"/>
      <c r="DP61" s="114"/>
      <c r="DQ61" s="30"/>
      <c r="DR61" s="67"/>
      <c r="DS61" s="68"/>
      <c r="DT61" s="69"/>
      <c r="DU61" s="30"/>
      <c r="DV61" s="46"/>
      <c r="DW61" s="47"/>
      <c r="DX61" s="48"/>
      <c r="DZ61" s="67"/>
      <c r="EA61" s="68"/>
      <c r="EB61" s="69"/>
      <c r="EC61" s="30"/>
      <c r="ED61" s="46"/>
      <c r="EE61" s="109"/>
      <c r="EF61" s="114"/>
      <c r="EG61" s="30"/>
      <c r="EH61" s="67"/>
      <c r="EI61" s="68"/>
      <c r="EJ61" s="69"/>
      <c r="EK61" s="30"/>
      <c r="EL61" s="46"/>
      <c r="EM61" s="47"/>
      <c r="EN61" s="48"/>
    </row>
    <row r="62" spans="1:144">
      <c r="A62" s="52">
        <v>42401</v>
      </c>
      <c r="B62" s="67"/>
      <c r="C62" s="68"/>
      <c r="D62" s="106"/>
      <c r="E62" s="53"/>
      <c r="F62" s="46">
        <v>0</v>
      </c>
      <c r="G62" s="109">
        <v>0</v>
      </c>
      <c r="H62" s="112">
        <v>2.7941228620860854</v>
      </c>
      <c r="I62" s="30"/>
      <c r="J62" s="67"/>
      <c r="K62" s="68"/>
      <c r="L62" s="69"/>
      <c r="M62" s="30"/>
      <c r="N62" s="46"/>
      <c r="O62" s="47"/>
      <c r="P62" s="48"/>
      <c r="Q62" s="49"/>
      <c r="R62" s="67"/>
      <c r="S62" s="68"/>
      <c r="T62" s="69"/>
      <c r="U62" s="30"/>
      <c r="V62" s="46">
        <v>0</v>
      </c>
      <c r="W62" s="109">
        <v>0</v>
      </c>
      <c r="X62" s="114">
        <v>2.7941228620860854</v>
      </c>
      <c r="Y62" s="30"/>
      <c r="Z62" s="67"/>
      <c r="AA62" s="68"/>
      <c r="AB62" s="69"/>
      <c r="AC62" s="30"/>
      <c r="AD62" s="46"/>
      <c r="AE62" s="47"/>
      <c r="AF62" s="48"/>
      <c r="AG62" s="50">
        <v>0</v>
      </c>
      <c r="AH62" s="67"/>
      <c r="AI62" s="68"/>
      <c r="AJ62" s="69"/>
      <c r="AK62" s="30"/>
      <c r="AL62" s="46">
        <v>0</v>
      </c>
      <c r="AM62" s="109">
        <v>0</v>
      </c>
      <c r="AN62" s="114">
        <v>2.7941228620860854</v>
      </c>
      <c r="AO62" s="30"/>
      <c r="AP62" s="67"/>
      <c r="AQ62" s="68"/>
      <c r="AR62" s="69"/>
      <c r="AS62" s="30"/>
      <c r="AT62" s="46"/>
      <c r="AU62" s="47"/>
      <c r="AV62" s="48"/>
      <c r="AW62" s="66">
        <v>0</v>
      </c>
      <c r="AX62" s="67"/>
      <c r="AY62" s="68"/>
      <c r="AZ62" s="69"/>
      <c r="BA62" s="30"/>
      <c r="BB62" s="46"/>
      <c r="BC62" s="109">
        <v>0</v>
      </c>
      <c r="BD62" s="114">
        <v>2.7941228620860854</v>
      </c>
      <c r="BE62" s="30"/>
      <c r="BF62" s="67"/>
      <c r="BG62" s="68"/>
      <c r="BH62" s="69"/>
      <c r="BI62" s="30"/>
      <c r="BJ62" s="46"/>
      <c r="BK62" s="47"/>
      <c r="BL62" s="48"/>
      <c r="BM62" s="66"/>
      <c r="BN62" s="67"/>
      <c r="BO62" s="68"/>
      <c r="BP62" s="69"/>
      <c r="BQ62" s="30"/>
      <c r="BR62" s="46">
        <v>0</v>
      </c>
      <c r="BS62" s="109">
        <v>0</v>
      </c>
      <c r="BT62" s="114">
        <v>2.7941228620860854</v>
      </c>
      <c r="BU62" s="30"/>
      <c r="BV62" s="67"/>
      <c r="BW62" s="68"/>
      <c r="BX62" s="69"/>
      <c r="BY62" s="30"/>
      <c r="BZ62" s="46"/>
      <c r="CA62" s="47"/>
      <c r="CB62" s="48"/>
      <c r="CC62" s="66"/>
      <c r="CD62" s="67"/>
      <c r="CE62" s="68"/>
      <c r="CF62" s="69"/>
      <c r="CG62" s="30"/>
      <c r="CH62" s="46">
        <v>0</v>
      </c>
      <c r="CI62" s="109">
        <v>0</v>
      </c>
      <c r="CJ62" s="114">
        <v>2.7941228620860854</v>
      </c>
      <c r="CK62" s="30"/>
      <c r="CL62" s="67"/>
      <c r="CM62" s="68"/>
      <c r="CN62" s="69"/>
      <c r="CO62" s="30"/>
      <c r="CP62" s="46"/>
      <c r="CQ62" s="47"/>
      <c r="CR62" s="48"/>
      <c r="CS62" s="66"/>
      <c r="CT62" s="67"/>
      <c r="CU62" s="68"/>
      <c r="CV62" s="69"/>
      <c r="CW62" s="30"/>
      <c r="CX62" s="46">
        <v>0</v>
      </c>
      <c r="CY62" s="109">
        <v>0</v>
      </c>
      <c r="CZ62" s="114">
        <v>2.7941228620860854</v>
      </c>
      <c r="DA62" s="30"/>
      <c r="DB62" s="67"/>
      <c r="DC62" s="68"/>
      <c r="DD62" s="69"/>
      <c r="DE62" s="30"/>
      <c r="DF62" s="46"/>
      <c r="DG62" s="47"/>
      <c r="DH62" s="48"/>
      <c r="DI62" s="51"/>
      <c r="DJ62" s="67"/>
      <c r="DK62" s="68"/>
      <c r="DL62" s="69"/>
      <c r="DM62" s="30"/>
      <c r="DN62" s="46"/>
      <c r="DO62" s="109"/>
      <c r="DP62" s="114"/>
      <c r="DQ62" s="30"/>
      <c r="DR62" s="67"/>
      <c r="DS62" s="68"/>
      <c r="DT62" s="69"/>
      <c r="DU62" s="30"/>
      <c r="DV62" s="46"/>
      <c r="DW62" s="47"/>
      <c r="DX62" s="48"/>
      <c r="DZ62" s="67"/>
      <c r="EA62" s="68"/>
      <c r="EB62" s="69"/>
      <c r="EC62" s="30"/>
      <c r="ED62" s="46"/>
      <c r="EE62" s="109"/>
      <c r="EF62" s="114"/>
      <c r="EG62" s="30"/>
      <c r="EH62" s="67"/>
      <c r="EI62" s="68"/>
      <c r="EJ62" s="69"/>
      <c r="EK62" s="30"/>
      <c r="EL62" s="46"/>
      <c r="EM62" s="47"/>
      <c r="EN62" s="48"/>
    </row>
    <row r="63" spans="1:144">
      <c r="A63" s="52">
        <v>42430</v>
      </c>
      <c r="B63" s="67"/>
      <c r="C63" s="68"/>
      <c r="D63" s="106"/>
      <c r="E63" s="53"/>
      <c r="F63" s="46">
        <v>0</v>
      </c>
      <c r="G63" s="109">
        <v>0</v>
      </c>
      <c r="H63" s="112">
        <v>2.7941228620860854</v>
      </c>
      <c r="I63" s="30"/>
      <c r="J63" s="67"/>
      <c r="K63" s="68"/>
      <c r="L63" s="69"/>
      <c r="M63" s="30"/>
      <c r="N63" s="46"/>
      <c r="O63" s="47"/>
      <c r="P63" s="48"/>
      <c r="Q63" s="49"/>
      <c r="R63" s="67"/>
      <c r="S63" s="68"/>
      <c r="T63" s="69"/>
      <c r="U63" s="30"/>
      <c r="V63" s="46">
        <v>0</v>
      </c>
      <c r="W63" s="109">
        <v>0</v>
      </c>
      <c r="X63" s="114">
        <v>2.7941228620860854</v>
      </c>
      <c r="Y63" s="30"/>
      <c r="Z63" s="67"/>
      <c r="AA63" s="68"/>
      <c r="AB63" s="69"/>
      <c r="AC63" s="30"/>
      <c r="AD63" s="46"/>
      <c r="AE63" s="47"/>
      <c r="AF63" s="48"/>
      <c r="AG63" s="50">
        <v>0</v>
      </c>
      <c r="AH63" s="67"/>
      <c r="AI63" s="68"/>
      <c r="AJ63" s="69"/>
      <c r="AK63" s="30"/>
      <c r="AL63" s="46">
        <v>0</v>
      </c>
      <c r="AM63" s="109">
        <v>0</v>
      </c>
      <c r="AN63" s="114">
        <v>2.7941228620860854</v>
      </c>
      <c r="AO63" s="30"/>
      <c r="AP63" s="67"/>
      <c r="AQ63" s="68"/>
      <c r="AR63" s="69"/>
      <c r="AS63" s="30"/>
      <c r="AT63" s="46"/>
      <c r="AU63" s="47"/>
      <c r="AV63" s="48"/>
      <c r="AW63" s="66">
        <v>0</v>
      </c>
      <c r="AX63" s="67"/>
      <c r="AY63" s="68"/>
      <c r="AZ63" s="69"/>
      <c r="BA63" s="30"/>
      <c r="BB63" s="46"/>
      <c r="BC63" s="109">
        <v>0</v>
      </c>
      <c r="BD63" s="114">
        <v>2.7941228620860854</v>
      </c>
      <c r="BE63" s="30"/>
      <c r="BF63" s="67"/>
      <c r="BG63" s="68"/>
      <c r="BH63" s="69"/>
      <c r="BI63" s="30"/>
      <c r="BJ63" s="46"/>
      <c r="BK63" s="47"/>
      <c r="BL63" s="48"/>
      <c r="BM63" s="66"/>
      <c r="BN63" s="67"/>
      <c r="BO63" s="68"/>
      <c r="BP63" s="69"/>
      <c r="BQ63" s="30"/>
      <c r="BR63" s="46">
        <v>0</v>
      </c>
      <c r="BS63" s="109">
        <v>0</v>
      </c>
      <c r="BT63" s="114">
        <v>2.7941228620860854</v>
      </c>
      <c r="BU63" s="30"/>
      <c r="BV63" s="67"/>
      <c r="BW63" s="68"/>
      <c r="BX63" s="69"/>
      <c r="BY63" s="30"/>
      <c r="BZ63" s="46"/>
      <c r="CA63" s="47"/>
      <c r="CB63" s="48"/>
      <c r="CC63" s="66"/>
      <c r="CD63" s="67"/>
      <c r="CE63" s="68"/>
      <c r="CF63" s="69"/>
      <c r="CG63" s="30"/>
      <c r="CH63" s="46">
        <v>0</v>
      </c>
      <c r="CI63" s="109">
        <v>0</v>
      </c>
      <c r="CJ63" s="114">
        <v>2.7941228620860854</v>
      </c>
      <c r="CK63" s="30"/>
      <c r="CL63" s="67"/>
      <c r="CM63" s="68"/>
      <c r="CN63" s="69"/>
      <c r="CO63" s="30"/>
      <c r="CP63" s="46"/>
      <c r="CQ63" s="47"/>
      <c r="CR63" s="48"/>
      <c r="CS63" s="66"/>
      <c r="CT63" s="67"/>
      <c r="CU63" s="68"/>
      <c r="CV63" s="69"/>
      <c r="CW63" s="30"/>
      <c r="CX63" s="46">
        <v>0</v>
      </c>
      <c r="CY63" s="109">
        <v>0</v>
      </c>
      <c r="CZ63" s="114">
        <v>2.7941228620860854</v>
      </c>
      <c r="DA63" s="30"/>
      <c r="DB63" s="67"/>
      <c r="DC63" s="68"/>
      <c r="DD63" s="69"/>
      <c r="DE63" s="30"/>
      <c r="DF63" s="46"/>
      <c r="DG63" s="47"/>
      <c r="DH63" s="48"/>
      <c r="DI63" s="51"/>
      <c r="DJ63" s="67"/>
      <c r="DK63" s="68"/>
      <c r="DL63" s="69"/>
      <c r="DM63" s="30"/>
      <c r="DN63" s="46"/>
      <c r="DO63" s="109"/>
      <c r="DP63" s="114"/>
      <c r="DQ63" s="30"/>
      <c r="DR63" s="67"/>
      <c r="DS63" s="68"/>
      <c r="DT63" s="69"/>
      <c r="DU63" s="30"/>
      <c r="DV63" s="46"/>
      <c r="DW63" s="47"/>
      <c r="DX63" s="48"/>
      <c r="DZ63" s="67"/>
      <c r="EA63" s="68"/>
      <c r="EB63" s="69"/>
      <c r="EC63" s="30"/>
      <c r="ED63" s="46"/>
      <c r="EE63" s="109"/>
      <c r="EF63" s="114"/>
      <c r="EG63" s="30"/>
      <c r="EH63" s="67"/>
      <c r="EI63" s="68"/>
      <c r="EJ63" s="69"/>
      <c r="EK63" s="30"/>
      <c r="EL63" s="46"/>
      <c r="EM63" s="47"/>
      <c r="EN63" s="48"/>
    </row>
    <row r="64" spans="1:144">
      <c r="A64" s="52">
        <v>42461</v>
      </c>
      <c r="B64" s="67"/>
      <c r="C64" s="68"/>
      <c r="D64" s="106"/>
      <c r="E64" s="53"/>
      <c r="F64" s="46">
        <v>0</v>
      </c>
      <c r="G64" s="109">
        <v>0</v>
      </c>
      <c r="H64" s="112">
        <v>2.7941228620860854</v>
      </c>
      <c r="I64" s="30"/>
      <c r="J64" s="67"/>
      <c r="K64" s="68"/>
      <c r="L64" s="69"/>
      <c r="M64" s="30"/>
      <c r="N64" s="46"/>
      <c r="O64" s="47"/>
      <c r="P64" s="48"/>
      <c r="Q64" s="49"/>
      <c r="R64" s="67"/>
      <c r="S64" s="68"/>
      <c r="T64" s="69"/>
      <c r="U64" s="30"/>
      <c r="V64" s="46">
        <v>0</v>
      </c>
      <c r="W64" s="109">
        <v>0</v>
      </c>
      <c r="X64" s="114">
        <v>2.7941228620860854</v>
      </c>
      <c r="Y64" s="30"/>
      <c r="Z64" s="67"/>
      <c r="AA64" s="68"/>
      <c r="AB64" s="69"/>
      <c r="AC64" s="30"/>
      <c r="AD64" s="46"/>
      <c r="AE64" s="47"/>
      <c r="AF64" s="48"/>
      <c r="AG64" s="50">
        <v>0</v>
      </c>
      <c r="AH64" s="67"/>
      <c r="AI64" s="68"/>
      <c r="AJ64" s="69"/>
      <c r="AK64" s="30"/>
      <c r="AL64" s="46">
        <v>0</v>
      </c>
      <c r="AM64" s="109">
        <v>0</v>
      </c>
      <c r="AN64" s="114">
        <v>2.7941228620860854</v>
      </c>
      <c r="AO64" s="30"/>
      <c r="AP64" s="67"/>
      <c r="AQ64" s="68"/>
      <c r="AR64" s="69"/>
      <c r="AS64" s="30"/>
      <c r="AT64" s="46"/>
      <c r="AU64" s="47"/>
      <c r="AV64" s="48"/>
      <c r="AW64" s="66">
        <v>0</v>
      </c>
      <c r="AX64" s="67"/>
      <c r="AY64" s="68"/>
      <c r="AZ64" s="69"/>
      <c r="BA64" s="30"/>
      <c r="BB64" s="46"/>
      <c r="BC64" s="109">
        <v>0</v>
      </c>
      <c r="BD64" s="114">
        <v>2.7941228620860854</v>
      </c>
      <c r="BE64" s="30"/>
      <c r="BF64" s="67"/>
      <c r="BG64" s="68"/>
      <c r="BH64" s="69"/>
      <c r="BI64" s="30"/>
      <c r="BJ64" s="46"/>
      <c r="BK64" s="47"/>
      <c r="BL64" s="48"/>
      <c r="BM64" s="66"/>
      <c r="BN64" s="67"/>
      <c r="BO64" s="68"/>
      <c r="BP64" s="69"/>
      <c r="BQ64" s="30"/>
      <c r="BR64" s="46">
        <v>0</v>
      </c>
      <c r="BS64" s="109">
        <v>0</v>
      </c>
      <c r="BT64" s="114">
        <v>2.7941228620860854</v>
      </c>
      <c r="BU64" s="30"/>
      <c r="BV64" s="67"/>
      <c r="BW64" s="68"/>
      <c r="BX64" s="69"/>
      <c r="BY64" s="30"/>
      <c r="BZ64" s="46"/>
      <c r="CA64" s="47"/>
      <c r="CB64" s="48"/>
      <c r="CC64" s="66"/>
      <c r="CD64" s="67"/>
      <c r="CE64" s="68"/>
      <c r="CF64" s="69"/>
      <c r="CG64" s="30"/>
      <c r="CH64" s="46">
        <v>0</v>
      </c>
      <c r="CI64" s="109">
        <v>0</v>
      </c>
      <c r="CJ64" s="114">
        <v>2.7941228620860854</v>
      </c>
      <c r="CK64" s="30"/>
      <c r="CL64" s="67"/>
      <c r="CM64" s="68"/>
      <c r="CN64" s="69"/>
      <c r="CO64" s="30"/>
      <c r="CP64" s="46"/>
      <c r="CQ64" s="47"/>
      <c r="CR64" s="48"/>
      <c r="CS64" s="66"/>
      <c r="CT64" s="67"/>
      <c r="CU64" s="68"/>
      <c r="CV64" s="69"/>
      <c r="CW64" s="30"/>
      <c r="CX64" s="46">
        <v>0</v>
      </c>
      <c r="CY64" s="109">
        <v>0</v>
      </c>
      <c r="CZ64" s="114">
        <v>2.7941228620860854</v>
      </c>
      <c r="DA64" s="30"/>
      <c r="DB64" s="67"/>
      <c r="DC64" s="68"/>
      <c r="DD64" s="69"/>
      <c r="DE64" s="30"/>
      <c r="DF64" s="46"/>
      <c r="DG64" s="47"/>
      <c r="DH64" s="48"/>
      <c r="DI64" s="51"/>
      <c r="DJ64" s="67"/>
      <c r="DK64" s="68"/>
      <c r="DL64" s="69"/>
      <c r="DM64" s="30"/>
      <c r="DN64" s="46"/>
      <c r="DO64" s="109"/>
      <c r="DP64" s="114"/>
      <c r="DQ64" s="30"/>
      <c r="DR64" s="67"/>
      <c r="DS64" s="68"/>
      <c r="DT64" s="69"/>
      <c r="DU64" s="30"/>
      <c r="DV64" s="46"/>
      <c r="DW64" s="47"/>
      <c r="DX64" s="48"/>
      <c r="DZ64" s="67"/>
      <c r="EA64" s="68"/>
      <c r="EB64" s="69"/>
      <c r="EC64" s="30"/>
      <c r="ED64" s="46"/>
      <c r="EE64" s="109"/>
      <c r="EF64" s="114"/>
      <c r="EG64" s="30"/>
      <c r="EH64" s="67"/>
      <c r="EI64" s="68"/>
      <c r="EJ64" s="69"/>
      <c r="EK64" s="30"/>
      <c r="EL64" s="46"/>
      <c r="EM64" s="47"/>
      <c r="EN64" s="48"/>
    </row>
    <row r="65" spans="1:112">
      <c r="A65" s="52">
        <v>42491</v>
      </c>
      <c r="B65" s="67"/>
      <c r="C65" s="68"/>
      <c r="D65" s="106"/>
      <c r="E65" s="53"/>
      <c r="F65" s="46">
        <v>0</v>
      </c>
      <c r="G65" s="109">
        <v>0</v>
      </c>
      <c r="H65" s="112">
        <v>2.7941228620860854</v>
      </c>
      <c r="I65" s="30"/>
      <c r="J65" s="67"/>
      <c r="K65" s="68"/>
      <c r="L65" s="69"/>
      <c r="M65" s="30"/>
      <c r="N65" s="46"/>
      <c r="O65" s="47"/>
      <c r="P65" s="48"/>
      <c r="Q65" s="49"/>
      <c r="R65" s="67"/>
      <c r="S65" s="68"/>
      <c r="T65" s="69"/>
      <c r="U65" s="30"/>
      <c r="V65" s="46">
        <v>0</v>
      </c>
      <c r="W65" s="109">
        <v>0</v>
      </c>
      <c r="X65" s="114">
        <v>2.7941228620860854</v>
      </c>
      <c r="Y65" s="30"/>
      <c r="Z65" s="67"/>
      <c r="AA65" s="68"/>
      <c r="AB65" s="69"/>
      <c r="AC65" s="30"/>
      <c r="AD65" s="46"/>
      <c r="AE65" s="47"/>
      <c r="AF65" s="48"/>
      <c r="AG65" s="50">
        <v>0</v>
      </c>
      <c r="AH65" s="67"/>
      <c r="AI65" s="68"/>
      <c r="AJ65" s="69"/>
      <c r="AK65" s="30"/>
      <c r="AL65" s="46">
        <v>0</v>
      </c>
      <c r="AM65" s="109">
        <v>0</v>
      </c>
      <c r="AN65" s="114">
        <v>2.7941228620860854</v>
      </c>
      <c r="AO65" s="30"/>
      <c r="AP65" s="67"/>
      <c r="AQ65" s="68"/>
      <c r="AR65" s="69"/>
      <c r="AS65" s="30"/>
      <c r="AT65" s="46"/>
      <c r="AU65" s="47"/>
      <c r="AV65" s="48"/>
      <c r="AW65" s="66">
        <v>0</v>
      </c>
      <c r="AX65" s="67"/>
      <c r="AY65" s="68"/>
      <c r="AZ65" s="69"/>
      <c r="BA65" s="30"/>
      <c r="BB65" s="46"/>
      <c r="BC65" s="109">
        <v>0</v>
      </c>
      <c r="BD65" s="114">
        <v>2.7941228620860854</v>
      </c>
      <c r="BE65" s="30"/>
      <c r="BF65" s="67"/>
      <c r="BG65" s="68"/>
      <c r="BH65" s="69"/>
      <c r="BI65" s="30"/>
      <c r="BJ65" s="46"/>
      <c r="BK65" s="47"/>
      <c r="BL65" s="48"/>
      <c r="BM65" s="66"/>
      <c r="BN65" s="67"/>
      <c r="BO65" s="68"/>
      <c r="BP65" s="69"/>
      <c r="BQ65" s="30"/>
      <c r="BR65" s="46">
        <v>0</v>
      </c>
      <c r="BS65" s="109">
        <v>0</v>
      </c>
      <c r="BT65" s="114">
        <v>2.7941228620860854</v>
      </c>
      <c r="BU65" s="30"/>
      <c r="BV65" s="67"/>
      <c r="BW65" s="68"/>
      <c r="BX65" s="69"/>
      <c r="BY65" s="30"/>
      <c r="BZ65" s="46"/>
      <c r="CA65" s="47"/>
      <c r="CB65" s="48"/>
      <c r="CC65" s="66"/>
      <c r="CD65" s="67"/>
      <c r="CE65" s="68"/>
      <c r="CF65" s="69"/>
      <c r="CG65" s="30"/>
      <c r="CH65" s="46">
        <v>0</v>
      </c>
      <c r="CI65" s="109">
        <v>0</v>
      </c>
      <c r="CJ65" s="114">
        <v>2.7941228620860854</v>
      </c>
      <c r="CK65" s="30"/>
      <c r="CL65" s="67"/>
      <c r="CM65" s="68"/>
      <c r="CN65" s="69"/>
      <c r="CO65" s="30"/>
      <c r="CP65" s="46"/>
      <c r="CQ65" s="47"/>
      <c r="CR65" s="48"/>
      <c r="CS65" s="66"/>
      <c r="CT65" s="67"/>
      <c r="CU65" s="68"/>
      <c r="CV65" s="69"/>
      <c r="CW65" s="30"/>
      <c r="CX65" s="46">
        <v>0</v>
      </c>
      <c r="CY65" s="109">
        <v>0</v>
      </c>
      <c r="CZ65" s="114">
        <v>2.7941228620860854</v>
      </c>
      <c r="DA65" s="30"/>
      <c r="DB65" s="67"/>
      <c r="DC65" s="68"/>
      <c r="DD65" s="69"/>
      <c r="DE65" s="30"/>
      <c r="DF65" s="46"/>
      <c r="DG65" s="47"/>
      <c r="DH65" s="48"/>
    </row>
    <row r="66" spans="1:112">
      <c r="A66" s="52">
        <v>42522</v>
      </c>
      <c r="B66" s="67"/>
      <c r="C66" s="68"/>
      <c r="D66" s="106"/>
      <c r="E66" s="53"/>
      <c r="F66" s="46">
        <v>0</v>
      </c>
      <c r="G66" s="109">
        <v>0</v>
      </c>
      <c r="H66" s="112">
        <v>2.7941228620860854</v>
      </c>
      <c r="I66" s="30"/>
      <c r="J66" s="67"/>
      <c r="K66" s="68"/>
      <c r="L66" s="69"/>
      <c r="M66" s="30"/>
      <c r="N66" s="46"/>
      <c r="O66" s="47"/>
      <c r="P66" s="48"/>
      <c r="Q66" s="49"/>
      <c r="R66" s="67"/>
      <c r="S66" s="68"/>
      <c r="T66" s="69"/>
      <c r="U66" s="30"/>
      <c r="V66" s="46">
        <v>0</v>
      </c>
      <c r="W66" s="109">
        <v>0</v>
      </c>
      <c r="X66" s="114">
        <v>2.7941228620860854</v>
      </c>
      <c r="Y66" s="30"/>
      <c r="Z66" s="67"/>
      <c r="AA66" s="68"/>
      <c r="AB66" s="69"/>
      <c r="AC66" s="30"/>
      <c r="AD66" s="46"/>
      <c r="AE66" s="47"/>
      <c r="AF66" s="48"/>
      <c r="AG66" s="50">
        <v>0</v>
      </c>
      <c r="AH66" s="67"/>
      <c r="AI66" s="68"/>
      <c r="AJ66" s="69"/>
      <c r="AK66" s="30"/>
      <c r="AL66" s="46">
        <v>0</v>
      </c>
      <c r="AM66" s="109">
        <v>0</v>
      </c>
      <c r="AN66" s="114">
        <v>2.7941228620860854</v>
      </c>
      <c r="AO66" s="30"/>
      <c r="AP66" s="67"/>
      <c r="AQ66" s="68"/>
      <c r="AR66" s="69"/>
      <c r="AS66" s="30"/>
      <c r="AT66" s="46"/>
      <c r="AU66" s="47"/>
      <c r="AV66" s="48"/>
      <c r="AW66" s="66">
        <v>0</v>
      </c>
      <c r="AX66" s="67"/>
      <c r="AY66" s="68"/>
      <c r="AZ66" s="69"/>
      <c r="BA66" s="30"/>
      <c r="BB66" s="46"/>
      <c r="BC66" s="109">
        <v>0</v>
      </c>
      <c r="BD66" s="114">
        <v>2.7941228620860854</v>
      </c>
      <c r="BE66" s="30"/>
      <c r="BF66" s="67"/>
      <c r="BG66" s="68"/>
      <c r="BH66" s="69"/>
      <c r="BI66" s="30"/>
      <c r="BJ66" s="46"/>
      <c r="BK66" s="47"/>
      <c r="BL66" s="48"/>
      <c r="BM66" s="66"/>
      <c r="BN66" s="67"/>
      <c r="BO66" s="68"/>
      <c r="BP66" s="69"/>
      <c r="BQ66" s="30"/>
      <c r="BR66" s="46">
        <v>0</v>
      </c>
      <c r="BS66" s="109">
        <v>0</v>
      </c>
      <c r="BT66" s="114">
        <v>2.7941228620860854</v>
      </c>
      <c r="BU66" s="30"/>
      <c r="BV66" s="67"/>
      <c r="BW66" s="68"/>
      <c r="BX66" s="69"/>
      <c r="BY66" s="30"/>
      <c r="BZ66" s="46"/>
      <c r="CA66" s="47"/>
      <c r="CB66" s="48"/>
      <c r="CC66" s="66"/>
      <c r="CD66" s="67"/>
      <c r="CE66" s="68"/>
      <c r="CF66" s="69"/>
      <c r="CG66" s="30"/>
      <c r="CH66" s="46">
        <v>0</v>
      </c>
      <c r="CI66" s="109">
        <v>0</v>
      </c>
      <c r="CJ66" s="114">
        <v>2.7941228620860854</v>
      </c>
      <c r="CK66" s="30"/>
      <c r="CL66" s="67"/>
      <c r="CM66" s="68"/>
      <c r="CN66" s="69"/>
      <c r="CO66" s="30"/>
      <c r="CP66" s="46"/>
      <c r="CQ66" s="47"/>
      <c r="CR66" s="48"/>
      <c r="CS66" s="66"/>
      <c r="CT66" s="67"/>
      <c r="CU66" s="68"/>
      <c r="CV66" s="69"/>
      <c r="CW66" s="30"/>
      <c r="CX66" s="46">
        <v>0</v>
      </c>
      <c r="CY66" s="109">
        <v>0</v>
      </c>
      <c r="CZ66" s="114">
        <v>2.7941228620860854</v>
      </c>
      <c r="DA66" s="30"/>
      <c r="DB66" s="67"/>
      <c r="DC66" s="68"/>
      <c r="DD66" s="69"/>
      <c r="DE66" s="30"/>
      <c r="DF66" s="46"/>
      <c r="DG66" s="47"/>
      <c r="DH66" s="48"/>
    </row>
    <row r="67" spans="1:112">
      <c r="A67" s="52">
        <v>42552</v>
      </c>
      <c r="B67" s="67"/>
      <c r="C67" s="68"/>
      <c r="D67" s="106"/>
      <c r="E67" s="53"/>
      <c r="F67" s="46">
        <v>0</v>
      </c>
      <c r="G67" s="109">
        <v>0</v>
      </c>
      <c r="H67" s="112">
        <v>2.7941228620860854</v>
      </c>
      <c r="I67" s="30"/>
      <c r="J67" s="67"/>
      <c r="K67" s="68"/>
      <c r="L67" s="69"/>
      <c r="M67" s="30"/>
      <c r="N67" s="46"/>
      <c r="O67" s="47"/>
      <c r="P67" s="48"/>
      <c r="Q67" s="49"/>
      <c r="R67" s="67"/>
      <c r="S67" s="68"/>
      <c r="T67" s="69"/>
      <c r="U67" s="30"/>
      <c r="V67" s="46">
        <v>0</v>
      </c>
      <c r="W67" s="109">
        <v>0</v>
      </c>
      <c r="X67" s="114">
        <v>2.7941228620860854</v>
      </c>
      <c r="Y67" s="30"/>
      <c r="Z67" s="67"/>
      <c r="AA67" s="68"/>
      <c r="AB67" s="69"/>
      <c r="AC67" s="30"/>
      <c r="AD67" s="46"/>
      <c r="AE67" s="47"/>
      <c r="AF67" s="48"/>
      <c r="AG67" s="50">
        <v>0</v>
      </c>
      <c r="AH67" s="67"/>
      <c r="AI67" s="68"/>
      <c r="AJ67" s="69"/>
      <c r="AK67" s="30"/>
      <c r="AL67" s="46">
        <v>0</v>
      </c>
      <c r="AM67" s="109">
        <v>0</v>
      </c>
      <c r="AN67" s="114">
        <v>2.7941228620860854</v>
      </c>
      <c r="AO67" s="30"/>
      <c r="AP67" s="67"/>
      <c r="AQ67" s="68"/>
      <c r="AR67" s="69"/>
      <c r="AS67" s="30"/>
      <c r="AT67" s="46"/>
      <c r="AU67" s="47"/>
      <c r="AV67" s="48"/>
      <c r="AW67" s="66">
        <v>0</v>
      </c>
      <c r="AX67" s="67"/>
      <c r="AY67" s="68"/>
      <c r="AZ67" s="69"/>
      <c r="BA67" s="30"/>
      <c r="BB67" s="46"/>
      <c r="BC67" s="109">
        <v>0</v>
      </c>
      <c r="BD67" s="114">
        <v>2.7941228620860854</v>
      </c>
      <c r="BE67" s="30"/>
      <c r="BF67" s="67"/>
      <c r="BG67" s="68"/>
      <c r="BH67" s="69"/>
      <c r="BI67" s="30"/>
      <c r="BJ67" s="46"/>
      <c r="BK67" s="47"/>
      <c r="BL67" s="48"/>
      <c r="BM67" s="66"/>
      <c r="BN67" s="67"/>
      <c r="BO67" s="68"/>
      <c r="BP67" s="69"/>
      <c r="BQ67" s="30"/>
      <c r="BR67" s="46">
        <v>0</v>
      </c>
      <c r="BS67" s="109">
        <v>0</v>
      </c>
      <c r="BT67" s="114">
        <v>2.7941228620860854</v>
      </c>
      <c r="BU67" s="30"/>
      <c r="BV67" s="67"/>
      <c r="BW67" s="68"/>
      <c r="BX67" s="69"/>
      <c r="BY67" s="30"/>
      <c r="BZ67" s="46"/>
      <c r="CA67" s="47"/>
      <c r="CB67" s="48"/>
      <c r="CC67" s="66"/>
      <c r="CD67" s="67"/>
      <c r="CE67" s="68"/>
      <c r="CF67" s="69"/>
      <c r="CG67" s="30"/>
      <c r="CH67" s="46">
        <v>0</v>
      </c>
      <c r="CI67" s="109">
        <v>0</v>
      </c>
      <c r="CJ67" s="114">
        <v>2.7941228620860854</v>
      </c>
      <c r="CK67" s="30"/>
      <c r="CL67" s="67"/>
      <c r="CM67" s="68"/>
      <c r="CN67" s="69"/>
      <c r="CO67" s="30"/>
      <c r="CP67" s="46"/>
      <c r="CQ67" s="47"/>
      <c r="CR67" s="48"/>
      <c r="CS67" s="66"/>
      <c r="CT67" s="67"/>
      <c r="CU67" s="68"/>
      <c r="CV67" s="69"/>
      <c r="CW67" s="30"/>
      <c r="CX67" s="46">
        <v>0</v>
      </c>
      <c r="CY67" s="109">
        <v>0</v>
      </c>
      <c r="CZ67" s="114">
        <v>2.7941228620860854</v>
      </c>
      <c r="DA67" s="30"/>
      <c r="DB67" s="67"/>
      <c r="DC67" s="68"/>
      <c r="DD67" s="69"/>
      <c r="DE67" s="30"/>
      <c r="DF67" s="46"/>
      <c r="DG67" s="47"/>
      <c r="DH67" s="48"/>
    </row>
    <row r="68" spans="1:112">
      <c r="A68" s="52">
        <v>42583</v>
      </c>
      <c r="B68" s="67"/>
      <c r="C68" s="68"/>
      <c r="D68" s="106"/>
      <c r="E68" s="53"/>
      <c r="F68" s="46">
        <v>0</v>
      </c>
      <c r="G68" s="109">
        <v>0</v>
      </c>
      <c r="H68" s="112">
        <v>2.7941228620860854</v>
      </c>
      <c r="I68" s="30"/>
      <c r="J68" s="67"/>
      <c r="K68" s="68"/>
      <c r="L68" s="69"/>
      <c r="M68" s="30"/>
      <c r="N68" s="46"/>
      <c r="O68" s="47"/>
      <c r="P68" s="48"/>
      <c r="Q68" s="49"/>
      <c r="R68" s="67"/>
      <c r="S68" s="68"/>
      <c r="T68" s="69"/>
      <c r="U68" s="30"/>
      <c r="V68" s="46">
        <v>0</v>
      </c>
      <c r="W68" s="109">
        <v>0</v>
      </c>
      <c r="X68" s="114">
        <v>2.7941228620860854</v>
      </c>
      <c r="Y68" s="30"/>
      <c r="Z68" s="67"/>
      <c r="AA68" s="68"/>
      <c r="AB68" s="69"/>
      <c r="AC68" s="30"/>
      <c r="AD68" s="46"/>
      <c r="AE68" s="47"/>
      <c r="AF68" s="48"/>
      <c r="AG68" s="50">
        <v>0</v>
      </c>
      <c r="AH68" s="67"/>
      <c r="AI68" s="68"/>
      <c r="AJ68" s="69"/>
      <c r="AK68" s="30"/>
      <c r="AL68" s="46">
        <v>0</v>
      </c>
      <c r="AM68" s="109">
        <v>0</v>
      </c>
      <c r="AN68" s="114">
        <v>2.7941228620860854</v>
      </c>
      <c r="AO68" s="30"/>
      <c r="AP68" s="67"/>
      <c r="AQ68" s="68"/>
      <c r="AR68" s="69"/>
      <c r="AS68" s="30"/>
      <c r="AT68" s="46"/>
      <c r="AU68" s="47"/>
      <c r="AV68" s="48"/>
      <c r="AW68" s="66">
        <v>0</v>
      </c>
      <c r="AX68" s="67"/>
      <c r="AY68" s="68"/>
      <c r="AZ68" s="69"/>
      <c r="BA68" s="30"/>
      <c r="BB68" s="46"/>
      <c r="BC68" s="109">
        <v>0</v>
      </c>
      <c r="BD68" s="114">
        <v>2.7941228620860854</v>
      </c>
      <c r="BE68" s="30"/>
      <c r="BF68" s="67"/>
      <c r="BG68" s="68"/>
      <c r="BH68" s="69"/>
      <c r="BI68" s="30"/>
      <c r="BJ68" s="46"/>
      <c r="BK68" s="47"/>
      <c r="BL68" s="48"/>
      <c r="BM68" s="66"/>
      <c r="BN68" s="67"/>
      <c r="BO68" s="68"/>
      <c r="BP68" s="69"/>
      <c r="BQ68" s="30"/>
      <c r="BR68" s="46">
        <v>0</v>
      </c>
      <c r="BS68" s="109">
        <v>0</v>
      </c>
      <c r="BT68" s="114">
        <v>2.7941228620860854</v>
      </c>
      <c r="BU68" s="30"/>
      <c r="BV68" s="67"/>
      <c r="BW68" s="68"/>
      <c r="BX68" s="69"/>
      <c r="BY68" s="30"/>
      <c r="BZ68" s="46"/>
      <c r="CA68" s="47"/>
      <c r="CB68" s="48"/>
      <c r="CC68" s="66"/>
      <c r="CD68" s="67"/>
      <c r="CE68" s="68"/>
      <c r="CF68" s="69"/>
      <c r="CG68" s="30"/>
      <c r="CH68" s="46">
        <v>0</v>
      </c>
      <c r="CI68" s="109">
        <v>0</v>
      </c>
      <c r="CJ68" s="114">
        <v>2.7941228620860854</v>
      </c>
      <c r="CK68" s="30"/>
      <c r="CL68" s="67"/>
      <c r="CM68" s="68"/>
      <c r="CN68" s="69"/>
      <c r="CO68" s="30"/>
      <c r="CP68" s="46"/>
      <c r="CQ68" s="47"/>
      <c r="CR68" s="48"/>
      <c r="CS68" s="66"/>
      <c r="CT68" s="67"/>
      <c r="CU68" s="68"/>
      <c r="CV68" s="69"/>
      <c r="CW68" s="30"/>
      <c r="CX68" s="46">
        <v>0</v>
      </c>
      <c r="CY68" s="109">
        <v>0</v>
      </c>
      <c r="CZ68" s="114">
        <v>2.7941228620860854</v>
      </c>
      <c r="DA68" s="30"/>
      <c r="DB68" s="67"/>
      <c r="DC68" s="68"/>
      <c r="DD68" s="69"/>
      <c r="DE68" s="30"/>
      <c r="DF68" s="46"/>
      <c r="DG68" s="47"/>
      <c r="DH68" s="48"/>
    </row>
    <row r="69" spans="1:112">
      <c r="A69" s="52">
        <v>42614</v>
      </c>
      <c r="B69" s="67"/>
      <c r="C69" s="68"/>
      <c r="D69" s="106"/>
      <c r="E69" s="53"/>
      <c r="F69" s="46">
        <v>0</v>
      </c>
      <c r="G69" s="109">
        <v>0</v>
      </c>
      <c r="H69" s="112">
        <v>2.7941228620860854</v>
      </c>
      <c r="I69" s="30"/>
      <c r="J69" s="67"/>
      <c r="K69" s="68"/>
      <c r="L69" s="69"/>
      <c r="M69" s="30"/>
      <c r="N69" s="46"/>
      <c r="O69" s="47"/>
      <c r="P69" s="48"/>
      <c r="Q69" s="49"/>
      <c r="R69" s="67"/>
      <c r="S69" s="68"/>
      <c r="T69" s="69"/>
      <c r="U69" s="30"/>
      <c r="V69" s="46">
        <v>0</v>
      </c>
      <c r="W69" s="109">
        <v>0</v>
      </c>
      <c r="X69" s="114">
        <v>2.7941228620860854</v>
      </c>
      <c r="Y69" s="30"/>
      <c r="Z69" s="67"/>
      <c r="AA69" s="68"/>
      <c r="AB69" s="69"/>
      <c r="AC69" s="30"/>
      <c r="AD69" s="46"/>
      <c r="AE69" s="47"/>
      <c r="AF69" s="48"/>
      <c r="AG69" s="50">
        <v>0</v>
      </c>
      <c r="AH69" s="67"/>
      <c r="AI69" s="68"/>
      <c r="AJ69" s="69"/>
      <c r="AK69" s="30"/>
      <c r="AL69" s="46">
        <v>0</v>
      </c>
      <c r="AM69" s="109">
        <v>0</v>
      </c>
      <c r="AN69" s="114">
        <v>2.7941228620860854</v>
      </c>
      <c r="AO69" s="30"/>
      <c r="AP69" s="67"/>
      <c r="AQ69" s="68"/>
      <c r="AR69" s="69"/>
      <c r="AS69" s="30"/>
      <c r="AT69" s="46"/>
      <c r="AU69" s="47"/>
      <c r="AV69" s="48"/>
      <c r="AW69" s="66">
        <v>0</v>
      </c>
      <c r="AX69" s="67"/>
      <c r="AY69" s="68"/>
      <c r="AZ69" s="69"/>
      <c r="BA69" s="30"/>
      <c r="BB69" s="46"/>
      <c r="BC69" s="109">
        <v>0</v>
      </c>
      <c r="BD69" s="114">
        <v>2.7941228620860854</v>
      </c>
      <c r="BE69" s="30"/>
      <c r="BF69" s="67"/>
      <c r="BG69" s="68"/>
      <c r="BH69" s="69"/>
      <c r="BI69" s="30"/>
      <c r="BJ69" s="46"/>
      <c r="BK69" s="47"/>
      <c r="BL69" s="48"/>
      <c r="BM69" s="66"/>
      <c r="BN69" s="67"/>
      <c r="BO69" s="68"/>
      <c r="BP69" s="69"/>
      <c r="BQ69" s="30"/>
      <c r="BR69" s="46">
        <v>0</v>
      </c>
      <c r="BS69" s="109">
        <v>0</v>
      </c>
      <c r="BT69" s="114">
        <v>2.7941228620860854</v>
      </c>
      <c r="BU69" s="30"/>
      <c r="BV69" s="67"/>
      <c r="BW69" s="68"/>
      <c r="BX69" s="69"/>
      <c r="BY69" s="30"/>
      <c r="BZ69" s="46"/>
      <c r="CA69" s="47"/>
      <c r="CB69" s="48"/>
      <c r="CC69" s="66"/>
      <c r="CD69" s="67"/>
      <c r="CE69" s="68"/>
      <c r="CF69" s="69"/>
      <c r="CG69" s="30"/>
      <c r="CH69" s="46">
        <v>0</v>
      </c>
      <c r="CI69" s="109">
        <v>0</v>
      </c>
      <c r="CJ69" s="114">
        <v>2.7941228620860854</v>
      </c>
      <c r="CK69" s="30"/>
      <c r="CL69" s="67"/>
      <c r="CM69" s="68"/>
      <c r="CN69" s="69"/>
      <c r="CO69" s="30"/>
      <c r="CP69" s="46"/>
      <c r="CQ69" s="47"/>
      <c r="CR69" s="48"/>
      <c r="CS69" s="66"/>
      <c r="CT69" s="67"/>
      <c r="CU69" s="68"/>
      <c r="CV69" s="69"/>
      <c r="CW69" s="30"/>
      <c r="CX69" s="46">
        <v>0</v>
      </c>
      <c r="CY69" s="109">
        <v>0</v>
      </c>
      <c r="CZ69" s="114">
        <v>2.7941228620860854</v>
      </c>
      <c r="DA69" s="30"/>
      <c r="DB69" s="67"/>
      <c r="DC69" s="68"/>
      <c r="DD69" s="69"/>
      <c r="DE69" s="30"/>
      <c r="DF69" s="46"/>
      <c r="DG69" s="47"/>
      <c r="DH69" s="48"/>
    </row>
    <row r="70" spans="1:112">
      <c r="A70" s="52">
        <v>42644</v>
      </c>
      <c r="B70" s="67"/>
      <c r="C70" s="68"/>
      <c r="D70" s="106"/>
      <c r="E70" s="53"/>
      <c r="F70" s="46">
        <v>0</v>
      </c>
      <c r="G70" s="109">
        <v>0</v>
      </c>
      <c r="H70" s="112">
        <v>2.7941228620860854</v>
      </c>
      <c r="I70" s="30"/>
      <c r="J70" s="67"/>
      <c r="K70" s="68"/>
      <c r="L70" s="69"/>
      <c r="M70" s="30"/>
      <c r="N70" s="46"/>
      <c r="O70" s="47"/>
      <c r="P70" s="48"/>
      <c r="Q70" s="49"/>
      <c r="R70" s="67"/>
      <c r="S70" s="68"/>
      <c r="T70" s="69"/>
      <c r="U70" s="30"/>
      <c r="V70" s="46">
        <v>0</v>
      </c>
      <c r="W70" s="109">
        <v>0</v>
      </c>
      <c r="X70" s="114">
        <v>2.7941228620860854</v>
      </c>
      <c r="Y70" s="30"/>
      <c r="Z70" s="67"/>
      <c r="AA70" s="68"/>
      <c r="AB70" s="69"/>
      <c r="AC70" s="30"/>
      <c r="AD70" s="46"/>
      <c r="AE70" s="47"/>
      <c r="AF70" s="48"/>
      <c r="AG70" s="50">
        <v>0</v>
      </c>
      <c r="AH70" s="67"/>
      <c r="AI70" s="68"/>
      <c r="AJ70" s="69"/>
      <c r="AK70" s="30"/>
      <c r="AL70" s="46">
        <v>0</v>
      </c>
      <c r="AM70" s="109">
        <v>0</v>
      </c>
      <c r="AN70" s="114">
        <v>2.7941228620860854</v>
      </c>
      <c r="AO70" s="30"/>
      <c r="AP70" s="67"/>
      <c r="AQ70" s="68"/>
      <c r="AR70" s="69"/>
      <c r="AS70" s="30"/>
      <c r="AT70" s="46"/>
      <c r="AU70" s="47"/>
      <c r="AV70" s="48"/>
      <c r="AW70" s="66">
        <v>0</v>
      </c>
      <c r="AX70" s="67"/>
      <c r="AY70" s="68"/>
      <c r="AZ70" s="69"/>
      <c r="BA70" s="30"/>
      <c r="BB70" s="46"/>
      <c r="BC70" s="109">
        <v>0</v>
      </c>
      <c r="BD70" s="114">
        <v>2.7941228620860854</v>
      </c>
      <c r="BE70" s="30"/>
      <c r="BF70" s="67"/>
      <c r="BG70" s="68"/>
      <c r="BH70" s="69"/>
      <c r="BI70" s="30"/>
      <c r="BJ70" s="46"/>
      <c r="BK70" s="47"/>
      <c r="BL70" s="48"/>
      <c r="BM70" s="66"/>
      <c r="BN70" s="67"/>
      <c r="BO70" s="68"/>
      <c r="BP70" s="69"/>
      <c r="BQ70" s="30"/>
      <c r="BR70" s="46">
        <v>0</v>
      </c>
      <c r="BS70" s="109">
        <v>0</v>
      </c>
      <c r="BT70" s="114">
        <v>2.7941228620860854</v>
      </c>
      <c r="BU70" s="30"/>
      <c r="BV70" s="67"/>
      <c r="BW70" s="68"/>
      <c r="BX70" s="69"/>
      <c r="BY70" s="30"/>
      <c r="BZ70" s="46"/>
      <c r="CA70" s="47"/>
      <c r="CB70" s="48"/>
      <c r="CC70" s="66"/>
      <c r="CD70" s="67"/>
      <c r="CE70" s="68"/>
      <c r="CF70" s="69"/>
      <c r="CG70" s="30"/>
      <c r="CH70" s="46">
        <v>0</v>
      </c>
      <c r="CI70" s="109">
        <v>0</v>
      </c>
      <c r="CJ70" s="114">
        <v>2.7941228620860854</v>
      </c>
      <c r="CK70" s="30"/>
      <c r="CL70" s="67"/>
      <c r="CM70" s="68"/>
      <c r="CN70" s="69"/>
      <c r="CO70" s="30"/>
      <c r="CP70" s="46"/>
      <c r="CQ70" s="47"/>
      <c r="CR70" s="48"/>
      <c r="CS70" s="66"/>
      <c r="CT70" s="67"/>
      <c r="CU70" s="68"/>
      <c r="CV70" s="69"/>
      <c r="CW70" s="30"/>
      <c r="CX70" s="46">
        <v>0</v>
      </c>
      <c r="CY70" s="109">
        <v>0</v>
      </c>
      <c r="CZ70" s="114">
        <v>2.7941228620860854</v>
      </c>
      <c r="DA70" s="30"/>
      <c r="DB70" s="67"/>
      <c r="DC70" s="68"/>
      <c r="DD70" s="69"/>
      <c r="DE70" s="30"/>
      <c r="DF70" s="46"/>
      <c r="DG70" s="47"/>
      <c r="DH70" s="48"/>
    </row>
    <row r="71" spans="1:112">
      <c r="A71" s="52">
        <v>42675</v>
      </c>
      <c r="B71" s="67"/>
      <c r="C71" s="68"/>
      <c r="D71" s="106"/>
      <c r="E71" s="53"/>
      <c r="F71" s="46">
        <v>0</v>
      </c>
      <c r="G71" s="109">
        <v>0</v>
      </c>
      <c r="H71" s="112">
        <v>2.7941228620860854</v>
      </c>
      <c r="I71" s="30"/>
      <c r="J71" s="67"/>
      <c r="K71" s="68"/>
      <c r="L71" s="69"/>
      <c r="M71" s="30"/>
      <c r="N71" s="46"/>
      <c r="O71" s="47"/>
      <c r="P71" s="48"/>
      <c r="Q71" s="49"/>
      <c r="R71" s="67"/>
      <c r="S71" s="68"/>
      <c r="T71" s="69"/>
      <c r="U71" s="30"/>
      <c r="V71" s="46">
        <v>0</v>
      </c>
      <c r="W71" s="109">
        <v>0</v>
      </c>
      <c r="X71" s="114">
        <v>2.7941228620860854</v>
      </c>
      <c r="Y71" s="30"/>
      <c r="Z71" s="67"/>
      <c r="AA71" s="68"/>
      <c r="AB71" s="69"/>
      <c r="AC71" s="30"/>
      <c r="AD71" s="46"/>
      <c r="AE71" s="47"/>
      <c r="AF71" s="48"/>
      <c r="AG71" s="50">
        <v>0</v>
      </c>
      <c r="AH71" s="67"/>
      <c r="AI71" s="68"/>
      <c r="AJ71" s="69"/>
      <c r="AK71" s="30"/>
      <c r="AL71" s="46">
        <v>0</v>
      </c>
      <c r="AM71" s="109">
        <v>0</v>
      </c>
      <c r="AN71" s="114">
        <v>2.7941228620860854</v>
      </c>
      <c r="AO71" s="30"/>
      <c r="AP71" s="67"/>
      <c r="AQ71" s="68"/>
      <c r="AR71" s="69"/>
      <c r="AS71" s="30"/>
      <c r="AT71" s="46"/>
      <c r="AU71" s="47"/>
      <c r="AV71" s="48"/>
      <c r="AW71" s="66">
        <v>0</v>
      </c>
      <c r="AX71" s="67"/>
      <c r="AY71" s="68"/>
      <c r="AZ71" s="69"/>
      <c r="BA71" s="30"/>
      <c r="BB71" s="46"/>
      <c r="BC71" s="109">
        <v>0</v>
      </c>
      <c r="BD71" s="114">
        <v>2.7941228620860854</v>
      </c>
      <c r="BE71" s="30"/>
      <c r="BF71" s="67"/>
      <c r="BG71" s="68"/>
      <c r="BH71" s="69"/>
      <c r="BI71" s="30"/>
      <c r="BJ71" s="46"/>
      <c r="BK71" s="47"/>
      <c r="BL71" s="48"/>
      <c r="BM71" s="66"/>
      <c r="BN71" s="67"/>
      <c r="BO71" s="68"/>
      <c r="BP71" s="69"/>
      <c r="BQ71" s="30"/>
      <c r="BR71" s="46">
        <v>0</v>
      </c>
      <c r="BS71" s="109">
        <v>0</v>
      </c>
      <c r="BT71" s="114">
        <v>2.7941228620860854</v>
      </c>
      <c r="BU71" s="30"/>
      <c r="BV71" s="67"/>
      <c r="BW71" s="68"/>
      <c r="BX71" s="69"/>
      <c r="BY71" s="30"/>
      <c r="BZ71" s="46"/>
      <c r="CA71" s="47"/>
      <c r="CB71" s="48"/>
      <c r="CC71" s="66"/>
      <c r="CD71" s="67"/>
      <c r="CE71" s="68"/>
      <c r="CF71" s="69"/>
      <c r="CG71" s="30"/>
      <c r="CH71" s="46">
        <v>0</v>
      </c>
      <c r="CI71" s="109">
        <v>0</v>
      </c>
      <c r="CJ71" s="114">
        <v>2.7941228620860854</v>
      </c>
      <c r="CK71" s="30"/>
      <c r="CL71" s="67"/>
      <c r="CM71" s="68"/>
      <c r="CN71" s="69"/>
      <c r="CO71" s="30"/>
      <c r="CP71" s="46"/>
      <c r="CQ71" s="47"/>
      <c r="CR71" s="48"/>
      <c r="CS71" s="66"/>
      <c r="CT71" s="67"/>
      <c r="CU71" s="68"/>
      <c r="CV71" s="69"/>
      <c r="CW71" s="30"/>
      <c r="CX71" s="46">
        <v>0</v>
      </c>
      <c r="CY71" s="109">
        <v>0</v>
      </c>
      <c r="CZ71" s="114">
        <v>2.7941228620860854</v>
      </c>
      <c r="DA71" s="30"/>
      <c r="DB71" s="67"/>
      <c r="DC71" s="68"/>
      <c r="DD71" s="69"/>
      <c r="DE71" s="30"/>
      <c r="DF71" s="46"/>
      <c r="DG71" s="47"/>
      <c r="DH71" s="48"/>
    </row>
    <row r="72" spans="1:112" ht="13.5" thickBot="1">
      <c r="A72" s="70">
        <v>42705</v>
      </c>
      <c r="B72" s="75"/>
      <c r="C72" s="76"/>
      <c r="D72" s="107"/>
      <c r="E72" s="73"/>
      <c r="F72" s="71">
        <v>0</v>
      </c>
      <c r="G72" s="111">
        <v>0</v>
      </c>
      <c r="H72" s="113">
        <v>2.7941228620860854</v>
      </c>
      <c r="I72" s="74"/>
      <c r="J72" s="75"/>
      <c r="K72" s="76"/>
      <c r="L72" s="77"/>
      <c r="M72" s="74"/>
      <c r="N72" s="71"/>
      <c r="O72" s="72"/>
      <c r="P72" s="78"/>
      <c r="Q72" s="79"/>
      <c r="R72" s="75"/>
      <c r="S72" s="76"/>
      <c r="T72" s="77"/>
      <c r="U72" s="74"/>
      <c r="V72" s="71">
        <v>0</v>
      </c>
      <c r="W72" s="111">
        <v>0</v>
      </c>
      <c r="X72" s="116">
        <v>2.7941228620860854</v>
      </c>
      <c r="Y72" s="74"/>
      <c r="Z72" s="75"/>
      <c r="AA72" s="76"/>
      <c r="AB72" s="77"/>
      <c r="AC72" s="74"/>
      <c r="AD72" s="71"/>
      <c r="AE72" s="72"/>
      <c r="AF72" s="78"/>
      <c r="AG72" s="80">
        <v>0</v>
      </c>
      <c r="AH72" s="75"/>
      <c r="AI72" s="76"/>
      <c r="AJ72" s="77"/>
      <c r="AK72" s="74"/>
      <c r="AL72" s="71">
        <v>0</v>
      </c>
      <c r="AM72" s="111">
        <v>0</v>
      </c>
      <c r="AN72" s="116">
        <v>2.7941228620860854</v>
      </c>
      <c r="AO72" s="74"/>
      <c r="AP72" s="75"/>
      <c r="AQ72" s="76"/>
      <c r="AR72" s="77"/>
      <c r="AS72" s="74"/>
      <c r="AT72" s="71"/>
      <c r="AU72" s="72"/>
      <c r="AV72" s="78"/>
      <c r="AW72" s="81">
        <v>0</v>
      </c>
      <c r="AX72" s="75"/>
      <c r="AY72" s="76"/>
      <c r="AZ72" s="77"/>
      <c r="BA72" s="74"/>
      <c r="BB72" s="71"/>
      <c r="BC72" s="111">
        <v>0</v>
      </c>
      <c r="BD72" s="116">
        <v>2.7941228620860854</v>
      </c>
      <c r="BE72" s="74"/>
      <c r="BF72" s="75"/>
      <c r="BG72" s="76"/>
      <c r="BH72" s="77"/>
      <c r="BI72" s="74"/>
      <c r="BJ72" s="71"/>
      <c r="BK72" s="72"/>
      <c r="BL72" s="78"/>
      <c r="BM72" s="81"/>
      <c r="BN72" s="75"/>
      <c r="BO72" s="76"/>
      <c r="BP72" s="77"/>
      <c r="BQ72" s="74"/>
      <c r="BR72" s="71">
        <v>0</v>
      </c>
      <c r="BS72" s="111">
        <v>0</v>
      </c>
      <c r="BT72" s="116">
        <v>2.7941228620860854</v>
      </c>
      <c r="BU72" s="74"/>
      <c r="BV72" s="75"/>
      <c r="BW72" s="76"/>
      <c r="BX72" s="77"/>
      <c r="BY72" s="74"/>
      <c r="BZ72" s="71"/>
      <c r="CA72" s="72"/>
      <c r="CB72" s="78"/>
      <c r="CC72" s="81"/>
      <c r="CD72" s="75"/>
      <c r="CE72" s="76"/>
      <c r="CF72" s="77"/>
      <c r="CG72" s="74"/>
      <c r="CH72" s="71">
        <v>0</v>
      </c>
      <c r="CI72" s="111">
        <v>0</v>
      </c>
      <c r="CJ72" s="116">
        <v>2.7941228620860854</v>
      </c>
      <c r="CK72" s="74"/>
      <c r="CL72" s="75"/>
      <c r="CM72" s="76"/>
      <c r="CN72" s="77"/>
      <c r="CO72" s="74"/>
      <c r="CP72" s="71"/>
      <c r="CQ72" s="72"/>
      <c r="CR72" s="78"/>
      <c r="CS72" s="81"/>
      <c r="CT72" s="75"/>
      <c r="CU72" s="76"/>
      <c r="CV72" s="77"/>
      <c r="CW72" s="74"/>
      <c r="CX72" s="71">
        <v>0</v>
      </c>
      <c r="CY72" s="111">
        <v>0</v>
      </c>
      <c r="CZ72" s="116">
        <v>2.7941228620860854</v>
      </c>
      <c r="DA72" s="74"/>
      <c r="DB72" s="75"/>
      <c r="DC72" s="76"/>
      <c r="DD72" s="77"/>
      <c r="DE72" s="74"/>
      <c r="DF72" s="71"/>
      <c r="DG72" s="72"/>
      <c r="DH72" s="78"/>
    </row>
    <row r="73" spans="1:112">
      <c r="A73" s="4">
        <v>42736</v>
      </c>
      <c r="F73" s="4">
        <v>0</v>
      </c>
      <c r="G73" s="4">
        <v>0</v>
      </c>
      <c r="H73" s="15">
        <v>2.7941228620860898</v>
      </c>
      <c r="V73" s="4">
        <v>0</v>
      </c>
      <c r="W73" s="4">
        <v>0</v>
      </c>
      <c r="X73" s="4">
        <v>2.7941228620860898</v>
      </c>
      <c r="AG73" s="5">
        <v>0</v>
      </c>
      <c r="AL73" s="4">
        <v>0</v>
      </c>
      <c r="AM73" s="4">
        <v>0</v>
      </c>
      <c r="AN73" s="4">
        <v>2.7941228620860898</v>
      </c>
      <c r="AW73" s="5">
        <v>0</v>
      </c>
      <c r="BC73" s="5">
        <v>0</v>
      </c>
      <c r="BD73" s="5">
        <v>2.7941228620860898</v>
      </c>
      <c r="BR73" s="5">
        <v>0</v>
      </c>
      <c r="BS73" s="5">
        <v>0</v>
      </c>
      <c r="BT73" s="5">
        <v>2.7941228620860898</v>
      </c>
      <c r="CH73" s="5">
        <v>0</v>
      </c>
      <c r="CI73" s="5">
        <v>0</v>
      </c>
      <c r="CJ73" s="5">
        <v>2.7941228620860898</v>
      </c>
      <c r="CX73" s="5">
        <v>0</v>
      </c>
      <c r="CY73" s="5">
        <v>0</v>
      </c>
      <c r="CZ73" s="5">
        <v>2.7941228620860898</v>
      </c>
    </row>
    <row r="74" spans="1:112">
      <c r="A74" s="4">
        <v>42767</v>
      </c>
      <c r="F74" s="4">
        <v>0</v>
      </c>
      <c r="G74" s="4">
        <v>0</v>
      </c>
      <c r="H74" s="4">
        <v>2.7941228620860898</v>
      </c>
      <c r="V74" s="4">
        <v>0</v>
      </c>
      <c r="W74" s="4">
        <v>0</v>
      </c>
      <c r="X74" s="4">
        <v>2.7941228620860898</v>
      </c>
      <c r="AG74" s="5">
        <v>0</v>
      </c>
      <c r="AL74" s="4">
        <v>0</v>
      </c>
      <c r="AM74" s="4">
        <v>0</v>
      </c>
      <c r="AN74" s="4">
        <v>2.7941228620860898</v>
      </c>
      <c r="AW74" s="5">
        <v>0</v>
      </c>
      <c r="BC74" s="5">
        <v>0</v>
      </c>
      <c r="BD74" s="5">
        <v>2.7941228620860898</v>
      </c>
      <c r="BR74" s="5">
        <v>0</v>
      </c>
      <c r="BS74" s="5">
        <v>0</v>
      </c>
      <c r="BT74" s="5">
        <v>2.7941228620860898</v>
      </c>
      <c r="CH74" s="5">
        <v>0</v>
      </c>
      <c r="CI74" s="5">
        <v>0</v>
      </c>
      <c r="CJ74" s="5">
        <v>2.7941228620860898</v>
      </c>
      <c r="CX74" s="5">
        <v>0</v>
      </c>
      <c r="CY74" s="5">
        <v>0</v>
      </c>
      <c r="CZ74" s="5">
        <v>2.7941228620860898</v>
      </c>
    </row>
    <row r="75" spans="1:112">
      <c r="A75" s="4">
        <v>42795</v>
      </c>
      <c r="F75" s="4">
        <v>0</v>
      </c>
      <c r="G75" s="4">
        <v>0</v>
      </c>
      <c r="H75" s="4">
        <v>2.7941228620860898</v>
      </c>
      <c r="V75" s="4">
        <v>0</v>
      </c>
      <c r="W75" s="4">
        <v>0</v>
      </c>
      <c r="X75" s="4">
        <v>2.7941228620860898</v>
      </c>
      <c r="AG75" s="5">
        <v>0</v>
      </c>
      <c r="AL75" s="4">
        <v>0</v>
      </c>
      <c r="AM75" s="4">
        <v>0</v>
      </c>
      <c r="AN75" s="4">
        <v>2.7941228620860898</v>
      </c>
      <c r="AW75" s="5">
        <v>0</v>
      </c>
      <c r="BC75" s="5">
        <v>0</v>
      </c>
      <c r="BD75" s="5">
        <v>2.7941228620860898</v>
      </c>
      <c r="BR75" s="5">
        <v>0</v>
      </c>
      <c r="BS75" s="5">
        <v>0</v>
      </c>
      <c r="BT75" s="5">
        <v>2.7941228620860898</v>
      </c>
      <c r="CH75" s="5">
        <v>0</v>
      </c>
      <c r="CI75" s="5">
        <v>0</v>
      </c>
      <c r="CJ75" s="5">
        <v>2.7941228620860898</v>
      </c>
      <c r="CX75" s="5">
        <v>0</v>
      </c>
      <c r="CY75" s="5">
        <v>0</v>
      </c>
      <c r="CZ75" s="5">
        <v>2.7941228620860898</v>
      </c>
    </row>
    <row r="76" spans="1:112">
      <c r="A76" s="4">
        <v>42826</v>
      </c>
      <c r="F76" s="4">
        <v>0</v>
      </c>
      <c r="G76" s="4">
        <v>0</v>
      </c>
      <c r="H76" s="4">
        <v>2.7941228620860898</v>
      </c>
      <c r="V76" s="4">
        <v>0</v>
      </c>
      <c r="W76" s="4">
        <v>0</v>
      </c>
      <c r="X76" s="4">
        <v>2.7941228620860898</v>
      </c>
      <c r="AG76" s="5">
        <v>0</v>
      </c>
      <c r="AL76" s="4">
        <v>0</v>
      </c>
      <c r="AM76" s="4">
        <v>0</v>
      </c>
      <c r="AN76" s="4">
        <v>2.7941228620860898</v>
      </c>
      <c r="AW76" s="5">
        <v>0</v>
      </c>
      <c r="BC76" s="5">
        <v>0</v>
      </c>
      <c r="BD76" s="5">
        <v>2.7941228620860898</v>
      </c>
      <c r="BR76" s="5">
        <v>0</v>
      </c>
      <c r="BS76" s="5">
        <v>0</v>
      </c>
      <c r="BT76" s="5">
        <v>2.7941228620860898</v>
      </c>
      <c r="CH76" s="5">
        <v>0</v>
      </c>
      <c r="CI76" s="5">
        <v>0</v>
      </c>
      <c r="CJ76" s="5">
        <v>2.7941228620860898</v>
      </c>
      <c r="CX76" s="5">
        <v>0</v>
      </c>
      <c r="CY76" s="5">
        <v>0</v>
      </c>
      <c r="CZ76" s="5">
        <v>2.7941228620860898</v>
      </c>
    </row>
    <row r="77" spans="1:112">
      <c r="A77" s="4">
        <v>42856</v>
      </c>
      <c r="F77" s="4">
        <v>0</v>
      </c>
      <c r="G77" s="4">
        <v>0</v>
      </c>
      <c r="H77" s="4">
        <v>2.7941228620860898</v>
      </c>
      <c r="V77" s="4">
        <v>0</v>
      </c>
      <c r="W77" s="4">
        <v>0</v>
      </c>
      <c r="X77" s="4">
        <v>2.7941228620860898</v>
      </c>
      <c r="AG77" s="5">
        <v>0</v>
      </c>
      <c r="AL77" s="4">
        <v>0</v>
      </c>
      <c r="AM77" s="4">
        <v>0</v>
      </c>
      <c r="AN77" s="4">
        <v>2.7941228620860898</v>
      </c>
      <c r="AW77" s="5">
        <v>0</v>
      </c>
      <c r="BC77" s="5">
        <v>0</v>
      </c>
      <c r="BD77" s="5">
        <v>2.7941228620860898</v>
      </c>
      <c r="BR77" s="5">
        <v>0</v>
      </c>
      <c r="BS77" s="5">
        <v>0</v>
      </c>
      <c r="BT77" s="5">
        <v>2.7941228620860898</v>
      </c>
      <c r="CH77" s="5">
        <v>0</v>
      </c>
      <c r="CI77" s="5">
        <v>0</v>
      </c>
      <c r="CJ77" s="5">
        <v>2.7941228620860898</v>
      </c>
      <c r="CX77" s="5">
        <v>0</v>
      </c>
      <c r="CY77" s="5">
        <v>0</v>
      </c>
      <c r="CZ77" s="5">
        <v>2.7941228620860898</v>
      </c>
    </row>
    <row r="78" spans="1:112">
      <c r="A78" s="4">
        <v>42887</v>
      </c>
      <c r="F78" s="4">
        <v>0</v>
      </c>
      <c r="G78" s="4">
        <v>0</v>
      </c>
      <c r="H78" s="4">
        <v>2.7941228620860898</v>
      </c>
      <c r="V78" s="4">
        <v>0</v>
      </c>
      <c r="W78" s="4">
        <v>0</v>
      </c>
      <c r="X78" s="4">
        <v>2.7941228620860898</v>
      </c>
      <c r="AG78" s="5">
        <v>0</v>
      </c>
      <c r="AL78" s="4">
        <v>0</v>
      </c>
      <c r="AM78" s="4">
        <v>0</v>
      </c>
      <c r="AN78" s="4">
        <v>2.7941228620860898</v>
      </c>
      <c r="AW78" s="5">
        <v>0</v>
      </c>
      <c r="BC78" s="5">
        <v>0</v>
      </c>
      <c r="BD78" s="5">
        <v>2.7941228620860898</v>
      </c>
      <c r="BR78" s="5">
        <v>0</v>
      </c>
      <c r="BS78" s="5">
        <v>0</v>
      </c>
      <c r="BT78" s="5">
        <v>2.7941228620860898</v>
      </c>
      <c r="CH78" s="5">
        <v>0</v>
      </c>
      <c r="CI78" s="5">
        <v>0</v>
      </c>
      <c r="CJ78" s="5">
        <v>2.7941228620860898</v>
      </c>
      <c r="CX78" s="5">
        <v>0</v>
      </c>
      <c r="CY78" s="5">
        <v>0</v>
      </c>
      <c r="CZ78" s="5">
        <v>2.7941228620860898</v>
      </c>
    </row>
    <row r="79" spans="1:112">
      <c r="A79" s="4">
        <v>42917</v>
      </c>
      <c r="F79" s="4">
        <v>0</v>
      </c>
      <c r="G79" s="4">
        <v>0</v>
      </c>
      <c r="H79" s="4">
        <v>2.7941228620860898</v>
      </c>
      <c r="V79" s="4">
        <v>0</v>
      </c>
      <c r="W79" s="4">
        <v>0</v>
      </c>
      <c r="X79" s="4">
        <v>2.7941228620860898</v>
      </c>
      <c r="AG79" s="5">
        <v>0</v>
      </c>
      <c r="AL79" s="4">
        <v>0</v>
      </c>
      <c r="AM79" s="4">
        <v>0</v>
      </c>
      <c r="AN79" s="4">
        <v>2.7941228620860898</v>
      </c>
      <c r="AW79" s="5">
        <v>0</v>
      </c>
      <c r="BC79" s="5">
        <v>0</v>
      </c>
      <c r="BD79" s="5">
        <v>2.7941228620860898</v>
      </c>
      <c r="BR79" s="5">
        <v>0</v>
      </c>
      <c r="BS79" s="5">
        <v>0</v>
      </c>
      <c r="BT79" s="5">
        <v>2.7941228620860898</v>
      </c>
      <c r="CH79" s="5">
        <v>0</v>
      </c>
      <c r="CI79" s="5">
        <v>0</v>
      </c>
      <c r="CJ79" s="5">
        <v>2.7941228620860898</v>
      </c>
      <c r="CX79" s="5">
        <v>0</v>
      </c>
      <c r="CY79" s="5">
        <v>0</v>
      </c>
      <c r="CZ79" s="5">
        <v>2.7941228620860898</v>
      </c>
    </row>
    <row r="80" spans="1:112">
      <c r="A80" s="4">
        <v>42948</v>
      </c>
      <c r="F80" s="4">
        <v>0</v>
      </c>
      <c r="G80" s="4">
        <v>0</v>
      </c>
      <c r="H80" s="4">
        <v>2.7941228620860898</v>
      </c>
      <c r="V80" s="4">
        <v>0</v>
      </c>
      <c r="W80" s="4">
        <v>0</v>
      </c>
      <c r="X80" s="4">
        <v>2.7941228620860898</v>
      </c>
      <c r="AG80" s="5">
        <v>0</v>
      </c>
      <c r="AL80" s="4">
        <v>0</v>
      </c>
      <c r="AM80" s="4">
        <v>0</v>
      </c>
      <c r="AN80" s="4">
        <v>2.7941228620860898</v>
      </c>
      <c r="AW80" s="5">
        <v>0</v>
      </c>
      <c r="BC80" s="5">
        <v>0</v>
      </c>
      <c r="BD80" s="5">
        <v>2.7941228620860898</v>
      </c>
      <c r="BR80" s="5">
        <v>0</v>
      </c>
      <c r="BS80" s="5">
        <v>0</v>
      </c>
      <c r="BT80" s="5">
        <v>2.7941228620860898</v>
      </c>
      <c r="CH80" s="5">
        <v>0</v>
      </c>
      <c r="CI80" s="5">
        <v>0</v>
      </c>
      <c r="CJ80" s="5">
        <v>2.7941228620860898</v>
      </c>
      <c r="CX80" s="5">
        <v>0</v>
      </c>
      <c r="CY80" s="5">
        <v>0</v>
      </c>
      <c r="CZ80" s="5">
        <v>2.7941228620860898</v>
      </c>
    </row>
    <row r="81" spans="1:104">
      <c r="A81" s="4">
        <v>42979</v>
      </c>
      <c r="F81" s="4">
        <v>0</v>
      </c>
      <c r="G81" s="4">
        <v>0</v>
      </c>
      <c r="H81" s="4">
        <v>2.7941228620860898</v>
      </c>
      <c r="V81" s="4">
        <v>0</v>
      </c>
      <c r="W81" s="4">
        <v>0</v>
      </c>
      <c r="X81" s="4">
        <v>2.7941228620860898</v>
      </c>
      <c r="AG81" s="5">
        <v>0</v>
      </c>
      <c r="AL81" s="4">
        <v>0</v>
      </c>
      <c r="AM81" s="4">
        <v>0</v>
      </c>
      <c r="AN81" s="4">
        <v>2.7941228620860898</v>
      </c>
      <c r="AW81" s="5">
        <v>0</v>
      </c>
      <c r="BC81" s="5">
        <v>0</v>
      </c>
      <c r="BD81" s="5">
        <v>2.7941228620860898</v>
      </c>
      <c r="BR81" s="5">
        <v>0</v>
      </c>
      <c r="BS81" s="5">
        <v>0</v>
      </c>
      <c r="BT81" s="5">
        <v>2.7941228620860898</v>
      </c>
      <c r="CH81" s="5">
        <v>0</v>
      </c>
      <c r="CI81" s="5">
        <v>0</v>
      </c>
      <c r="CJ81" s="5">
        <v>2.7941228620860898</v>
      </c>
      <c r="CX81" s="5">
        <v>0</v>
      </c>
      <c r="CY81" s="5">
        <v>0</v>
      </c>
      <c r="CZ81" s="5">
        <v>2.7941228620860898</v>
      </c>
    </row>
    <row r="82" spans="1:104">
      <c r="A82" s="4">
        <v>43009</v>
      </c>
      <c r="F82" s="4">
        <v>0</v>
      </c>
      <c r="G82" s="4">
        <v>0</v>
      </c>
      <c r="H82" s="4">
        <v>2.7941228620860898</v>
      </c>
      <c r="V82" s="4">
        <v>0</v>
      </c>
      <c r="W82" s="4">
        <v>0</v>
      </c>
      <c r="X82" s="4">
        <v>2.7941228620860898</v>
      </c>
      <c r="AG82" s="5">
        <v>0</v>
      </c>
      <c r="AL82" s="4">
        <v>0</v>
      </c>
      <c r="AM82" s="4">
        <v>0</v>
      </c>
      <c r="AN82" s="4">
        <v>2.7941228620860898</v>
      </c>
      <c r="AW82" s="5">
        <v>0</v>
      </c>
      <c r="BC82" s="5">
        <v>0</v>
      </c>
      <c r="BD82" s="5">
        <v>2.7941228620860898</v>
      </c>
      <c r="BR82" s="5">
        <v>0</v>
      </c>
      <c r="BS82" s="5">
        <v>0</v>
      </c>
      <c r="BT82" s="5">
        <v>2.7941228620860898</v>
      </c>
      <c r="CH82" s="5">
        <v>0</v>
      </c>
      <c r="CI82" s="5">
        <v>0</v>
      </c>
      <c r="CJ82" s="5">
        <v>2.7941228620860898</v>
      </c>
      <c r="CX82" s="5">
        <v>0</v>
      </c>
      <c r="CY82" s="5">
        <v>0</v>
      </c>
      <c r="CZ82" s="5">
        <v>2.7941228620860898</v>
      </c>
    </row>
    <row r="83" spans="1:104">
      <c r="A83" s="4">
        <v>43040</v>
      </c>
      <c r="F83" s="4">
        <v>0</v>
      </c>
      <c r="G83" s="4">
        <v>0</v>
      </c>
      <c r="H83" s="4">
        <v>2.7941228620860898</v>
      </c>
      <c r="V83" s="4">
        <v>0</v>
      </c>
      <c r="W83" s="4">
        <v>0</v>
      </c>
      <c r="X83" s="4">
        <v>2.7941228620860898</v>
      </c>
      <c r="AG83" s="5">
        <v>0</v>
      </c>
      <c r="AL83" s="4">
        <v>0</v>
      </c>
      <c r="AM83" s="4">
        <v>0</v>
      </c>
      <c r="AN83" s="4">
        <v>2.7941228620860898</v>
      </c>
      <c r="AW83" s="5">
        <v>0</v>
      </c>
      <c r="BC83" s="5">
        <v>0</v>
      </c>
      <c r="BD83" s="5">
        <v>2.7941228620860898</v>
      </c>
      <c r="BR83" s="5">
        <v>0</v>
      </c>
      <c r="BS83" s="5">
        <v>0</v>
      </c>
      <c r="BT83" s="5">
        <v>2.7941228620860898</v>
      </c>
      <c r="CH83" s="5">
        <v>0</v>
      </c>
      <c r="CI83" s="5">
        <v>0</v>
      </c>
      <c r="CJ83" s="5">
        <v>2.7941228620860898</v>
      </c>
      <c r="CX83" s="5">
        <v>0</v>
      </c>
      <c r="CY83" s="5">
        <v>0</v>
      </c>
      <c r="CZ83" s="5">
        <v>2.7941228620860898</v>
      </c>
    </row>
    <row r="84" spans="1:104">
      <c r="A84" s="4">
        <v>43070</v>
      </c>
      <c r="F84" s="4">
        <v>0</v>
      </c>
      <c r="G84" s="4">
        <v>0</v>
      </c>
      <c r="H84" s="4">
        <v>2.7941228620860898</v>
      </c>
      <c r="V84" s="4">
        <v>0</v>
      </c>
      <c r="W84" s="4">
        <v>0</v>
      </c>
      <c r="X84" s="4">
        <v>2.7941228620860898</v>
      </c>
      <c r="AG84" s="5">
        <v>0</v>
      </c>
      <c r="AL84" s="4">
        <v>0</v>
      </c>
      <c r="AM84" s="4">
        <v>0</v>
      </c>
      <c r="AN84" s="4">
        <v>2.7941228620860898</v>
      </c>
      <c r="AW84" s="5">
        <v>0</v>
      </c>
      <c r="BC84" s="5">
        <v>0</v>
      </c>
      <c r="BD84" s="5">
        <v>2.7941228620860898</v>
      </c>
      <c r="BR84" s="5">
        <v>0</v>
      </c>
      <c r="BS84" s="5">
        <v>0</v>
      </c>
      <c r="BT84" s="5">
        <v>2.7941228620860898</v>
      </c>
      <c r="CH84" s="5">
        <v>0</v>
      </c>
      <c r="CI84" s="5">
        <v>0</v>
      </c>
      <c r="CJ84" s="5">
        <v>2.7941228620860898</v>
      </c>
      <c r="CX84" s="5">
        <v>0</v>
      </c>
      <c r="CY84" s="5">
        <v>0</v>
      </c>
      <c r="CZ84" s="5">
        <v>2.7941228620860898</v>
      </c>
    </row>
  </sheetData>
  <mergeCells count="8">
    <mergeCell ref="EH9:EJ9"/>
    <mergeCell ref="EL9:EN9"/>
    <mergeCell ref="DJ9:DL9"/>
    <mergeCell ref="DN9:DP9"/>
    <mergeCell ref="DR9:DT9"/>
    <mergeCell ref="DV9:DX9"/>
    <mergeCell ref="DZ9:EB9"/>
    <mergeCell ref="ED9:EF9"/>
  </mergeCells>
  <dataValidations count="1">
    <dataValidation allowBlank="1" showInputMessage="1" showErrorMessage="1" sqref="C1:H1"/>
  </dataValidation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ColWidth="9.140625" defaultRowHeight="15"/>
  <cols>
    <col min="1" max="16384" width="9.140625" style="122"/>
  </cols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C00000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59999389629810485"/>
  </sheetPr>
  <dimension ref="A1:F31"/>
  <sheetViews>
    <sheetView zoomScale="85" zoomScaleNormal="85" workbookViewId="0">
      <selection activeCell="H5" sqref="H5"/>
    </sheetView>
  </sheetViews>
  <sheetFormatPr defaultRowHeight="15"/>
  <cols>
    <col min="1" max="1" width="20.7109375" customWidth="1"/>
    <col min="2" max="2" width="14.42578125" style="3" customWidth="1"/>
    <col min="3" max="3" width="13.28515625" customWidth="1"/>
  </cols>
  <sheetData>
    <row r="1" spans="1:3" ht="17.25">
      <c r="A1" s="123" t="s">
        <v>78</v>
      </c>
    </row>
    <row r="3" spans="1:3" ht="19.5">
      <c r="A3" s="124" t="s">
        <v>79</v>
      </c>
    </row>
    <row r="6" spans="1:3" ht="45">
      <c r="A6" s="125" t="s">
        <v>0</v>
      </c>
      <c r="B6" s="126" t="s">
        <v>80</v>
      </c>
      <c r="C6" s="1" t="s">
        <v>89</v>
      </c>
    </row>
    <row r="7" spans="1:3">
      <c r="A7" s="127" t="s">
        <v>61</v>
      </c>
      <c r="B7" s="2">
        <v>38844</v>
      </c>
      <c r="C7" s="146">
        <v>41456</v>
      </c>
    </row>
    <row r="8" spans="1:3">
      <c r="A8" s="127" t="s">
        <v>66</v>
      </c>
      <c r="B8" s="2">
        <v>2597</v>
      </c>
      <c r="C8" s="146">
        <v>41456</v>
      </c>
    </row>
    <row r="9" spans="1:3">
      <c r="A9" s="127" t="s">
        <v>67</v>
      </c>
      <c r="B9" s="2">
        <v>4937</v>
      </c>
      <c r="C9" s="146">
        <v>41456</v>
      </c>
    </row>
    <row r="10" spans="1:3">
      <c r="A10" t="s">
        <v>69</v>
      </c>
      <c r="B10" s="2">
        <v>25723</v>
      </c>
      <c r="C10" s="146">
        <v>41730</v>
      </c>
    </row>
    <row r="11" spans="1:3">
      <c r="A11" t="s">
        <v>27</v>
      </c>
      <c r="B11" s="2">
        <v>72101</v>
      </c>
    </row>
    <row r="14" spans="1:3" ht="30">
      <c r="C14" s="128" t="s">
        <v>81</v>
      </c>
    </row>
    <row r="15" spans="1:3" ht="45">
      <c r="A15" s="129" t="s">
        <v>82</v>
      </c>
      <c r="B15" s="129" t="s">
        <v>83</v>
      </c>
      <c r="C15" s="130" t="s">
        <v>84</v>
      </c>
    </row>
    <row r="16" spans="1:3">
      <c r="A16" s="131"/>
      <c r="B16" s="132"/>
      <c r="C16" s="3"/>
    </row>
    <row r="17" spans="1:6">
      <c r="A17" s="133"/>
      <c r="B17" s="134"/>
      <c r="C17" s="3"/>
    </row>
    <row r="18" spans="1:6">
      <c r="A18" s="133"/>
      <c r="B18" s="134"/>
      <c r="C18" s="3"/>
      <c r="E18" t="s">
        <v>364</v>
      </c>
    </row>
    <row r="19" spans="1:6">
      <c r="A19" s="133"/>
      <c r="B19" s="134"/>
      <c r="C19" s="3"/>
    </row>
    <row r="20" spans="1:6">
      <c r="A20" s="133">
        <v>41275</v>
      </c>
      <c r="B20" s="134">
        <v>72101</v>
      </c>
      <c r="C20" s="135"/>
      <c r="D20" s="136"/>
      <c r="E20" s="1" t="s">
        <v>85</v>
      </c>
    </row>
    <row r="21" spans="1:6">
      <c r="A21" s="137">
        <v>41426</v>
      </c>
      <c r="B21" s="138">
        <v>72101</v>
      </c>
      <c r="C21" s="139"/>
      <c r="F21" s="1" t="s">
        <v>86</v>
      </c>
    </row>
    <row r="22" spans="1:6">
      <c r="A22" s="133">
        <v>41456</v>
      </c>
      <c r="B22" s="134">
        <v>25723</v>
      </c>
      <c r="C22" s="140"/>
      <c r="D22" s="136"/>
      <c r="F22" s="1" t="s">
        <v>87</v>
      </c>
    </row>
    <row r="23" spans="1:6">
      <c r="A23" s="137">
        <v>41487</v>
      </c>
      <c r="B23" s="138">
        <v>25723</v>
      </c>
      <c r="C23" s="141"/>
    </row>
    <row r="24" spans="1:6">
      <c r="A24" s="137">
        <v>41518</v>
      </c>
      <c r="B24" s="138">
        <v>25723</v>
      </c>
      <c r="C24" s="141"/>
    </row>
    <row r="25" spans="1:6">
      <c r="A25" s="137">
        <v>41548</v>
      </c>
      <c r="B25" s="138">
        <v>0</v>
      </c>
      <c r="C25" s="141"/>
    </row>
    <row r="26" spans="1:6">
      <c r="A26" s="133">
        <v>41640</v>
      </c>
      <c r="B26" s="134">
        <v>0</v>
      </c>
      <c r="C26" s="140"/>
    </row>
    <row r="27" spans="1:6">
      <c r="A27" s="133">
        <v>41821</v>
      </c>
      <c r="B27" s="134">
        <v>0</v>
      </c>
      <c r="C27" s="140"/>
    </row>
    <row r="28" spans="1:6">
      <c r="A28" s="133">
        <v>42005</v>
      </c>
      <c r="B28" s="134">
        <v>0</v>
      </c>
      <c r="C28" s="140"/>
    </row>
    <row r="29" spans="1:6">
      <c r="A29" s="142">
        <v>42186</v>
      </c>
      <c r="B29" s="143">
        <v>0</v>
      </c>
      <c r="C29" s="144"/>
    </row>
    <row r="31" spans="1:6">
      <c r="A31" t="s">
        <v>88</v>
      </c>
      <c r="B31" s="145"/>
    </row>
  </sheetData>
  <pageMargins left="0.7" right="0.7" top="0.75" bottom="0.75" header="0.3" footer="0.3"/>
  <pageSetup orientation="portrait" r:id="rId1"/>
  <headerFooter>
    <oddFooter>&amp;L&amp;F    &amp;A
&amp;D    &amp;T</oddFooter>
  </headerFooter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0.59999389629810485"/>
  </sheetPr>
  <dimension ref="A1:AH223"/>
  <sheetViews>
    <sheetView topLeftCell="F16" zoomScale="90" zoomScaleNormal="90" workbookViewId="0">
      <selection activeCell="M39" sqref="M39:M40"/>
    </sheetView>
  </sheetViews>
  <sheetFormatPr defaultColWidth="9.140625" defaultRowHeight="15"/>
  <cols>
    <col min="1" max="1" width="11.85546875" style="3" customWidth="1"/>
    <col min="2" max="2" width="19.7109375" style="3" bestFit="1" customWidth="1"/>
    <col min="3" max="4" width="15.7109375" style="241" customWidth="1"/>
    <col min="5" max="5" width="15.28515625" style="241" customWidth="1"/>
    <col min="6" max="6" width="23.42578125" style="246" bestFit="1" customWidth="1"/>
    <col min="7" max="7" width="19.140625" style="246" customWidth="1"/>
    <col min="8" max="8" width="24.140625" style="246" bestFit="1" customWidth="1"/>
    <col min="9" max="11" width="19.140625" style="246" customWidth="1"/>
    <col min="12" max="12" width="14.5703125" style="246" customWidth="1"/>
    <col min="13" max="14" width="9.140625" style="154"/>
    <col min="15" max="15" width="10.5703125" style="154" customWidth="1"/>
    <col min="16" max="16" width="9.140625" style="154"/>
    <col min="17" max="17" width="13.42578125" style="154" bestFit="1" customWidth="1"/>
    <col min="18" max="18" width="14.5703125" style="154" bestFit="1" customWidth="1"/>
    <col min="19" max="19" width="12.140625" style="154" bestFit="1" customWidth="1"/>
    <col min="20" max="20" width="30.85546875" style="154" bestFit="1" customWidth="1"/>
    <col min="21" max="16384" width="9.140625" style="154"/>
  </cols>
  <sheetData>
    <row r="1" spans="1:33">
      <c r="A1" s="339" t="s">
        <v>57</v>
      </c>
      <c r="B1" s="340" t="s">
        <v>77</v>
      </c>
      <c r="C1" s="341" t="s">
        <v>102</v>
      </c>
      <c r="D1" s="341" t="s">
        <v>103</v>
      </c>
      <c r="E1" s="341" t="s">
        <v>95</v>
      </c>
      <c r="F1" s="340" t="s">
        <v>186</v>
      </c>
      <c r="G1" s="340" t="s">
        <v>94</v>
      </c>
      <c r="H1" s="340" t="s">
        <v>6</v>
      </c>
      <c r="I1" s="340" t="s">
        <v>5</v>
      </c>
      <c r="J1" s="342" t="s">
        <v>2</v>
      </c>
      <c r="K1" s="343" t="s">
        <v>23</v>
      </c>
      <c r="L1" s="486" t="s">
        <v>265</v>
      </c>
      <c r="R1" s="465" t="s">
        <v>334</v>
      </c>
      <c r="S1" s="465" t="s">
        <v>289</v>
      </c>
      <c r="W1" s="482" t="s">
        <v>6</v>
      </c>
      <c r="X1" s="482" t="s">
        <v>5</v>
      </c>
      <c r="Y1" s="482" t="s">
        <v>152</v>
      </c>
      <c r="Z1" s="482" t="s">
        <v>23</v>
      </c>
      <c r="AA1" s="482" t="s">
        <v>265</v>
      </c>
      <c r="AB1" s="482" t="s">
        <v>4</v>
      </c>
    </row>
    <row r="2" spans="1:33">
      <c r="A2" s="179">
        <v>1</v>
      </c>
      <c r="B2" s="344" t="s">
        <v>75</v>
      </c>
      <c r="C2" s="245">
        <v>41214</v>
      </c>
      <c r="D2" s="245">
        <v>41912</v>
      </c>
      <c r="E2" s="248">
        <v>41214</v>
      </c>
      <c r="F2" s="249">
        <v>0</v>
      </c>
      <c r="G2" s="249">
        <v>143</v>
      </c>
      <c r="H2" s="249">
        <v>2362</v>
      </c>
      <c r="I2" s="249">
        <v>2723</v>
      </c>
      <c r="J2" s="249">
        <v>74</v>
      </c>
      <c r="K2" s="249">
        <v>0</v>
      </c>
      <c r="L2" s="249">
        <v>0</v>
      </c>
      <c r="M2" s="520"/>
      <c r="N2" s="520"/>
      <c r="AF2" s="154" t="s">
        <v>75</v>
      </c>
      <c r="AG2" s="154">
        <v>1</v>
      </c>
    </row>
    <row r="3" spans="1:33" s="469" customFormat="1">
      <c r="A3" s="179">
        <v>1</v>
      </c>
      <c r="B3" s="447" t="s">
        <v>75</v>
      </c>
      <c r="C3" s="448">
        <v>41913</v>
      </c>
      <c r="D3" s="448">
        <v>43100</v>
      </c>
      <c r="E3" s="449">
        <v>41214</v>
      </c>
      <c r="F3" s="450">
        <v>4605</v>
      </c>
      <c r="G3" s="450">
        <v>797</v>
      </c>
      <c r="H3" s="450">
        <v>6660</v>
      </c>
      <c r="I3" s="450">
        <v>4643</v>
      </c>
      <c r="J3" s="450">
        <v>111</v>
      </c>
      <c r="K3" s="450">
        <v>228</v>
      </c>
      <c r="L3" s="450">
        <v>0</v>
      </c>
      <c r="M3" s="520">
        <f t="shared" ref="M3:M45" si="0">SUM(F3:L3)</f>
        <v>17044</v>
      </c>
      <c r="N3" s="520">
        <f>SUM(W3:AB3)</f>
        <v>17044</v>
      </c>
      <c r="O3" s="154"/>
      <c r="Q3" s="469">
        <v>0.85255306942053932</v>
      </c>
      <c r="R3" s="466" t="s">
        <v>335</v>
      </c>
      <c r="S3" s="466" t="s">
        <v>291</v>
      </c>
      <c r="T3" s="154" t="s">
        <v>75</v>
      </c>
      <c r="U3" s="469">
        <f>ROUND(AB3*Q3,0)</f>
        <v>4605</v>
      </c>
      <c r="V3" s="469">
        <f>AB3-U3</f>
        <v>797</v>
      </c>
      <c r="W3" s="483">
        <v>6660</v>
      </c>
      <c r="X3" s="483">
        <v>4643</v>
      </c>
      <c r="Y3" s="483">
        <v>111</v>
      </c>
      <c r="Z3" s="483">
        <v>228</v>
      </c>
      <c r="AA3" s="483">
        <v>0</v>
      </c>
      <c r="AB3" s="483">
        <v>5402</v>
      </c>
      <c r="AF3" s="469" t="s">
        <v>65</v>
      </c>
      <c r="AG3" s="469">
        <v>2</v>
      </c>
    </row>
    <row r="4" spans="1:33" s="469" customFormat="1">
      <c r="A4" s="179">
        <v>2</v>
      </c>
      <c r="B4" s="244" t="s">
        <v>65</v>
      </c>
      <c r="C4" s="245">
        <v>41214</v>
      </c>
      <c r="D4" s="245">
        <v>41912</v>
      </c>
      <c r="E4" s="248">
        <v>41214</v>
      </c>
      <c r="F4" s="249">
        <v>141</v>
      </c>
      <c r="G4" s="249">
        <v>351</v>
      </c>
      <c r="H4" s="249">
        <v>1210</v>
      </c>
      <c r="I4" s="249">
        <v>1162</v>
      </c>
      <c r="J4" s="249">
        <v>35</v>
      </c>
      <c r="K4" s="249">
        <v>0</v>
      </c>
      <c r="L4" s="249">
        <v>0</v>
      </c>
      <c r="M4" s="520"/>
      <c r="N4" s="520"/>
      <c r="R4" s="466"/>
      <c r="S4" s="466"/>
      <c r="T4" s="154"/>
      <c r="W4" s="483"/>
      <c r="X4" s="483"/>
      <c r="Y4" s="483"/>
      <c r="Z4" s="483"/>
      <c r="AA4" s="483"/>
      <c r="AB4" s="483"/>
      <c r="AF4" s="469" t="s">
        <v>313</v>
      </c>
      <c r="AG4" s="154">
        <v>3</v>
      </c>
    </row>
    <row r="5" spans="1:33" s="469" customFormat="1">
      <c r="A5" s="179">
        <v>2</v>
      </c>
      <c r="B5" s="447" t="s">
        <v>65</v>
      </c>
      <c r="C5" s="448">
        <v>41913</v>
      </c>
      <c r="D5" s="448">
        <v>43100</v>
      </c>
      <c r="E5" s="449">
        <v>41214</v>
      </c>
      <c r="F5" s="450">
        <v>7214</v>
      </c>
      <c r="G5" s="450">
        <v>884</v>
      </c>
      <c r="H5" s="450">
        <v>2827</v>
      </c>
      <c r="I5" s="450">
        <v>2173</v>
      </c>
      <c r="J5" s="450">
        <v>83</v>
      </c>
      <c r="K5" s="450">
        <v>370</v>
      </c>
      <c r="L5" s="450">
        <v>0</v>
      </c>
      <c r="M5" s="520">
        <f t="shared" si="0"/>
        <v>13551</v>
      </c>
      <c r="N5" s="520">
        <f>SUM(W5:AB5)</f>
        <v>13551</v>
      </c>
      <c r="O5" s="154"/>
      <c r="Q5" s="469">
        <v>0.89083489202516575</v>
      </c>
      <c r="R5" s="466" t="s">
        <v>336</v>
      </c>
      <c r="S5" s="466" t="s">
        <v>306</v>
      </c>
      <c r="T5" s="154" t="s">
        <v>65</v>
      </c>
      <c r="U5" s="469">
        <f>ROUND(AB5*Q5,0)</f>
        <v>7214</v>
      </c>
      <c r="V5" s="469">
        <f>AB5-U5</f>
        <v>884</v>
      </c>
      <c r="W5" s="483">
        <v>2827</v>
      </c>
      <c r="X5" s="483">
        <v>2173</v>
      </c>
      <c r="Y5" s="483">
        <v>83</v>
      </c>
      <c r="Z5" s="483">
        <v>370</v>
      </c>
      <c r="AA5" s="483">
        <v>0</v>
      </c>
      <c r="AB5" s="483">
        <v>8098</v>
      </c>
      <c r="AF5" s="469" t="s">
        <v>315</v>
      </c>
      <c r="AG5" s="469">
        <v>4</v>
      </c>
    </row>
    <row r="6" spans="1:33" s="469" customFormat="1">
      <c r="A6" s="179">
        <v>3</v>
      </c>
      <c r="B6" s="244" t="s">
        <v>61</v>
      </c>
      <c r="C6" s="245">
        <v>41456</v>
      </c>
      <c r="D6" s="245">
        <v>41820</v>
      </c>
      <c r="E6" s="248">
        <v>41456</v>
      </c>
      <c r="F6" s="249">
        <v>0</v>
      </c>
      <c r="G6" s="249">
        <v>5924</v>
      </c>
      <c r="H6" s="249">
        <v>0</v>
      </c>
      <c r="I6" s="249">
        <v>18785</v>
      </c>
      <c r="J6" s="249">
        <v>939</v>
      </c>
      <c r="K6" s="249">
        <v>4074</v>
      </c>
      <c r="L6" s="249">
        <v>0</v>
      </c>
      <c r="M6" s="520"/>
      <c r="N6" s="520"/>
      <c r="R6" s="466"/>
      <c r="S6" s="466"/>
      <c r="T6" s="154"/>
      <c r="W6" s="483"/>
      <c r="X6" s="483"/>
      <c r="Y6" s="483"/>
      <c r="Z6" s="483"/>
      <c r="AA6" s="483"/>
      <c r="AB6" s="483"/>
      <c r="AF6" s="469" t="s">
        <v>70</v>
      </c>
      <c r="AG6" s="154">
        <v>5</v>
      </c>
    </row>
    <row r="7" spans="1:33" s="469" customFormat="1">
      <c r="A7" s="179">
        <v>3</v>
      </c>
      <c r="B7" s="447" t="s">
        <v>61</v>
      </c>
      <c r="C7" s="448">
        <v>41821</v>
      </c>
      <c r="D7" s="448">
        <v>43100</v>
      </c>
      <c r="E7" s="449">
        <v>41456</v>
      </c>
      <c r="F7" s="450">
        <v>50098</v>
      </c>
      <c r="G7" s="450">
        <v>6314</v>
      </c>
      <c r="H7" s="450">
        <v>19594</v>
      </c>
      <c r="I7" s="450">
        <v>14519</v>
      </c>
      <c r="J7" s="450">
        <v>1110</v>
      </c>
      <c r="K7" s="450">
        <v>3859</v>
      </c>
      <c r="L7" s="450">
        <v>5089</v>
      </c>
      <c r="M7" s="520">
        <f>F7+G7+I6+J7+K6+L7+H7</f>
        <v>105064</v>
      </c>
      <c r="N7" s="520">
        <f>SUM(W7:AB7)</f>
        <v>100583</v>
      </c>
      <c r="O7" s="154"/>
      <c r="Q7" s="469">
        <v>0.88807781728665203</v>
      </c>
      <c r="R7" s="466" t="s">
        <v>312</v>
      </c>
      <c r="S7" s="466" t="s">
        <v>293</v>
      </c>
      <c r="T7" s="469" t="s">
        <v>313</v>
      </c>
      <c r="U7" s="469">
        <f>ROUND(AB7*Q7,0)</f>
        <v>50098</v>
      </c>
      <c r="V7" s="469">
        <f>AB7-U7</f>
        <v>6314</v>
      </c>
      <c r="W7" s="483">
        <v>19594</v>
      </c>
      <c r="X7" s="483">
        <v>14519</v>
      </c>
      <c r="Y7" s="483">
        <v>1110</v>
      </c>
      <c r="Z7" s="483">
        <v>3859</v>
      </c>
      <c r="AA7" s="483">
        <v>5089</v>
      </c>
      <c r="AB7" s="483">
        <v>56412</v>
      </c>
      <c r="AF7" s="469" t="s">
        <v>319</v>
      </c>
      <c r="AG7" s="469">
        <v>6</v>
      </c>
    </row>
    <row r="8" spans="1:33" s="469" customFormat="1">
      <c r="A8" s="179">
        <v>4</v>
      </c>
      <c r="B8" s="244" t="s">
        <v>74</v>
      </c>
      <c r="C8" s="245">
        <v>41456</v>
      </c>
      <c r="D8" s="245">
        <v>42004</v>
      </c>
      <c r="E8" s="248">
        <v>41456</v>
      </c>
      <c r="F8" s="249">
        <v>0</v>
      </c>
      <c r="G8" s="249">
        <v>0</v>
      </c>
      <c r="H8" s="249">
        <v>0</v>
      </c>
      <c r="I8" s="249">
        <v>0</v>
      </c>
      <c r="J8" s="249">
        <v>0</v>
      </c>
      <c r="K8" s="249">
        <v>0</v>
      </c>
      <c r="L8" s="249">
        <v>0</v>
      </c>
      <c r="M8" s="520"/>
      <c r="N8" s="520"/>
      <c r="R8" s="466"/>
      <c r="S8" s="466"/>
      <c r="W8" s="483"/>
      <c r="X8" s="483"/>
      <c r="Y8" s="483"/>
      <c r="Z8" s="483"/>
      <c r="AA8" s="483"/>
      <c r="AB8" s="483"/>
      <c r="AF8" s="469" t="s">
        <v>68</v>
      </c>
      <c r="AG8" s="154">
        <v>7</v>
      </c>
    </row>
    <row r="9" spans="1:33" s="469" customFormat="1">
      <c r="A9" s="179">
        <v>4</v>
      </c>
      <c r="B9" s="447" t="s">
        <v>74</v>
      </c>
      <c r="C9" s="448">
        <v>42005</v>
      </c>
      <c r="D9" s="448">
        <v>43100</v>
      </c>
      <c r="E9" s="449">
        <v>41456</v>
      </c>
      <c r="F9" s="450">
        <v>16437</v>
      </c>
      <c r="G9" s="450">
        <v>2701</v>
      </c>
      <c r="H9" s="450">
        <v>7733</v>
      </c>
      <c r="I9" s="450">
        <v>5510</v>
      </c>
      <c r="J9" s="450">
        <v>290</v>
      </c>
      <c r="K9" s="450">
        <v>638</v>
      </c>
      <c r="L9" s="450">
        <v>0</v>
      </c>
      <c r="M9" s="520">
        <f t="shared" si="0"/>
        <v>33309</v>
      </c>
      <c r="N9" s="520">
        <f>SUM(W9:AB9)</f>
        <v>33309</v>
      </c>
      <c r="O9" s="154"/>
      <c r="Q9" s="469">
        <v>0.8588541666666667</v>
      </c>
      <c r="R9" s="466" t="s">
        <v>314</v>
      </c>
      <c r="S9" s="466" t="s">
        <v>295</v>
      </c>
      <c r="T9" s="154" t="s">
        <v>315</v>
      </c>
      <c r="U9" s="469">
        <f>ROUND(AB9*Q9,0)</f>
        <v>16437</v>
      </c>
      <c r="V9" s="469">
        <f>AB9-U9</f>
        <v>2701</v>
      </c>
      <c r="W9" s="483">
        <v>7733</v>
      </c>
      <c r="X9" s="483">
        <v>5510</v>
      </c>
      <c r="Y9" s="483">
        <v>290</v>
      </c>
      <c r="Z9" s="483">
        <v>638</v>
      </c>
      <c r="AA9" s="483">
        <v>0</v>
      </c>
      <c r="AB9" s="483">
        <v>19138</v>
      </c>
      <c r="AF9" s="469" t="s">
        <v>330</v>
      </c>
      <c r="AG9" s="469">
        <v>8</v>
      </c>
    </row>
    <row r="10" spans="1:33" s="469" customFormat="1">
      <c r="A10" s="179">
        <v>5</v>
      </c>
      <c r="B10" s="244" t="s">
        <v>70</v>
      </c>
      <c r="C10" s="245">
        <v>41456</v>
      </c>
      <c r="D10" s="245">
        <v>41820</v>
      </c>
      <c r="E10" s="248">
        <v>41456</v>
      </c>
      <c r="F10" s="249">
        <v>0</v>
      </c>
      <c r="G10" s="249">
        <v>1551</v>
      </c>
      <c r="H10" s="249">
        <v>2879</v>
      </c>
      <c r="I10" s="249">
        <v>5156</v>
      </c>
      <c r="J10" s="249">
        <v>67</v>
      </c>
      <c r="K10" s="249">
        <v>406</v>
      </c>
      <c r="L10" s="249">
        <v>0</v>
      </c>
      <c r="M10" s="520"/>
      <c r="N10" s="520"/>
      <c r="R10" s="466"/>
      <c r="S10" s="466"/>
      <c r="T10" s="154"/>
      <c r="W10" s="483"/>
      <c r="X10" s="483"/>
      <c r="Y10" s="483"/>
      <c r="Z10" s="483"/>
      <c r="AA10" s="483"/>
      <c r="AB10" s="483"/>
      <c r="AF10" s="469" t="s">
        <v>331</v>
      </c>
      <c r="AG10" s="154">
        <v>9</v>
      </c>
    </row>
    <row r="11" spans="1:33" s="469" customFormat="1">
      <c r="A11" s="179">
        <v>5</v>
      </c>
      <c r="B11" s="447" t="s">
        <v>70</v>
      </c>
      <c r="C11" s="448">
        <v>41821</v>
      </c>
      <c r="D11" s="448">
        <v>43100</v>
      </c>
      <c r="E11" s="449">
        <v>41456</v>
      </c>
      <c r="F11" s="450">
        <v>29659</v>
      </c>
      <c r="G11" s="450">
        <v>2370</v>
      </c>
      <c r="H11" s="450">
        <v>5080</v>
      </c>
      <c r="I11" s="450">
        <v>6466</v>
      </c>
      <c r="J11" s="450">
        <v>46</v>
      </c>
      <c r="K11" s="450">
        <v>358</v>
      </c>
      <c r="L11" s="450">
        <v>1258</v>
      </c>
      <c r="M11" s="520">
        <f>F11+G11+H11+I11+J10+K10+L11</f>
        <v>45306</v>
      </c>
      <c r="N11" s="520">
        <f>SUM(W11:AB11)</f>
        <v>45237</v>
      </c>
      <c r="O11" s="154"/>
      <c r="Q11" s="469">
        <v>0.9260138664640517</v>
      </c>
      <c r="R11" s="466" t="s">
        <v>324</v>
      </c>
      <c r="S11" s="466" t="s">
        <v>302</v>
      </c>
      <c r="T11" s="469" t="s">
        <v>70</v>
      </c>
      <c r="U11" s="469">
        <f>ROUND(AB11*Q11,0)</f>
        <v>29659</v>
      </c>
      <c r="V11" s="469">
        <f>AB11-U11</f>
        <v>2370</v>
      </c>
      <c r="W11" s="483">
        <v>5080</v>
      </c>
      <c r="X11" s="483">
        <v>6466</v>
      </c>
      <c r="Y11" s="483">
        <v>46</v>
      </c>
      <c r="Z11" s="483">
        <v>358</v>
      </c>
      <c r="AA11" s="483">
        <v>1258</v>
      </c>
      <c r="AB11" s="483">
        <v>32029</v>
      </c>
      <c r="AF11" s="469" t="s">
        <v>73</v>
      </c>
      <c r="AG11" s="469">
        <v>10</v>
      </c>
    </row>
    <row r="12" spans="1:33" s="469" customFormat="1">
      <c r="A12" s="179">
        <v>6</v>
      </c>
      <c r="B12" s="244" t="s">
        <v>67</v>
      </c>
      <c r="C12" s="245">
        <v>41456</v>
      </c>
      <c r="D12" s="245">
        <v>41820</v>
      </c>
      <c r="E12" s="248">
        <v>41456</v>
      </c>
      <c r="F12" s="249">
        <v>0</v>
      </c>
      <c r="G12" s="249">
        <v>333</v>
      </c>
      <c r="H12" s="249">
        <v>2912</v>
      </c>
      <c r="I12" s="249">
        <v>2391</v>
      </c>
      <c r="J12" s="249">
        <v>160</v>
      </c>
      <c r="K12" s="249">
        <v>100</v>
      </c>
      <c r="L12" s="249">
        <v>0</v>
      </c>
      <c r="M12" s="520"/>
      <c r="N12" s="520"/>
      <c r="R12" s="466"/>
      <c r="S12" s="466"/>
      <c r="W12" s="483"/>
      <c r="X12" s="483"/>
      <c r="Y12" s="483"/>
      <c r="Z12" s="483"/>
      <c r="AA12" s="483"/>
      <c r="AB12" s="483"/>
      <c r="AF12" s="469" t="s">
        <v>64</v>
      </c>
      <c r="AG12" s="154">
        <v>11</v>
      </c>
    </row>
    <row r="13" spans="1:33" s="469" customFormat="1">
      <c r="A13" s="179">
        <v>6</v>
      </c>
      <c r="B13" s="447" t="s">
        <v>67</v>
      </c>
      <c r="C13" s="448">
        <v>41821</v>
      </c>
      <c r="D13" s="448">
        <v>43100</v>
      </c>
      <c r="E13" s="449">
        <v>41456</v>
      </c>
      <c r="F13" s="450">
        <v>6764</v>
      </c>
      <c r="G13" s="450">
        <v>406</v>
      </c>
      <c r="H13" s="450">
        <v>3545</v>
      </c>
      <c r="I13" s="450">
        <v>1808</v>
      </c>
      <c r="J13" s="450">
        <v>249</v>
      </c>
      <c r="K13" s="450">
        <v>73</v>
      </c>
      <c r="L13" s="450">
        <v>740</v>
      </c>
      <c r="M13" s="520">
        <f>F13+G13+H13+I12+J13+K12+L13</f>
        <v>14195</v>
      </c>
      <c r="N13" s="520">
        <f>SUM(W13:AB13)</f>
        <v>13585</v>
      </c>
      <c r="O13" s="154"/>
      <c r="Q13" s="469">
        <v>0.94335041812786624</v>
      </c>
      <c r="R13" s="466" t="s">
        <v>318</v>
      </c>
      <c r="S13" s="466" t="s">
        <v>299</v>
      </c>
      <c r="T13" s="469" t="s">
        <v>319</v>
      </c>
      <c r="U13" s="469">
        <f>ROUND(AB13*Q13,0)</f>
        <v>6764</v>
      </c>
      <c r="V13" s="469">
        <f>AB13-U13</f>
        <v>406</v>
      </c>
      <c r="W13" s="483">
        <v>3545</v>
      </c>
      <c r="X13" s="483">
        <v>1808</v>
      </c>
      <c r="Y13" s="483">
        <v>249</v>
      </c>
      <c r="Z13" s="483">
        <v>73</v>
      </c>
      <c r="AA13" s="483">
        <v>740</v>
      </c>
      <c r="AB13" s="483">
        <v>7170</v>
      </c>
      <c r="AF13" s="469" t="s">
        <v>71</v>
      </c>
      <c r="AG13" s="469">
        <v>12</v>
      </c>
    </row>
    <row r="14" spans="1:33" s="469" customFormat="1">
      <c r="A14" s="179">
        <v>7</v>
      </c>
      <c r="B14" s="244" t="s">
        <v>68</v>
      </c>
      <c r="C14" s="245">
        <v>41456</v>
      </c>
      <c r="D14" s="245">
        <v>41820</v>
      </c>
      <c r="E14" s="248">
        <v>41456</v>
      </c>
      <c r="F14" s="249">
        <v>0</v>
      </c>
      <c r="G14" s="249">
        <v>718</v>
      </c>
      <c r="H14" s="249">
        <v>0</v>
      </c>
      <c r="I14" s="249">
        <v>4112</v>
      </c>
      <c r="J14" s="249">
        <v>145</v>
      </c>
      <c r="K14" s="249">
        <v>176</v>
      </c>
      <c r="L14" s="249">
        <v>0</v>
      </c>
      <c r="M14" s="520"/>
      <c r="N14" s="520"/>
      <c r="R14" s="466"/>
      <c r="S14" s="466"/>
      <c r="W14" s="483"/>
      <c r="X14" s="483"/>
      <c r="Y14" s="483"/>
      <c r="Z14" s="483"/>
      <c r="AA14" s="483"/>
      <c r="AB14" s="483"/>
      <c r="AF14" s="469" t="s">
        <v>72</v>
      </c>
      <c r="AG14" s="154">
        <v>13</v>
      </c>
    </row>
    <row r="15" spans="1:33" s="469" customFormat="1">
      <c r="A15" s="179">
        <v>7</v>
      </c>
      <c r="B15" s="447" t="s">
        <v>68</v>
      </c>
      <c r="C15" s="448">
        <v>41821</v>
      </c>
      <c r="D15" s="448">
        <v>43100</v>
      </c>
      <c r="E15" s="449">
        <v>41456</v>
      </c>
      <c r="F15" s="450">
        <v>7879</v>
      </c>
      <c r="G15" s="450">
        <v>801</v>
      </c>
      <c r="H15" s="450">
        <v>2977</v>
      </c>
      <c r="I15" s="450">
        <v>2913</v>
      </c>
      <c r="J15" s="450">
        <v>138</v>
      </c>
      <c r="K15" s="450">
        <v>131</v>
      </c>
      <c r="L15" s="450">
        <v>565</v>
      </c>
      <c r="M15" s="520">
        <f>F15+G15+H15+I14+J15+K14+L15</f>
        <v>16648</v>
      </c>
      <c r="N15" s="520">
        <f>SUM(W15:AB15)</f>
        <v>15404</v>
      </c>
      <c r="O15" s="154"/>
      <c r="Q15" s="469">
        <v>0.90777338603425561</v>
      </c>
      <c r="R15" s="466" t="s">
        <v>326</v>
      </c>
      <c r="S15" s="466" t="s">
        <v>305</v>
      </c>
      <c r="T15" s="469" t="s">
        <v>68</v>
      </c>
      <c r="U15" s="469">
        <f>ROUND(AB15*Q15,0)</f>
        <v>7879</v>
      </c>
      <c r="V15" s="469">
        <f>AB15-U15</f>
        <v>801</v>
      </c>
      <c r="W15" s="483">
        <v>2977</v>
      </c>
      <c r="X15" s="483">
        <v>2913</v>
      </c>
      <c r="Y15" s="483">
        <v>138</v>
      </c>
      <c r="Z15" s="483">
        <v>131</v>
      </c>
      <c r="AA15" s="483">
        <v>565</v>
      </c>
      <c r="AB15" s="483">
        <v>8680</v>
      </c>
      <c r="AF15" s="469" t="s">
        <v>69</v>
      </c>
      <c r="AG15" s="469">
        <v>14</v>
      </c>
    </row>
    <row r="16" spans="1:33" s="469" customFormat="1">
      <c r="A16" s="179">
        <v>8</v>
      </c>
      <c r="B16" s="244" t="s">
        <v>66</v>
      </c>
      <c r="C16" s="245">
        <v>41456</v>
      </c>
      <c r="D16" s="245">
        <v>41820</v>
      </c>
      <c r="E16" s="248">
        <v>41456</v>
      </c>
      <c r="F16" s="249">
        <v>0</v>
      </c>
      <c r="G16" s="249">
        <v>270</v>
      </c>
      <c r="H16" s="249">
        <v>2513</v>
      </c>
      <c r="I16" s="249">
        <v>2619</v>
      </c>
      <c r="J16" s="249">
        <v>401</v>
      </c>
      <c r="K16" s="249">
        <v>48</v>
      </c>
      <c r="L16" s="249">
        <v>0</v>
      </c>
      <c r="M16" s="520"/>
      <c r="N16" s="520"/>
      <c r="R16" s="466"/>
      <c r="S16" s="466"/>
      <c r="W16" s="483"/>
      <c r="X16" s="483"/>
      <c r="Y16" s="483"/>
      <c r="Z16" s="483"/>
      <c r="AA16" s="483"/>
      <c r="AB16" s="483"/>
      <c r="AF16" s="469" t="s">
        <v>329</v>
      </c>
      <c r="AG16" s="154">
        <v>15</v>
      </c>
    </row>
    <row r="17" spans="1:34" s="469" customFormat="1">
      <c r="A17" s="179">
        <v>8</v>
      </c>
      <c r="B17" s="447" t="s">
        <v>66</v>
      </c>
      <c r="C17" s="448">
        <v>41821</v>
      </c>
      <c r="D17" s="448">
        <v>43100</v>
      </c>
      <c r="E17" s="449">
        <v>41456</v>
      </c>
      <c r="F17" s="450">
        <v>8786</v>
      </c>
      <c r="G17" s="450">
        <v>264</v>
      </c>
      <c r="H17" s="450">
        <v>3316</v>
      </c>
      <c r="I17" s="450">
        <v>2199</v>
      </c>
      <c r="J17" s="450">
        <v>510</v>
      </c>
      <c r="K17" s="450">
        <v>36</v>
      </c>
      <c r="L17" s="450">
        <v>877</v>
      </c>
      <c r="M17" s="520">
        <f>F17+G17+H17+I16+J17+K16+L17</f>
        <v>16420</v>
      </c>
      <c r="N17" s="520">
        <f>SUM(W17:AB17)</f>
        <v>15988</v>
      </c>
      <c r="O17" s="154"/>
      <c r="Q17" s="469">
        <v>0.97083091226031382</v>
      </c>
      <c r="R17" s="466" t="s">
        <v>325</v>
      </c>
      <c r="S17" s="466" t="s">
        <v>304</v>
      </c>
      <c r="T17" s="154" t="s">
        <v>330</v>
      </c>
      <c r="U17" s="469">
        <f>ROUND(AB17*Q17,0)</f>
        <v>8786</v>
      </c>
      <c r="V17" s="469">
        <f>AB17-U17</f>
        <v>264</v>
      </c>
      <c r="W17" s="483">
        <v>3316</v>
      </c>
      <c r="X17" s="483">
        <v>2199</v>
      </c>
      <c r="Y17" s="483">
        <v>510</v>
      </c>
      <c r="Z17" s="483">
        <v>36</v>
      </c>
      <c r="AA17" s="483">
        <v>877</v>
      </c>
      <c r="AB17" s="483">
        <v>9050</v>
      </c>
      <c r="AF17" s="469" t="s">
        <v>332</v>
      </c>
      <c r="AG17" s="469">
        <v>16</v>
      </c>
    </row>
    <row r="18" spans="1:34" s="469" customFormat="1">
      <c r="A18" s="179">
        <v>9</v>
      </c>
      <c r="B18" s="244" t="s">
        <v>63</v>
      </c>
      <c r="C18" s="245">
        <v>41456</v>
      </c>
      <c r="D18" s="245">
        <v>41820</v>
      </c>
      <c r="E18" s="248">
        <v>41456</v>
      </c>
      <c r="F18" s="249">
        <v>0</v>
      </c>
      <c r="G18" s="249">
        <v>1302</v>
      </c>
      <c r="H18" s="249">
        <v>1100</v>
      </c>
      <c r="I18" s="249">
        <v>1299</v>
      </c>
      <c r="J18" s="249">
        <v>121</v>
      </c>
      <c r="K18" s="249">
        <v>77</v>
      </c>
      <c r="L18" s="249">
        <v>0</v>
      </c>
      <c r="M18" s="520"/>
      <c r="N18" s="520"/>
      <c r="R18" s="466"/>
      <c r="S18" s="466"/>
      <c r="T18" s="154"/>
      <c r="W18" s="483"/>
      <c r="X18" s="483"/>
      <c r="Y18" s="483"/>
      <c r="Z18" s="483"/>
      <c r="AA18" s="483"/>
      <c r="AB18" s="483"/>
      <c r="AF18" s="469" t="s">
        <v>333</v>
      </c>
      <c r="AG18" s="154">
        <v>17</v>
      </c>
    </row>
    <row r="19" spans="1:34" s="469" customFormat="1">
      <c r="A19" s="179">
        <v>9</v>
      </c>
      <c r="B19" s="447" t="s">
        <v>63</v>
      </c>
      <c r="C19" s="448">
        <v>41821</v>
      </c>
      <c r="D19" s="448">
        <v>43100</v>
      </c>
      <c r="E19" s="449">
        <v>41456</v>
      </c>
      <c r="F19" s="450">
        <v>6339</v>
      </c>
      <c r="G19" s="450">
        <v>1401</v>
      </c>
      <c r="H19" s="450">
        <v>197</v>
      </c>
      <c r="I19" s="450">
        <v>888</v>
      </c>
      <c r="J19" s="450">
        <v>91</v>
      </c>
      <c r="K19" s="450">
        <v>90</v>
      </c>
      <c r="L19" s="450">
        <v>582</v>
      </c>
      <c r="M19" s="520">
        <f>F19+G19+H18+I18+J18+K19+L19</f>
        <v>10932</v>
      </c>
      <c r="N19" s="520">
        <f>SUM(W19:AB19)</f>
        <v>9588</v>
      </c>
      <c r="O19" s="154"/>
      <c r="Q19" s="469">
        <v>0.81894077745890947</v>
      </c>
      <c r="R19" s="466" t="s">
        <v>327</v>
      </c>
      <c r="S19" s="466" t="s">
        <v>307</v>
      </c>
      <c r="T19" s="154" t="s">
        <v>331</v>
      </c>
      <c r="U19" s="469">
        <f>ROUND(AB19*Q19,0)</f>
        <v>6339</v>
      </c>
      <c r="V19" s="469">
        <f>AB19-U19</f>
        <v>1401</v>
      </c>
      <c r="W19" s="483">
        <v>197</v>
      </c>
      <c r="X19" s="483">
        <v>888</v>
      </c>
      <c r="Y19" s="483">
        <v>91</v>
      </c>
      <c r="Z19" s="483">
        <v>90</v>
      </c>
      <c r="AA19" s="483">
        <v>582</v>
      </c>
      <c r="AB19" s="483">
        <v>7740</v>
      </c>
      <c r="AF19" s="469" t="s">
        <v>59</v>
      </c>
      <c r="AG19" s="469">
        <v>18</v>
      </c>
    </row>
    <row r="20" spans="1:34" s="469" customFormat="1">
      <c r="A20" s="179">
        <v>10</v>
      </c>
      <c r="B20" s="244" t="s">
        <v>73</v>
      </c>
      <c r="C20" s="245">
        <v>41548</v>
      </c>
      <c r="D20" s="245">
        <v>41912</v>
      </c>
      <c r="E20" s="248">
        <v>41548</v>
      </c>
      <c r="F20" s="249">
        <v>0</v>
      </c>
      <c r="G20" s="249">
        <v>0</v>
      </c>
      <c r="H20" s="249">
        <v>1877</v>
      </c>
      <c r="I20" s="249">
        <v>3429</v>
      </c>
      <c r="J20" s="249">
        <v>2</v>
      </c>
      <c r="K20" s="249">
        <v>0</v>
      </c>
      <c r="L20" s="249">
        <v>0</v>
      </c>
      <c r="M20" s="520"/>
      <c r="N20" s="520"/>
      <c r="R20" s="466"/>
      <c r="S20" s="466"/>
      <c r="T20" s="154"/>
      <c r="W20" s="483"/>
      <c r="X20" s="483"/>
      <c r="Y20" s="483"/>
      <c r="Z20" s="483"/>
      <c r="AA20" s="483"/>
      <c r="AB20" s="483"/>
      <c r="AF20" s="469" t="s">
        <v>320</v>
      </c>
      <c r="AG20" s="154">
        <v>19</v>
      </c>
    </row>
    <row r="21" spans="1:34" s="469" customFormat="1">
      <c r="A21" s="179">
        <v>10</v>
      </c>
      <c r="B21" s="447" t="s">
        <v>73</v>
      </c>
      <c r="C21" s="448">
        <v>41913</v>
      </c>
      <c r="D21" s="448">
        <v>43100</v>
      </c>
      <c r="E21" s="449">
        <v>41548</v>
      </c>
      <c r="F21" s="450">
        <v>4901</v>
      </c>
      <c r="G21" s="450">
        <v>2816</v>
      </c>
      <c r="H21" s="450">
        <v>3819</v>
      </c>
      <c r="I21" s="450">
        <v>2015</v>
      </c>
      <c r="J21" s="450">
        <v>0</v>
      </c>
      <c r="K21" s="450">
        <v>413</v>
      </c>
      <c r="L21" s="450">
        <v>0</v>
      </c>
      <c r="M21" s="520">
        <f>F21+G21+H21+I20+J20+K21</f>
        <v>15380</v>
      </c>
      <c r="N21" s="520">
        <f>SUM(W21:AB21)</f>
        <v>13964</v>
      </c>
      <c r="O21" s="154"/>
      <c r="Q21" s="469">
        <v>0.63514058926409256</v>
      </c>
      <c r="R21" s="466" t="s">
        <v>338</v>
      </c>
      <c r="S21" s="466" t="s">
        <v>296</v>
      </c>
      <c r="T21" s="154" t="s">
        <v>73</v>
      </c>
      <c r="U21" s="469">
        <f>ROUND(AB21*Q21,0)</f>
        <v>4901</v>
      </c>
      <c r="V21" s="469">
        <f>AB21-U21</f>
        <v>2816</v>
      </c>
      <c r="W21" s="483">
        <v>3819</v>
      </c>
      <c r="X21" s="483">
        <v>2015</v>
      </c>
      <c r="Y21" s="483">
        <v>0</v>
      </c>
      <c r="Z21" s="483">
        <v>413</v>
      </c>
      <c r="AA21" s="483">
        <v>0</v>
      </c>
      <c r="AB21" s="483">
        <v>7717</v>
      </c>
      <c r="AF21" s="469" t="s">
        <v>322</v>
      </c>
      <c r="AG21" s="469">
        <v>20</v>
      </c>
    </row>
    <row r="22" spans="1:34" s="469" customFormat="1">
      <c r="A22" s="179">
        <v>11</v>
      </c>
      <c r="B22" s="244" t="s">
        <v>64</v>
      </c>
      <c r="C22" s="245">
        <v>41548</v>
      </c>
      <c r="D22" s="245">
        <v>41912</v>
      </c>
      <c r="E22" s="248">
        <v>41548</v>
      </c>
      <c r="F22" s="249">
        <v>129</v>
      </c>
      <c r="G22" s="249">
        <v>1770</v>
      </c>
      <c r="H22" s="249">
        <v>7012</v>
      </c>
      <c r="I22" s="249">
        <v>6869</v>
      </c>
      <c r="J22" s="249">
        <v>352</v>
      </c>
      <c r="K22" s="249">
        <v>0</v>
      </c>
      <c r="L22" s="249">
        <v>0</v>
      </c>
      <c r="M22" s="520"/>
      <c r="N22" s="520"/>
      <c r="R22" s="466"/>
      <c r="S22" s="466"/>
      <c r="T22" s="154"/>
      <c r="W22" s="483"/>
      <c r="X22" s="483"/>
      <c r="Y22" s="483"/>
      <c r="Z22" s="483"/>
      <c r="AA22" s="483"/>
      <c r="AB22" s="483"/>
      <c r="AF22" s="469" t="s">
        <v>58</v>
      </c>
      <c r="AG22" s="154">
        <v>21</v>
      </c>
    </row>
    <row r="23" spans="1:34" s="469" customFormat="1">
      <c r="A23" s="179">
        <v>11</v>
      </c>
      <c r="B23" s="447" t="s">
        <v>64</v>
      </c>
      <c r="C23" s="448">
        <v>41913</v>
      </c>
      <c r="D23" s="448">
        <v>43100</v>
      </c>
      <c r="E23" s="449">
        <v>41548</v>
      </c>
      <c r="F23" s="450">
        <v>10113</v>
      </c>
      <c r="G23" s="450">
        <v>2120</v>
      </c>
      <c r="H23" s="450">
        <v>12699</v>
      </c>
      <c r="I23" s="450">
        <v>8343</v>
      </c>
      <c r="J23" s="450">
        <v>254</v>
      </c>
      <c r="K23" s="450">
        <v>536</v>
      </c>
      <c r="L23" s="450">
        <v>0</v>
      </c>
      <c r="M23" s="520">
        <f>F23+G23+H23+I23+J22+K23</f>
        <v>34163</v>
      </c>
      <c r="N23" s="520">
        <f>SUM(W23:AB23)</f>
        <v>34065</v>
      </c>
      <c r="O23" s="154"/>
      <c r="Q23" s="469">
        <v>0.82671821305841919</v>
      </c>
      <c r="R23" s="466" t="s">
        <v>337</v>
      </c>
      <c r="S23" s="466" t="s">
        <v>308</v>
      </c>
      <c r="T23" s="469" t="s">
        <v>64</v>
      </c>
      <c r="U23" s="469">
        <f>ROUND(AB23*Q23,0)</f>
        <v>10113</v>
      </c>
      <c r="V23" s="469">
        <f>AB23-U23</f>
        <v>2120</v>
      </c>
      <c r="W23" s="483">
        <v>12699</v>
      </c>
      <c r="X23" s="483">
        <v>8343</v>
      </c>
      <c r="Y23" s="483">
        <v>254</v>
      </c>
      <c r="Z23" s="483">
        <v>536</v>
      </c>
      <c r="AA23" s="483">
        <v>0</v>
      </c>
      <c r="AB23" s="483">
        <v>12233</v>
      </c>
      <c r="AF23" s="469" t="s">
        <v>224</v>
      </c>
      <c r="AG23" s="469">
        <v>22</v>
      </c>
    </row>
    <row r="24" spans="1:34" s="469" customFormat="1">
      <c r="A24" s="179">
        <v>12</v>
      </c>
      <c r="B24" s="244" t="s">
        <v>71</v>
      </c>
      <c r="C24" s="245">
        <v>41640</v>
      </c>
      <c r="D24" s="245">
        <v>42004</v>
      </c>
      <c r="E24" s="248">
        <v>41640</v>
      </c>
      <c r="F24" s="249">
        <v>10</v>
      </c>
      <c r="G24" s="249">
        <v>136</v>
      </c>
      <c r="H24" s="249">
        <v>2884</v>
      </c>
      <c r="I24" s="249">
        <v>3700</v>
      </c>
      <c r="J24" s="249">
        <v>52</v>
      </c>
      <c r="K24" s="249">
        <v>0</v>
      </c>
      <c r="L24" s="249">
        <v>0</v>
      </c>
      <c r="M24" s="520"/>
      <c r="N24" s="520"/>
      <c r="R24" s="466"/>
      <c r="S24" s="466"/>
      <c r="W24" s="483"/>
      <c r="X24" s="483"/>
      <c r="Y24" s="483"/>
      <c r="Z24" s="483"/>
      <c r="AA24" s="483"/>
      <c r="AB24" s="483"/>
      <c r="AF24" s="469" t="s">
        <v>101</v>
      </c>
      <c r="AG24" s="154">
        <v>23</v>
      </c>
    </row>
    <row r="25" spans="1:34" s="469" customFormat="1">
      <c r="A25" s="179">
        <v>12</v>
      </c>
      <c r="B25" s="451" t="s">
        <v>71</v>
      </c>
      <c r="C25" s="448">
        <v>42005</v>
      </c>
      <c r="D25" s="448">
        <v>43100</v>
      </c>
      <c r="E25" s="449">
        <v>41640</v>
      </c>
      <c r="F25" s="450">
        <v>5823</v>
      </c>
      <c r="G25" s="450">
        <v>198</v>
      </c>
      <c r="H25" s="450">
        <v>5528</v>
      </c>
      <c r="I25" s="450">
        <v>3301</v>
      </c>
      <c r="J25" s="450">
        <v>143</v>
      </c>
      <c r="K25" s="450">
        <v>41</v>
      </c>
      <c r="L25" s="450">
        <v>0</v>
      </c>
      <c r="M25" s="520">
        <f>F25+G25+H25+I24+J25+K25</f>
        <v>15433</v>
      </c>
      <c r="N25" s="520">
        <f>SUM(W25:AB25)</f>
        <v>15034</v>
      </c>
      <c r="O25" s="154"/>
      <c r="Q25" s="469">
        <v>0.96709200805910012</v>
      </c>
      <c r="R25" s="466" t="s">
        <v>323</v>
      </c>
      <c r="S25" s="466" t="s">
        <v>301</v>
      </c>
      <c r="T25" s="154" t="s">
        <v>71</v>
      </c>
      <c r="U25" s="469">
        <f>ROUND(AB25*Q25,0)</f>
        <v>5823</v>
      </c>
      <c r="V25" s="469">
        <f>AB25-U25</f>
        <v>198</v>
      </c>
      <c r="W25" s="483">
        <v>5528</v>
      </c>
      <c r="X25" s="483">
        <v>3301</v>
      </c>
      <c r="Y25" s="483">
        <v>143</v>
      </c>
      <c r="Z25" s="483">
        <v>41</v>
      </c>
      <c r="AA25" s="483">
        <v>0</v>
      </c>
      <c r="AB25" s="483">
        <v>6021</v>
      </c>
      <c r="AF25" s="469" t="s">
        <v>285</v>
      </c>
      <c r="AG25" s="469">
        <v>24</v>
      </c>
    </row>
    <row r="26" spans="1:34" s="469" customFormat="1">
      <c r="A26" s="179">
        <v>13</v>
      </c>
      <c r="B26" s="244" t="s">
        <v>72</v>
      </c>
      <c r="C26" s="245">
        <v>41730</v>
      </c>
      <c r="D26" s="245">
        <v>42094</v>
      </c>
      <c r="E26" s="248">
        <v>41730</v>
      </c>
      <c r="F26" s="249">
        <v>71</v>
      </c>
      <c r="G26" s="249">
        <v>1185</v>
      </c>
      <c r="H26" s="249">
        <v>4387</v>
      </c>
      <c r="I26" s="249">
        <v>5725</v>
      </c>
      <c r="J26" s="249">
        <v>323</v>
      </c>
      <c r="K26" s="249">
        <v>0</v>
      </c>
      <c r="L26" s="249">
        <v>0</v>
      </c>
      <c r="M26" s="520"/>
      <c r="N26" s="520"/>
      <c r="R26" s="466"/>
      <c r="S26" s="466"/>
      <c r="T26" s="154"/>
      <c r="W26" s="483"/>
      <c r="X26" s="483"/>
      <c r="Y26" s="483"/>
      <c r="Z26" s="483"/>
      <c r="AA26" s="483"/>
      <c r="AB26" s="483"/>
    </row>
    <row r="27" spans="1:34" s="469" customFormat="1">
      <c r="A27" s="179">
        <v>13</v>
      </c>
      <c r="B27" s="451" t="s">
        <v>72</v>
      </c>
      <c r="C27" s="448">
        <v>42095</v>
      </c>
      <c r="D27" s="448">
        <v>43100</v>
      </c>
      <c r="E27" s="449">
        <v>41730</v>
      </c>
      <c r="F27" s="450">
        <v>15944</v>
      </c>
      <c r="G27" s="450">
        <v>1763</v>
      </c>
      <c r="H27" s="450">
        <v>8263</v>
      </c>
      <c r="I27" s="450">
        <v>5226</v>
      </c>
      <c r="J27" s="450">
        <v>856</v>
      </c>
      <c r="K27" s="450">
        <v>1366</v>
      </c>
      <c r="L27" s="450">
        <v>0</v>
      </c>
      <c r="M27" s="520">
        <f>F27+G27+H27+I26+J27+K27</f>
        <v>33917</v>
      </c>
      <c r="N27" s="520">
        <f>SUM(W27:AB27)</f>
        <v>33418</v>
      </c>
      <c r="O27" s="154"/>
      <c r="Q27" s="469">
        <v>0.90042432814710038</v>
      </c>
      <c r="R27" s="466" t="s">
        <v>316</v>
      </c>
      <c r="S27" s="466" t="s">
        <v>297</v>
      </c>
      <c r="T27" s="469" t="s">
        <v>72</v>
      </c>
      <c r="U27" s="469">
        <f>ROUND(AB27*Q27,0)</f>
        <v>15944</v>
      </c>
      <c r="V27" s="469">
        <f>AB27-U27</f>
        <v>1763</v>
      </c>
      <c r="W27" s="483">
        <v>8263</v>
      </c>
      <c r="X27" s="483">
        <v>5226</v>
      </c>
      <c r="Y27" s="483">
        <v>856</v>
      </c>
      <c r="Z27" s="483">
        <v>1366</v>
      </c>
      <c r="AA27" s="483">
        <v>0</v>
      </c>
      <c r="AB27" s="483">
        <v>17707</v>
      </c>
      <c r="AH27"/>
    </row>
    <row r="28" spans="1:34" s="469" customFormat="1">
      <c r="A28" s="179">
        <v>14</v>
      </c>
      <c r="B28" s="244" t="s">
        <v>69</v>
      </c>
      <c r="C28" s="245">
        <v>41730</v>
      </c>
      <c r="D28" s="245">
        <v>42094</v>
      </c>
      <c r="E28" s="248">
        <v>41730</v>
      </c>
      <c r="F28" s="249">
        <v>1</v>
      </c>
      <c r="G28" s="249">
        <v>1217</v>
      </c>
      <c r="H28" s="249">
        <v>4060</v>
      </c>
      <c r="I28" s="249">
        <v>9240</v>
      </c>
      <c r="J28" s="249">
        <v>249</v>
      </c>
      <c r="K28" s="249">
        <v>0</v>
      </c>
      <c r="L28" s="249">
        <v>0</v>
      </c>
      <c r="M28" s="520"/>
      <c r="N28" s="520"/>
      <c r="R28" s="466"/>
      <c r="S28" s="466"/>
      <c r="W28" s="483"/>
      <c r="X28" s="483"/>
      <c r="Y28" s="483"/>
      <c r="Z28" s="483"/>
      <c r="AA28" s="483"/>
      <c r="AB28" s="483"/>
      <c r="AH28"/>
    </row>
    <row r="29" spans="1:34" s="469" customFormat="1">
      <c r="A29" s="179">
        <v>14</v>
      </c>
      <c r="B29" s="451" t="s">
        <v>69</v>
      </c>
      <c r="C29" s="448">
        <v>42095</v>
      </c>
      <c r="D29" s="448">
        <v>43100</v>
      </c>
      <c r="E29" s="449">
        <v>41730</v>
      </c>
      <c r="F29" s="450">
        <v>17788</v>
      </c>
      <c r="G29" s="450">
        <v>1047</v>
      </c>
      <c r="H29" s="450">
        <v>6782</v>
      </c>
      <c r="I29" s="450">
        <v>6928</v>
      </c>
      <c r="J29" s="450">
        <v>282</v>
      </c>
      <c r="K29" s="450">
        <v>149</v>
      </c>
      <c r="L29" s="450">
        <v>0</v>
      </c>
      <c r="M29" s="520">
        <f>F29+G29+H29+I28+J29+K29</f>
        <v>35288</v>
      </c>
      <c r="N29" s="520">
        <f>SUM(W29:AB29)</f>
        <v>32976</v>
      </c>
      <c r="O29" s="154"/>
      <c r="Q29" s="469">
        <v>0.94442207007652035</v>
      </c>
      <c r="R29" s="466" t="s">
        <v>317</v>
      </c>
      <c r="S29" s="466" t="s">
        <v>298</v>
      </c>
      <c r="T29" s="154" t="s">
        <v>69</v>
      </c>
      <c r="U29" s="469">
        <f>ROUND(AB29*Q29,0)</f>
        <v>17788</v>
      </c>
      <c r="V29" s="469">
        <f>AB29-U29</f>
        <v>1047</v>
      </c>
      <c r="W29" s="483">
        <v>6782</v>
      </c>
      <c r="X29" s="483">
        <v>6928</v>
      </c>
      <c r="Y29" s="483">
        <v>282</v>
      </c>
      <c r="Z29" s="483">
        <v>149</v>
      </c>
      <c r="AA29" s="483">
        <v>0</v>
      </c>
      <c r="AB29" s="483">
        <v>18835</v>
      </c>
      <c r="AH29"/>
    </row>
    <row r="30" spans="1:34" s="469" customFormat="1">
      <c r="A30" s="179">
        <v>15</v>
      </c>
      <c r="B30" s="447" t="s">
        <v>76</v>
      </c>
      <c r="C30" s="448">
        <v>41821</v>
      </c>
      <c r="D30" s="448">
        <v>43100</v>
      </c>
      <c r="E30" s="449">
        <v>41821</v>
      </c>
      <c r="F30" s="450">
        <v>16030</v>
      </c>
      <c r="G30" s="450">
        <v>1023</v>
      </c>
      <c r="H30" s="450">
        <v>4255</v>
      </c>
      <c r="I30" s="450">
        <v>7095</v>
      </c>
      <c r="J30" s="450">
        <v>144</v>
      </c>
      <c r="K30" s="450">
        <v>76</v>
      </c>
      <c r="L30" s="450">
        <v>1473</v>
      </c>
      <c r="M30" s="520">
        <f t="shared" si="0"/>
        <v>30096</v>
      </c>
      <c r="N30" s="520">
        <f t="shared" ref="N30:N40" si="1">SUM(W30:AB30)</f>
        <v>30096</v>
      </c>
      <c r="O30" s="154"/>
      <c r="Q30" s="469">
        <v>0.94002212775869098</v>
      </c>
      <c r="R30" s="466" t="s">
        <v>310</v>
      </c>
      <c r="S30" s="466" t="s">
        <v>290</v>
      </c>
      <c r="T30" s="154" t="s">
        <v>329</v>
      </c>
      <c r="U30" s="469">
        <f>ROUND(AB30*Q30,0)</f>
        <v>16030</v>
      </c>
      <c r="V30" s="469">
        <f>AB30-U30</f>
        <v>1023</v>
      </c>
      <c r="W30" s="483">
        <v>4255</v>
      </c>
      <c r="X30" s="483">
        <v>7095</v>
      </c>
      <c r="Y30" s="483">
        <v>144</v>
      </c>
      <c r="Z30" s="483">
        <v>76</v>
      </c>
      <c r="AA30" s="483">
        <v>1473</v>
      </c>
      <c r="AB30" s="483">
        <v>17053</v>
      </c>
      <c r="AH30"/>
    </row>
    <row r="31" spans="1:34" s="469" customFormat="1">
      <c r="A31" s="179">
        <v>16</v>
      </c>
      <c r="B31" s="447" t="s">
        <v>62</v>
      </c>
      <c r="C31" s="448">
        <v>41821</v>
      </c>
      <c r="D31" s="448">
        <v>43100</v>
      </c>
      <c r="E31" s="449">
        <v>41821</v>
      </c>
      <c r="F31" s="450">
        <v>10800</v>
      </c>
      <c r="G31" s="450">
        <v>654</v>
      </c>
      <c r="H31" s="450">
        <v>4982</v>
      </c>
      <c r="I31" s="450">
        <v>6777</v>
      </c>
      <c r="J31" s="450">
        <v>112</v>
      </c>
      <c r="K31" s="450">
        <v>54</v>
      </c>
      <c r="L31" s="450">
        <v>957</v>
      </c>
      <c r="M31" s="520">
        <f t="shared" si="0"/>
        <v>24336</v>
      </c>
      <c r="N31" s="520">
        <f t="shared" si="1"/>
        <v>24336</v>
      </c>
      <c r="O31" s="154"/>
      <c r="Q31" s="469">
        <v>0.94288207913110944</v>
      </c>
      <c r="R31" s="466" t="s">
        <v>328</v>
      </c>
      <c r="S31" s="466" t="s">
        <v>309</v>
      </c>
      <c r="T31" s="469" t="s">
        <v>332</v>
      </c>
      <c r="U31" s="469">
        <f>ROUND(AB31*Q31,0)</f>
        <v>10800</v>
      </c>
      <c r="V31" s="469">
        <f>AB31-U31</f>
        <v>654</v>
      </c>
      <c r="W31" s="483">
        <v>4982</v>
      </c>
      <c r="X31" s="483">
        <v>6777</v>
      </c>
      <c r="Y31" s="483">
        <v>112</v>
      </c>
      <c r="Z31" s="483">
        <v>54</v>
      </c>
      <c r="AA31" s="483">
        <v>957</v>
      </c>
      <c r="AB31" s="483">
        <v>11454</v>
      </c>
      <c r="AH31"/>
    </row>
    <row r="32" spans="1:34" s="469" customFormat="1">
      <c r="A32" s="179">
        <v>17</v>
      </c>
      <c r="B32" s="447" t="s">
        <v>104</v>
      </c>
      <c r="C32" s="448">
        <v>41913</v>
      </c>
      <c r="D32" s="448">
        <v>43100</v>
      </c>
      <c r="E32" s="449">
        <v>41548</v>
      </c>
      <c r="F32" s="450">
        <v>68630</v>
      </c>
      <c r="G32" s="450">
        <v>4440</v>
      </c>
      <c r="H32" s="450">
        <v>3293</v>
      </c>
      <c r="I32" s="450">
        <v>22666</v>
      </c>
      <c r="J32" s="450">
        <v>1141</v>
      </c>
      <c r="K32" s="450">
        <v>921</v>
      </c>
      <c r="L32" s="450">
        <v>0</v>
      </c>
      <c r="M32" s="520">
        <f t="shared" si="0"/>
        <v>101091</v>
      </c>
      <c r="N32" s="520">
        <f t="shared" si="1"/>
        <v>101091</v>
      </c>
      <c r="O32" s="154"/>
      <c r="Q32" s="469">
        <v>0.9392366804009068</v>
      </c>
      <c r="R32" s="466" t="s">
        <v>340</v>
      </c>
      <c r="S32" s="466" t="s">
        <v>303</v>
      </c>
      <c r="T32" s="470" t="s">
        <v>333</v>
      </c>
      <c r="U32" s="469">
        <f>ROUND(AB32*Q32,0)</f>
        <v>68630</v>
      </c>
      <c r="V32" s="469">
        <f>AB32-U32</f>
        <v>4440</v>
      </c>
      <c r="W32" s="483">
        <v>3293</v>
      </c>
      <c r="X32" s="483">
        <v>22666</v>
      </c>
      <c r="Y32" s="483">
        <v>1141</v>
      </c>
      <c r="Z32" s="483">
        <v>921</v>
      </c>
      <c r="AA32" s="483">
        <v>0</v>
      </c>
      <c r="AB32" s="483">
        <v>73070</v>
      </c>
      <c r="AH32"/>
    </row>
    <row r="33" spans="1:34" s="469" customFormat="1">
      <c r="A33" s="179">
        <v>18</v>
      </c>
      <c r="B33" s="447" t="s">
        <v>59</v>
      </c>
      <c r="C33" s="448">
        <v>41913</v>
      </c>
      <c r="D33" s="448">
        <v>43100</v>
      </c>
      <c r="E33" s="449">
        <v>41913</v>
      </c>
      <c r="F33" s="450">
        <v>34662</v>
      </c>
      <c r="G33" s="450">
        <v>3012</v>
      </c>
      <c r="H33" s="450">
        <v>10423</v>
      </c>
      <c r="I33" s="450">
        <v>5950</v>
      </c>
      <c r="J33" s="450">
        <v>426</v>
      </c>
      <c r="K33" s="450">
        <v>325</v>
      </c>
      <c r="L33" s="450">
        <v>0</v>
      </c>
      <c r="M33" s="520">
        <f t="shared" si="0"/>
        <v>54798</v>
      </c>
      <c r="N33" s="520">
        <f t="shared" si="1"/>
        <v>54798</v>
      </c>
      <c r="O33" s="154"/>
      <c r="Q33" s="469">
        <v>0.92004088371727333</v>
      </c>
      <c r="R33" s="466" t="s">
        <v>339</v>
      </c>
      <c r="S33" s="466" t="s">
        <v>294</v>
      </c>
      <c r="T33" s="470" t="s">
        <v>59</v>
      </c>
      <c r="U33" s="469">
        <f>ROUND(AB33*Q33,0)</f>
        <v>34662</v>
      </c>
      <c r="V33" s="469">
        <f>AB33-U33</f>
        <v>3012</v>
      </c>
      <c r="W33" s="483">
        <v>10423</v>
      </c>
      <c r="X33" s="483">
        <v>5950</v>
      </c>
      <c r="Y33" s="483">
        <v>426</v>
      </c>
      <c r="Z33" s="483">
        <v>325</v>
      </c>
      <c r="AA33" s="483">
        <v>0</v>
      </c>
      <c r="AB33" s="483">
        <v>37674</v>
      </c>
      <c r="AH33"/>
    </row>
    <row r="34" spans="1:34" s="469" customFormat="1">
      <c r="A34" s="179">
        <v>19</v>
      </c>
      <c r="B34" s="447" t="s">
        <v>92</v>
      </c>
      <c r="C34" s="448">
        <v>42005</v>
      </c>
      <c r="D34" s="448">
        <v>42369</v>
      </c>
      <c r="E34" s="449">
        <v>42005</v>
      </c>
      <c r="F34" s="450">
        <v>11061</v>
      </c>
      <c r="G34" s="450">
        <v>2008</v>
      </c>
      <c r="H34" s="450">
        <v>529</v>
      </c>
      <c r="I34" s="450">
        <v>1287</v>
      </c>
      <c r="J34" s="450">
        <v>135</v>
      </c>
      <c r="K34" s="450">
        <v>249</v>
      </c>
      <c r="L34" s="450">
        <v>0</v>
      </c>
      <c r="M34" s="520">
        <f t="shared" si="0"/>
        <v>15269</v>
      </c>
      <c r="N34" s="520">
        <f t="shared" ref="N34" si="2">SUM(F34:L34)</f>
        <v>15269</v>
      </c>
      <c r="O34" s="477">
        <v>14596</v>
      </c>
      <c r="P34" s="478">
        <f>O34/O36</f>
        <v>0.29449387648043901</v>
      </c>
      <c r="Q34" s="469">
        <v>0.84636118598382748</v>
      </c>
      <c r="S34" s="466" t="s">
        <v>376</v>
      </c>
      <c r="T34" s="154" t="s">
        <v>320</v>
      </c>
      <c r="U34" s="543">
        <f t="shared" ref="U34:AB34" si="3">U42-U35</f>
        <v>11061</v>
      </c>
      <c r="V34" s="543">
        <f t="shared" si="3"/>
        <v>2008</v>
      </c>
      <c r="W34" s="543">
        <f t="shared" si="3"/>
        <v>529</v>
      </c>
      <c r="X34" s="543">
        <f t="shared" si="3"/>
        <v>1287</v>
      </c>
      <c r="Y34" s="543">
        <f t="shared" si="3"/>
        <v>135</v>
      </c>
      <c r="Z34" s="543">
        <f t="shared" si="3"/>
        <v>249</v>
      </c>
      <c r="AA34" s="543">
        <f t="shared" si="3"/>
        <v>0</v>
      </c>
      <c r="AB34" s="543">
        <f t="shared" si="3"/>
        <v>13069</v>
      </c>
      <c r="AG34"/>
    </row>
    <row r="35" spans="1:34" s="469" customFormat="1">
      <c r="A35" s="179">
        <v>20</v>
      </c>
      <c r="B35" s="447" t="s">
        <v>105</v>
      </c>
      <c r="C35" s="448">
        <v>42005</v>
      </c>
      <c r="D35" s="448">
        <v>43100</v>
      </c>
      <c r="E35" s="449">
        <v>42005</v>
      </c>
      <c r="F35" s="450">
        <v>26499</v>
      </c>
      <c r="G35" s="450">
        <v>4809</v>
      </c>
      <c r="H35" s="450">
        <v>1266</v>
      </c>
      <c r="I35" s="450">
        <v>3083</v>
      </c>
      <c r="J35" s="450">
        <v>323</v>
      </c>
      <c r="K35" s="450">
        <v>595</v>
      </c>
      <c r="L35" s="450">
        <v>0</v>
      </c>
      <c r="M35" s="520">
        <f t="shared" si="0"/>
        <v>36575</v>
      </c>
      <c r="N35" s="520">
        <f t="shared" si="1"/>
        <v>36575</v>
      </c>
      <c r="O35" s="477">
        <v>34967</v>
      </c>
      <c r="P35" s="478">
        <f>O35/O36</f>
        <v>0.70550612351956099</v>
      </c>
      <c r="Q35" s="469">
        <v>0.84637786676374227</v>
      </c>
      <c r="R35" s="466" t="s">
        <v>321</v>
      </c>
      <c r="S35" s="466" t="s">
        <v>300</v>
      </c>
      <c r="T35" s="469" t="s">
        <v>322</v>
      </c>
      <c r="U35" s="483">
        <f t="shared" ref="U35:AB35" si="4">ROUND(U42*$P$35,0)</f>
        <v>26499</v>
      </c>
      <c r="V35" s="483">
        <f t="shared" si="4"/>
        <v>4809</v>
      </c>
      <c r="W35" s="483">
        <f t="shared" si="4"/>
        <v>1266</v>
      </c>
      <c r="X35" s="483">
        <f t="shared" si="4"/>
        <v>3083</v>
      </c>
      <c r="Y35" s="483">
        <f t="shared" si="4"/>
        <v>323</v>
      </c>
      <c r="Z35" s="483">
        <f t="shared" si="4"/>
        <v>595</v>
      </c>
      <c r="AA35" s="483">
        <f t="shared" si="4"/>
        <v>0</v>
      </c>
      <c r="AB35" s="483">
        <f t="shared" si="4"/>
        <v>31308</v>
      </c>
      <c r="AH35"/>
    </row>
    <row r="36" spans="1:34" s="469" customFormat="1">
      <c r="A36" s="179">
        <v>21</v>
      </c>
      <c r="B36" s="447" t="s">
        <v>58</v>
      </c>
      <c r="C36" s="448">
        <v>42095</v>
      </c>
      <c r="D36" s="448">
        <v>43100</v>
      </c>
      <c r="E36" s="449">
        <v>42095</v>
      </c>
      <c r="F36" s="450">
        <v>11487</v>
      </c>
      <c r="G36" s="450">
        <v>9717</v>
      </c>
      <c r="H36" s="450">
        <v>5651</v>
      </c>
      <c r="I36" s="450">
        <v>4018</v>
      </c>
      <c r="J36" s="450">
        <v>113</v>
      </c>
      <c r="K36" s="450">
        <v>1228</v>
      </c>
      <c r="L36" s="450">
        <v>0</v>
      </c>
      <c r="M36" s="520">
        <f t="shared" si="0"/>
        <v>32214</v>
      </c>
      <c r="N36" s="520">
        <f t="shared" si="1"/>
        <v>32214</v>
      </c>
      <c r="O36" s="477">
        <v>49563</v>
      </c>
      <c r="P36" s="234"/>
      <c r="Q36" s="469">
        <v>0.54174388215728198</v>
      </c>
      <c r="R36" s="466" t="s">
        <v>311</v>
      </c>
      <c r="S36" s="466" t="s">
        <v>292</v>
      </c>
      <c r="T36" s="154" t="s">
        <v>58</v>
      </c>
      <c r="U36" s="469">
        <f>ROUND(AB36*Q36,0)</f>
        <v>11487</v>
      </c>
      <c r="V36" s="469">
        <f>AB36-U36</f>
        <v>9717</v>
      </c>
      <c r="W36" s="483">
        <v>5651</v>
      </c>
      <c r="X36" s="483">
        <v>4018</v>
      </c>
      <c r="Y36" s="483">
        <v>113</v>
      </c>
      <c r="Z36" s="483">
        <v>1228</v>
      </c>
      <c r="AA36" s="483">
        <v>0</v>
      </c>
      <c r="AB36" s="483">
        <v>21204</v>
      </c>
      <c r="AH36"/>
    </row>
    <row r="37" spans="1:34" s="469" customFormat="1">
      <c r="A37" s="179">
        <v>27</v>
      </c>
      <c r="B37" s="447" t="s">
        <v>224</v>
      </c>
      <c r="C37" s="448">
        <v>42370</v>
      </c>
      <c r="D37" s="448">
        <v>43100</v>
      </c>
      <c r="E37" s="449">
        <v>42370</v>
      </c>
      <c r="F37" s="450">
        <v>12120</v>
      </c>
      <c r="G37" s="450">
        <v>1581</v>
      </c>
      <c r="H37" s="450">
        <v>5228</v>
      </c>
      <c r="I37" s="450">
        <v>4316</v>
      </c>
      <c r="J37" s="450">
        <v>496</v>
      </c>
      <c r="K37" s="450">
        <v>880</v>
      </c>
      <c r="L37" s="450">
        <v>0</v>
      </c>
      <c r="M37" s="520">
        <f t="shared" si="0"/>
        <v>24621</v>
      </c>
      <c r="N37" s="520">
        <f t="shared" si="1"/>
        <v>24621</v>
      </c>
      <c r="O37" s="154"/>
      <c r="Q37" s="469">
        <v>0.88458901500723697</v>
      </c>
      <c r="R37" s="466" t="s">
        <v>343</v>
      </c>
      <c r="S37" s="467" t="s">
        <v>341</v>
      </c>
      <c r="T37" s="154" t="s">
        <v>224</v>
      </c>
      <c r="U37" s="469">
        <f>ROUND(AB37*Q37,0)</f>
        <v>12120</v>
      </c>
      <c r="V37" s="469">
        <f>AB37-U37</f>
        <v>1581</v>
      </c>
      <c r="W37" s="483">
        <v>5228</v>
      </c>
      <c r="X37" s="483">
        <v>4316</v>
      </c>
      <c r="Y37" s="483">
        <v>496</v>
      </c>
      <c r="Z37" s="483">
        <v>880</v>
      </c>
      <c r="AA37" s="483">
        <v>0</v>
      </c>
      <c r="AB37" s="483">
        <v>13701</v>
      </c>
      <c r="AH37"/>
    </row>
    <row r="38" spans="1:34" s="469" customFormat="1">
      <c r="A38" s="179">
        <v>23</v>
      </c>
      <c r="B38" s="447" t="s">
        <v>101</v>
      </c>
      <c r="C38" s="448">
        <v>42370</v>
      </c>
      <c r="D38" s="448">
        <v>43100</v>
      </c>
      <c r="E38" s="449">
        <v>42370</v>
      </c>
      <c r="F38" s="450">
        <v>10905</v>
      </c>
      <c r="G38" s="450">
        <v>883</v>
      </c>
      <c r="H38" s="450">
        <v>2214</v>
      </c>
      <c r="I38" s="450">
        <v>1954</v>
      </c>
      <c r="J38" s="450">
        <v>288</v>
      </c>
      <c r="K38" s="450">
        <v>603</v>
      </c>
      <c r="L38" s="450">
        <v>0</v>
      </c>
      <c r="M38" s="520">
        <f t="shared" si="0"/>
        <v>16847</v>
      </c>
      <c r="N38" s="520">
        <f t="shared" si="1"/>
        <v>16847</v>
      </c>
      <c r="O38" s="154"/>
      <c r="Q38" s="469">
        <v>0.92513152569809798</v>
      </c>
      <c r="R38" s="466" t="s">
        <v>344</v>
      </c>
      <c r="S38" s="467" t="s">
        <v>342</v>
      </c>
      <c r="T38" s="469" t="s">
        <v>101</v>
      </c>
      <c r="U38" s="469">
        <f>ROUND(AB38*Q38,0)</f>
        <v>10905</v>
      </c>
      <c r="V38" s="469">
        <f>AB38-U38</f>
        <v>883</v>
      </c>
      <c r="W38" s="484">
        <v>2214</v>
      </c>
      <c r="X38" s="484">
        <v>1954</v>
      </c>
      <c r="Y38" s="484">
        <v>288</v>
      </c>
      <c r="Z38" s="484">
        <v>603</v>
      </c>
      <c r="AA38" s="484">
        <v>0</v>
      </c>
      <c r="AB38" s="484">
        <v>11788</v>
      </c>
      <c r="AH38"/>
    </row>
    <row r="39" spans="1:34" s="469" customFormat="1">
      <c r="A39" s="179">
        <v>24</v>
      </c>
      <c r="B39" s="447" t="s">
        <v>355</v>
      </c>
      <c r="C39" s="448">
        <v>43009</v>
      </c>
      <c r="D39" s="448">
        <v>43100</v>
      </c>
      <c r="E39" s="449">
        <v>43009</v>
      </c>
      <c r="F39" s="450">
        <v>6299</v>
      </c>
      <c r="G39" s="450">
        <v>675</v>
      </c>
      <c r="H39" s="450">
        <v>1176</v>
      </c>
      <c r="I39" s="450">
        <v>3380</v>
      </c>
      <c r="J39" s="450">
        <v>378</v>
      </c>
      <c r="K39" s="450">
        <v>84</v>
      </c>
      <c r="L39" s="450">
        <v>0</v>
      </c>
      <c r="M39" s="520">
        <f t="shared" si="0"/>
        <v>11992</v>
      </c>
      <c r="N39" s="520">
        <f t="shared" si="1"/>
        <v>11992</v>
      </c>
      <c r="O39" s="468"/>
      <c r="P39" s="468"/>
      <c r="Q39" s="469">
        <v>0.90319987136195534</v>
      </c>
      <c r="R39" s="469" t="s">
        <v>371</v>
      </c>
      <c r="S39" s="542" t="s">
        <v>373</v>
      </c>
      <c r="T39" t="s">
        <v>375</v>
      </c>
      <c r="U39" s="469">
        <f>ROUND(AB39*Q39,0)</f>
        <v>6299</v>
      </c>
      <c r="V39" s="469">
        <f>AB39-U39</f>
        <v>675</v>
      </c>
      <c r="W39" s="469">
        <v>1176</v>
      </c>
      <c r="X39" s="469">
        <v>3380</v>
      </c>
      <c r="Y39" s="469">
        <v>378</v>
      </c>
      <c r="Z39" s="469">
        <v>84</v>
      </c>
      <c r="AA39" s="469">
        <v>0</v>
      </c>
      <c r="AB39" s="469">
        <v>6974</v>
      </c>
    </row>
    <row r="40" spans="1:34" s="469" customFormat="1">
      <c r="A40" s="179">
        <v>28</v>
      </c>
      <c r="B40" s="447" t="s">
        <v>356</v>
      </c>
      <c r="C40" s="448">
        <v>43009</v>
      </c>
      <c r="D40" s="448">
        <v>43100</v>
      </c>
      <c r="E40" s="449">
        <v>43009</v>
      </c>
      <c r="F40" s="450">
        <v>4176</v>
      </c>
      <c r="G40" s="450">
        <v>448</v>
      </c>
      <c r="H40" s="450">
        <v>540</v>
      </c>
      <c r="I40" s="450">
        <v>1591</v>
      </c>
      <c r="J40" s="450">
        <v>215</v>
      </c>
      <c r="K40" s="450">
        <v>64</v>
      </c>
      <c r="L40" s="450">
        <v>0</v>
      </c>
      <c r="M40" s="520">
        <f t="shared" si="0"/>
        <v>7034</v>
      </c>
      <c r="N40" s="520">
        <f t="shared" si="1"/>
        <v>7034</v>
      </c>
      <c r="Q40" s="469">
        <v>0.90319987136195534</v>
      </c>
      <c r="R40" s="469" t="s">
        <v>372</v>
      </c>
      <c r="S40" s="542" t="s">
        <v>374</v>
      </c>
      <c r="T40" t="s">
        <v>356</v>
      </c>
      <c r="U40" s="469">
        <f>ROUND(AB40*Q40,0)</f>
        <v>4176</v>
      </c>
      <c r="V40" s="469">
        <f>AB40-U40</f>
        <v>448</v>
      </c>
      <c r="W40" s="469">
        <v>540</v>
      </c>
      <c r="X40" s="469">
        <v>1591</v>
      </c>
      <c r="Y40" s="469">
        <v>215</v>
      </c>
      <c r="Z40" s="469">
        <v>64</v>
      </c>
      <c r="AA40" s="469">
        <v>0</v>
      </c>
      <c r="AB40" s="469">
        <v>4624</v>
      </c>
    </row>
    <row r="41" spans="1:34" s="469" customFormat="1">
      <c r="A41" s="179">
        <v>25</v>
      </c>
      <c r="B41" s="447" t="s">
        <v>91</v>
      </c>
      <c r="C41" s="448">
        <v>42826</v>
      </c>
      <c r="D41" s="448">
        <v>43100</v>
      </c>
      <c r="E41" s="449">
        <v>42552</v>
      </c>
      <c r="F41" s="450">
        <v>0</v>
      </c>
      <c r="G41" s="450">
        <v>0</v>
      </c>
      <c r="H41" s="450">
        <v>0</v>
      </c>
      <c r="I41" s="450">
        <v>0</v>
      </c>
      <c r="J41" s="450">
        <v>0</v>
      </c>
      <c r="K41" s="450">
        <v>0</v>
      </c>
      <c r="L41" s="450">
        <v>0</v>
      </c>
      <c r="M41" s="520">
        <f t="shared" si="0"/>
        <v>0</v>
      </c>
      <c r="N41" s="520"/>
    </row>
    <row r="42" spans="1:34" s="469" customFormat="1">
      <c r="A42" s="179">
        <v>26</v>
      </c>
      <c r="B42" s="447" t="s">
        <v>106</v>
      </c>
      <c r="C42" s="448">
        <v>42826</v>
      </c>
      <c r="D42" s="448">
        <v>43100</v>
      </c>
      <c r="E42" s="449">
        <v>42552</v>
      </c>
      <c r="F42" s="450">
        <v>0</v>
      </c>
      <c r="G42" s="450">
        <v>0</v>
      </c>
      <c r="H42" s="450">
        <v>0</v>
      </c>
      <c r="I42" s="450">
        <v>0</v>
      </c>
      <c r="J42" s="450">
        <v>0</v>
      </c>
      <c r="K42" s="450">
        <v>0</v>
      </c>
      <c r="L42" s="450">
        <v>0</v>
      </c>
      <c r="M42" s="520">
        <f t="shared" si="0"/>
        <v>0</v>
      </c>
      <c r="N42" s="520"/>
      <c r="Q42" s="469">
        <v>0.84637976362473655</v>
      </c>
      <c r="T42" s="541"/>
      <c r="U42" s="469">
        <f>ROUND(AB42*Q42,0)</f>
        <v>37560</v>
      </c>
      <c r="V42" s="469">
        <f>AB42-U42</f>
        <v>6817</v>
      </c>
      <c r="W42" s="483">
        <v>1795</v>
      </c>
      <c r="X42" s="483">
        <v>4370</v>
      </c>
      <c r="Y42" s="483">
        <v>458</v>
      </c>
      <c r="Z42" s="483">
        <v>844</v>
      </c>
      <c r="AA42" s="483">
        <v>0</v>
      </c>
      <c r="AB42" s="483">
        <v>44377</v>
      </c>
    </row>
    <row r="43" spans="1:34" s="469" customFormat="1">
      <c r="A43" s="179">
        <v>22</v>
      </c>
      <c r="B43" s="447" t="s">
        <v>107</v>
      </c>
      <c r="C43" s="448">
        <v>42826</v>
      </c>
      <c r="D43" s="448">
        <v>43100</v>
      </c>
      <c r="E43" s="449">
        <v>42552</v>
      </c>
      <c r="F43" s="450">
        <v>0</v>
      </c>
      <c r="G43" s="450">
        <v>0</v>
      </c>
      <c r="H43" s="450">
        <v>0</v>
      </c>
      <c r="I43" s="450">
        <v>0</v>
      </c>
      <c r="J43" s="450">
        <v>0</v>
      </c>
      <c r="K43" s="450">
        <v>0</v>
      </c>
      <c r="L43" s="450">
        <v>0</v>
      </c>
      <c r="M43" s="520">
        <f t="shared" si="0"/>
        <v>0</v>
      </c>
      <c r="N43" s="520"/>
      <c r="T43" s="154"/>
    </row>
    <row r="44" spans="1:34" s="469" customFormat="1">
      <c r="A44" s="247">
        <v>29</v>
      </c>
      <c r="B44" s="447" t="s">
        <v>60</v>
      </c>
      <c r="C44" s="448">
        <v>42826</v>
      </c>
      <c r="D44" s="448">
        <v>43100</v>
      </c>
      <c r="E44" s="449">
        <v>42552</v>
      </c>
      <c r="F44" s="450">
        <v>0</v>
      </c>
      <c r="G44" s="450">
        <v>0</v>
      </c>
      <c r="H44" s="450">
        <v>0</v>
      </c>
      <c r="I44" s="450">
        <v>0</v>
      </c>
      <c r="J44" s="450">
        <v>0</v>
      </c>
      <c r="K44" s="450">
        <v>0</v>
      </c>
      <c r="L44" s="450">
        <v>0</v>
      </c>
      <c r="M44" s="520">
        <f t="shared" si="0"/>
        <v>0</v>
      </c>
      <c r="N44" s="520"/>
      <c r="O44" s="468"/>
      <c r="P44" s="468"/>
      <c r="R44" s="154"/>
      <c r="T44" s="154"/>
    </row>
    <row r="45" spans="1:34" s="469" customFormat="1">
      <c r="A45" s="247">
        <v>30</v>
      </c>
      <c r="B45" s="447" t="s">
        <v>352</v>
      </c>
      <c r="C45" s="448">
        <v>42736</v>
      </c>
      <c r="D45" s="448">
        <v>43100</v>
      </c>
      <c r="E45" s="449">
        <v>42736</v>
      </c>
      <c r="F45" s="450">
        <v>0</v>
      </c>
      <c r="G45" s="450">
        <v>0</v>
      </c>
      <c r="H45" s="450">
        <v>0</v>
      </c>
      <c r="I45" s="450">
        <v>0</v>
      </c>
      <c r="J45" s="450">
        <v>0</v>
      </c>
      <c r="K45" s="450">
        <v>0</v>
      </c>
      <c r="L45" s="450">
        <v>0</v>
      </c>
      <c r="M45" s="520">
        <f t="shared" si="0"/>
        <v>0</v>
      </c>
      <c r="N45" s="520"/>
      <c r="R45" s="154"/>
      <c r="S45" s="154"/>
    </row>
    <row r="46" spans="1:34" s="469" customFormat="1">
      <c r="E46" s="471"/>
      <c r="F46" s="471"/>
      <c r="G46" s="471"/>
      <c r="H46" s="471"/>
      <c r="I46" s="471"/>
      <c r="J46" s="471"/>
      <c r="R46" s="154"/>
      <c r="S46" s="154"/>
    </row>
    <row r="47" spans="1:34" s="469" customFormat="1">
      <c r="E47" s="471"/>
      <c r="F47" s="471"/>
      <c r="G47" s="471"/>
      <c r="H47" s="471"/>
      <c r="I47" s="471"/>
      <c r="J47" s="471"/>
      <c r="R47" s="154"/>
      <c r="S47" s="154"/>
    </row>
    <row r="48" spans="1:34" s="469" customFormat="1">
      <c r="E48" s="471"/>
      <c r="F48" s="472">
        <f t="shared" ref="F48:K48" si="5">F39/$M$39</f>
        <v>0.52526684456304207</v>
      </c>
      <c r="G48" s="472">
        <f t="shared" si="5"/>
        <v>5.6287525016677782E-2</v>
      </c>
      <c r="H48" s="472">
        <f t="shared" si="5"/>
        <v>9.8065376917945299E-2</v>
      </c>
      <c r="I48" s="472">
        <f t="shared" si="5"/>
        <v>0.2818545697131421</v>
      </c>
      <c r="J48" s="472">
        <f t="shared" si="5"/>
        <v>3.1521014009339557E-2</v>
      </c>
      <c r="K48" s="472">
        <f t="shared" si="5"/>
        <v>7.0046697798532356E-3</v>
      </c>
      <c r="L48" s="472"/>
      <c r="R48" s="154"/>
      <c r="S48" s="154"/>
      <c r="W48" s="450"/>
      <c r="X48" s="450"/>
      <c r="Y48" s="450"/>
      <c r="Z48" s="450"/>
      <c r="AA48" s="450"/>
    </row>
    <row r="49" spans="1:19" s="469" customFormat="1">
      <c r="F49" s="472"/>
      <c r="G49" s="472"/>
      <c r="H49" s="472"/>
      <c r="I49" s="472"/>
      <c r="J49" s="472"/>
      <c r="K49" s="472"/>
      <c r="L49" s="472"/>
      <c r="R49" s="154"/>
      <c r="S49" s="154"/>
    </row>
    <row r="50" spans="1:19" s="469" customFormat="1">
      <c r="A50" s="471"/>
      <c r="F50" s="473"/>
      <c r="G50" s="473"/>
      <c r="H50" s="473"/>
      <c r="I50" s="473"/>
      <c r="J50" s="473"/>
      <c r="K50" s="473"/>
      <c r="L50" s="473"/>
      <c r="R50" s="154"/>
      <c r="S50" s="154"/>
    </row>
    <row r="51" spans="1:19" s="469" customFormat="1">
      <c r="F51" s="450"/>
      <c r="G51" s="450"/>
      <c r="H51" s="450"/>
      <c r="I51" s="450"/>
      <c r="J51" s="450"/>
      <c r="K51" s="450"/>
      <c r="R51" s="154"/>
      <c r="S51" s="154"/>
    </row>
    <row r="52" spans="1:19" s="469" customFormat="1">
      <c r="E52" s="474"/>
      <c r="F52" s="450"/>
      <c r="G52" s="450"/>
      <c r="H52" s="450"/>
      <c r="I52" s="450"/>
      <c r="J52" s="450"/>
      <c r="K52" s="450"/>
    </row>
    <row r="53" spans="1:19" s="469" customFormat="1">
      <c r="I53" s="470"/>
      <c r="J53" s="470"/>
      <c r="K53" s="470"/>
      <c r="L53" s="470"/>
      <c r="M53" s="468">
        <f>SUM(M3:M40)</f>
        <v>761523</v>
      </c>
      <c r="N53" s="468">
        <f>SUM(N3:N40)</f>
        <v>748619</v>
      </c>
    </row>
    <row r="54" spans="1:19" s="469" customFormat="1">
      <c r="A54" s="179"/>
      <c r="B54" s="389"/>
      <c r="C54" s="248"/>
      <c r="D54" s="248"/>
      <c r="E54" s="248"/>
      <c r="F54" s="249"/>
      <c r="G54" s="249"/>
      <c r="H54" s="249"/>
      <c r="I54" s="249"/>
      <c r="J54" s="249"/>
      <c r="K54" s="249"/>
      <c r="L54" s="249"/>
    </row>
    <row r="55" spans="1:19" s="469" customFormat="1">
      <c r="A55" s="179"/>
      <c r="B55" s="389"/>
      <c r="C55" s="248"/>
      <c r="D55" s="248"/>
      <c r="E55" s="248"/>
      <c r="F55" s="249"/>
      <c r="G55" s="249"/>
      <c r="H55" s="249"/>
      <c r="I55" s="249"/>
      <c r="J55" s="249"/>
      <c r="K55" s="249"/>
      <c r="L55" s="249"/>
      <c r="R55" s="154"/>
      <c r="S55" s="154"/>
    </row>
    <row r="56" spans="1:19" s="469" customFormat="1">
      <c r="A56" s="179"/>
      <c r="B56" s="389"/>
      <c r="C56" s="248"/>
      <c r="D56" s="248"/>
      <c r="E56" s="248"/>
      <c r="F56" s="249"/>
      <c r="G56" s="249"/>
      <c r="H56" s="249"/>
      <c r="I56" s="249"/>
      <c r="J56" s="249"/>
      <c r="K56" s="249"/>
      <c r="L56" s="249"/>
    </row>
    <row r="57" spans="1:19" s="469" customFormat="1">
      <c r="A57" s="179"/>
      <c r="B57" s="470"/>
      <c r="C57" s="470"/>
      <c r="D57" s="470"/>
      <c r="E57" s="470"/>
      <c r="F57" s="475"/>
      <c r="G57" s="475"/>
      <c r="H57" s="470"/>
      <c r="I57" s="470"/>
      <c r="J57" s="470"/>
      <c r="K57" s="470"/>
      <c r="L57" s="470"/>
    </row>
    <row r="58" spans="1:19" s="469" customFormat="1">
      <c r="A58" s="179"/>
      <c r="B58" s="388"/>
      <c r="C58" s="470"/>
      <c r="D58" s="470"/>
      <c r="E58" s="391"/>
      <c r="F58" s="475"/>
      <c r="G58" s="475"/>
      <c r="H58" s="391"/>
      <c r="I58" s="391"/>
      <c r="J58" s="391"/>
      <c r="K58" s="391"/>
      <c r="L58" s="391"/>
    </row>
    <row r="59" spans="1:19" s="469" customFormat="1">
      <c r="A59" s="247"/>
      <c r="B59" s="250"/>
      <c r="F59" s="371"/>
      <c r="G59" s="476"/>
      <c r="H59" s="371"/>
      <c r="I59" s="371"/>
      <c r="J59" s="371"/>
      <c r="K59" s="371"/>
      <c r="L59" s="371"/>
    </row>
    <row r="60" spans="1:19" s="469" customFormat="1">
      <c r="A60" s="247"/>
    </row>
    <row r="61" spans="1:19" s="469" customFormat="1">
      <c r="A61" s="247"/>
      <c r="B61" s="250"/>
      <c r="C61" s="242"/>
      <c r="D61" s="242"/>
      <c r="E61" s="242"/>
      <c r="F61" s="243"/>
      <c r="G61" s="243"/>
      <c r="H61" s="243"/>
      <c r="I61" s="243"/>
      <c r="J61" s="243"/>
      <c r="K61" s="243"/>
      <c r="L61" s="243"/>
    </row>
    <row r="62" spans="1:19" s="469" customFormat="1">
      <c r="A62" s="247"/>
      <c r="B62" s="250"/>
      <c r="C62" s="242"/>
      <c r="D62" s="242"/>
      <c r="E62" s="242"/>
      <c r="F62" s="243"/>
      <c r="G62" s="243"/>
      <c r="H62" s="243"/>
      <c r="I62" s="243"/>
      <c r="J62" s="243"/>
      <c r="K62" s="243"/>
      <c r="L62" s="243"/>
    </row>
    <row r="63" spans="1:19" s="469" customFormat="1">
      <c r="A63" s="247"/>
      <c r="B63" s="250"/>
      <c r="C63" s="242"/>
      <c r="D63" s="242"/>
      <c r="E63" s="242"/>
      <c r="F63" s="243"/>
      <c r="G63" s="243"/>
      <c r="H63" s="243"/>
      <c r="I63" s="243"/>
      <c r="J63" s="243"/>
      <c r="K63" s="243"/>
      <c r="L63" s="243"/>
    </row>
    <row r="64" spans="1:19" s="469" customFormat="1">
      <c r="A64" s="247"/>
      <c r="B64" s="250"/>
      <c r="C64" s="242"/>
      <c r="D64" s="242"/>
      <c r="E64" s="242"/>
      <c r="F64" s="243"/>
      <c r="G64" s="243"/>
      <c r="H64" s="243"/>
      <c r="I64" s="243"/>
      <c r="J64" s="243"/>
      <c r="K64" s="243"/>
      <c r="L64" s="243"/>
    </row>
    <row r="65" spans="1:12" s="469" customFormat="1">
      <c r="A65" s="247"/>
      <c r="B65" s="250"/>
      <c r="C65" s="242"/>
      <c r="D65" s="242"/>
      <c r="E65" s="242"/>
      <c r="F65" s="243"/>
      <c r="G65" s="243"/>
      <c r="H65" s="243"/>
      <c r="I65" s="243"/>
      <c r="J65" s="243"/>
      <c r="K65" s="243"/>
      <c r="L65" s="243"/>
    </row>
    <row r="66" spans="1:12" s="469" customFormat="1">
      <c r="A66" s="247"/>
      <c r="B66" s="250"/>
      <c r="C66" s="242"/>
      <c r="D66" s="242"/>
      <c r="E66" s="242"/>
      <c r="F66" s="243"/>
      <c r="G66" s="243"/>
      <c r="H66" s="243"/>
      <c r="I66" s="243"/>
      <c r="J66" s="243"/>
      <c r="K66" s="243"/>
      <c r="L66" s="243"/>
    </row>
    <row r="67" spans="1:12" s="469" customFormat="1">
      <c r="A67" s="247"/>
      <c r="B67" s="250"/>
      <c r="C67" s="242"/>
      <c r="D67" s="242"/>
      <c r="E67" s="242"/>
      <c r="F67" s="243"/>
      <c r="G67" s="243"/>
      <c r="H67" s="243"/>
      <c r="I67" s="243"/>
      <c r="J67" s="243"/>
      <c r="K67" s="243"/>
      <c r="L67" s="243"/>
    </row>
    <row r="68" spans="1:12" s="469" customFormat="1">
      <c r="A68" s="247"/>
      <c r="B68" s="250"/>
      <c r="C68" s="242"/>
      <c r="D68" s="242"/>
      <c r="E68" s="242"/>
      <c r="F68" s="243"/>
      <c r="G68" s="243"/>
      <c r="H68" s="243"/>
      <c r="I68" s="243"/>
      <c r="J68" s="243"/>
      <c r="K68" s="243"/>
      <c r="L68" s="243"/>
    </row>
    <row r="69" spans="1:12" s="469" customFormat="1">
      <c r="A69" s="247"/>
      <c r="B69" s="250"/>
      <c r="C69" s="242"/>
      <c r="D69" s="242"/>
      <c r="E69" s="242"/>
      <c r="F69" s="243"/>
      <c r="G69" s="243"/>
      <c r="H69" s="243"/>
      <c r="I69" s="243"/>
      <c r="J69" s="243"/>
      <c r="K69" s="243"/>
      <c r="L69" s="243"/>
    </row>
    <row r="70" spans="1:12" s="469" customFormat="1">
      <c r="A70" s="247"/>
      <c r="B70" s="250"/>
      <c r="C70" s="242"/>
      <c r="D70" s="242"/>
      <c r="E70" s="242"/>
      <c r="F70" s="243"/>
      <c r="G70" s="243"/>
      <c r="H70" s="243"/>
      <c r="I70" s="243"/>
      <c r="J70" s="243"/>
      <c r="K70" s="243"/>
      <c r="L70" s="243"/>
    </row>
    <row r="71" spans="1:12" s="469" customFormat="1">
      <c r="A71" s="247"/>
      <c r="B71" s="250"/>
      <c r="C71" s="242"/>
      <c r="D71" s="242"/>
      <c r="E71" s="242"/>
      <c r="F71" s="243"/>
      <c r="G71" s="243"/>
      <c r="H71" s="243"/>
      <c r="I71" s="243"/>
      <c r="J71" s="243"/>
      <c r="K71" s="243"/>
      <c r="L71" s="243"/>
    </row>
    <row r="72" spans="1:12" s="469" customFormat="1">
      <c r="A72" s="247"/>
      <c r="B72" s="250"/>
      <c r="C72" s="242"/>
      <c r="D72" s="242"/>
      <c r="E72" s="242"/>
      <c r="F72" s="243"/>
      <c r="G72" s="243"/>
      <c r="H72" s="243"/>
      <c r="I72" s="243"/>
      <c r="J72" s="243"/>
      <c r="K72" s="243"/>
      <c r="L72" s="243"/>
    </row>
    <row r="73" spans="1:12" s="469" customFormat="1">
      <c r="A73" s="247"/>
      <c r="B73" s="250"/>
      <c r="C73" s="242"/>
      <c r="D73" s="242"/>
      <c r="E73" s="242"/>
      <c r="F73" s="243"/>
      <c r="G73" s="243"/>
      <c r="H73" s="243"/>
      <c r="I73" s="243"/>
      <c r="J73" s="243"/>
      <c r="K73" s="243"/>
      <c r="L73" s="243"/>
    </row>
    <row r="74" spans="1:12" s="469" customFormat="1">
      <c r="A74" s="247"/>
      <c r="B74" s="250"/>
      <c r="C74" s="242"/>
      <c r="D74" s="242"/>
      <c r="E74" s="242"/>
      <c r="F74" s="243"/>
      <c r="G74" s="243"/>
      <c r="H74" s="243"/>
      <c r="I74" s="243"/>
      <c r="J74" s="243"/>
      <c r="K74" s="243"/>
      <c r="L74" s="243"/>
    </row>
    <row r="75" spans="1:12" s="469" customFormat="1">
      <c r="A75" s="247"/>
      <c r="B75" s="250"/>
      <c r="C75" s="242"/>
      <c r="D75" s="242"/>
      <c r="E75" s="242"/>
      <c r="F75" s="243"/>
      <c r="G75" s="243"/>
      <c r="H75" s="243"/>
      <c r="I75" s="243"/>
      <c r="J75" s="243"/>
      <c r="K75" s="243"/>
      <c r="L75" s="243"/>
    </row>
    <row r="76" spans="1:12" s="469" customFormat="1">
      <c r="A76" s="247"/>
      <c r="B76" s="250"/>
      <c r="C76" s="242"/>
      <c r="D76" s="242"/>
      <c r="E76" s="242"/>
      <c r="F76" s="243"/>
      <c r="G76" s="243"/>
      <c r="H76" s="243"/>
      <c r="I76" s="243"/>
      <c r="J76" s="243"/>
      <c r="K76" s="243"/>
      <c r="L76" s="243"/>
    </row>
    <row r="77" spans="1:12" s="469" customFormat="1">
      <c r="A77" s="247"/>
      <c r="B77" s="250"/>
      <c r="C77" s="242"/>
      <c r="D77" s="242"/>
      <c r="E77" s="242"/>
      <c r="F77" s="243"/>
      <c r="G77" s="243"/>
      <c r="H77" s="243"/>
      <c r="I77" s="243"/>
      <c r="J77" s="243"/>
      <c r="K77" s="243"/>
      <c r="L77" s="243"/>
    </row>
    <row r="78" spans="1:12" s="469" customFormat="1">
      <c r="A78" s="247"/>
      <c r="B78" s="250"/>
      <c r="C78" s="242"/>
      <c r="D78" s="242"/>
      <c r="E78" s="242"/>
      <c r="F78" s="243"/>
      <c r="G78" s="243"/>
      <c r="H78" s="243"/>
      <c r="I78" s="243"/>
      <c r="J78" s="243"/>
      <c r="K78" s="243"/>
      <c r="L78" s="243"/>
    </row>
    <row r="79" spans="1:12" s="469" customFormat="1">
      <c r="A79" s="247"/>
      <c r="B79" s="250"/>
      <c r="C79" s="242"/>
      <c r="D79" s="242"/>
      <c r="E79" s="242"/>
      <c r="F79" s="243"/>
      <c r="G79" s="243"/>
      <c r="H79" s="243"/>
      <c r="I79" s="243"/>
      <c r="J79" s="243"/>
      <c r="K79" s="243"/>
      <c r="L79" s="243"/>
    </row>
    <row r="80" spans="1:12" s="469" customFormat="1">
      <c r="A80" s="247"/>
      <c r="B80" s="250"/>
      <c r="C80" s="242"/>
      <c r="D80" s="242"/>
      <c r="E80" s="242"/>
      <c r="F80" s="243"/>
      <c r="G80" s="243"/>
      <c r="H80" s="243"/>
      <c r="I80" s="243"/>
      <c r="J80" s="243"/>
      <c r="K80" s="243"/>
      <c r="L80" s="243"/>
    </row>
    <row r="81" spans="1:12" s="469" customFormat="1">
      <c r="A81" s="247"/>
      <c r="B81" s="250"/>
      <c r="C81" s="242"/>
      <c r="D81" s="242"/>
      <c r="E81" s="242"/>
      <c r="F81" s="243"/>
      <c r="G81" s="243"/>
      <c r="H81" s="243"/>
      <c r="I81" s="243"/>
      <c r="J81" s="243"/>
      <c r="K81" s="243"/>
      <c r="L81" s="243"/>
    </row>
    <row r="82" spans="1:12" s="469" customFormat="1">
      <c r="A82" s="247"/>
      <c r="B82" s="250"/>
      <c r="C82" s="242"/>
      <c r="D82" s="242"/>
      <c r="E82" s="242"/>
      <c r="F82" s="243"/>
      <c r="G82" s="243"/>
      <c r="H82" s="243"/>
      <c r="I82" s="243"/>
      <c r="J82" s="243"/>
      <c r="K82" s="243"/>
      <c r="L82" s="243"/>
    </row>
    <row r="83" spans="1:12" s="469" customFormat="1">
      <c r="A83" s="247"/>
      <c r="B83" s="250"/>
      <c r="C83" s="242"/>
      <c r="D83" s="242"/>
      <c r="E83" s="242"/>
      <c r="F83" s="243"/>
      <c r="G83" s="243"/>
      <c r="H83" s="243"/>
      <c r="I83" s="243"/>
      <c r="J83" s="243"/>
      <c r="K83" s="243"/>
      <c r="L83" s="243"/>
    </row>
    <row r="84" spans="1:12" s="469" customFormat="1">
      <c r="A84" s="247"/>
      <c r="B84" s="250"/>
      <c r="C84" s="242"/>
      <c r="D84" s="242"/>
      <c r="E84" s="242"/>
      <c r="F84" s="243"/>
      <c r="G84" s="243"/>
      <c r="H84" s="243"/>
      <c r="I84" s="243"/>
      <c r="J84" s="243"/>
      <c r="K84" s="243"/>
      <c r="L84" s="243"/>
    </row>
    <row r="85" spans="1:12" s="469" customFormat="1">
      <c r="A85" s="247"/>
      <c r="B85" s="250"/>
      <c r="C85" s="242"/>
      <c r="D85" s="242"/>
      <c r="E85" s="242"/>
      <c r="F85" s="243"/>
      <c r="G85" s="243"/>
      <c r="H85" s="243"/>
      <c r="I85" s="243"/>
      <c r="J85" s="243"/>
      <c r="K85" s="243"/>
      <c r="L85" s="243"/>
    </row>
    <row r="86" spans="1:12" s="469" customFormat="1">
      <c r="A86" s="247"/>
      <c r="B86" s="250"/>
      <c r="C86" s="242"/>
      <c r="D86" s="242"/>
      <c r="E86" s="242"/>
      <c r="F86" s="243"/>
      <c r="G86" s="243"/>
      <c r="H86" s="243"/>
      <c r="I86" s="243"/>
      <c r="J86" s="243"/>
      <c r="K86" s="243"/>
      <c r="L86" s="243"/>
    </row>
    <row r="87" spans="1:12" s="469" customFormat="1">
      <c r="A87" s="247"/>
      <c r="B87" s="250"/>
      <c r="C87" s="242"/>
      <c r="D87" s="242"/>
      <c r="E87" s="242"/>
      <c r="F87" s="243"/>
      <c r="G87" s="243"/>
      <c r="H87" s="243"/>
      <c r="I87" s="243"/>
      <c r="J87" s="243"/>
      <c r="K87" s="243"/>
      <c r="L87" s="243"/>
    </row>
    <row r="88" spans="1:12" s="469" customFormat="1">
      <c r="A88" s="247"/>
      <c r="B88" s="250"/>
      <c r="C88" s="242"/>
      <c r="D88" s="242"/>
      <c r="E88" s="242"/>
      <c r="F88" s="243"/>
      <c r="G88" s="243"/>
      <c r="H88" s="243"/>
      <c r="I88" s="243"/>
      <c r="J88" s="243"/>
      <c r="K88" s="243"/>
      <c r="L88" s="243"/>
    </row>
    <row r="89" spans="1:12" s="469" customFormat="1">
      <c r="A89" s="247"/>
      <c r="B89" s="250"/>
      <c r="C89" s="242"/>
      <c r="D89" s="242"/>
      <c r="E89" s="242"/>
      <c r="F89" s="243"/>
      <c r="G89" s="243"/>
      <c r="H89" s="243"/>
      <c r="I89" s="243"/>
      <c r="J89" s="243"/>
      <c r="K89" s="243"/>
      <c r="L89" s="243"/>
    </row>
    <row r="90" spans="1:12" s="469" customFormat="1">
      <c r="A90" s="247"/>
      <c r="B90" s="250"/>
      <c r="C90" s="242"/>
      <c r="D90" s="242"/>
      <c r="E90" s="242"/>
      <c r="F90" s="243"/>
      <c r="G90" s="243"/>
      <c r="H90" s="243"/>
      <c r="I90" s="243"/>
      <c r="J90" s="243"/>
      <c r="K90" s="243"/>
      <c r="L90" s="243"/>
    </row>
    <row r="91" spans="1:12" s="469" customFormat="1">
      <c r="A91" s="247"/>
      <c r="B91" s="250"/>
      <c r="C91" s="242"/>
      <c r="D91" s="242"/>
      <c r="E91" s="242"/>
      <c r="F91" s="243"/>
      <c r="G91" s="243"/>
      <c r="H91" s="243"/>
      <c r="I91" s="243"/>
      <c r="J91" s="243"/>
      <c r="K91" s="243"/>
      <c r="L91" s="243"/>
    </row>
    <row r="92" spans="1:12" s="469" customFormat="1">
      <c r="A92" s="247"/>
      <c r="B92" s="250"/>
      <c r="C92" s="242"/>
      <c r="D92" s="242"/>
      <c r="E92" s="242"/>
      <c r="F92" s="243"/>
      <c r="G92" s="243"/>
      <c r="H92" s="243"/>
      <c r="I92" s="243"/>
      <c r="J92" s="243"/>
      <c r="K92" s="243"/>
      <c r="L92" s="243"/>
    </row>
    <row r="93" spans="1:12" s="469" customFormat="1">
      <c r="A93" s="247"/>
      <c r="B93" s="250"/>
      <c r="C93" s="242"/>
      <c r="D93" s="242"/>
      <c r="E93" s="242"/>
      <c r="F93" s="243"/>
      <c r="G93" s="243"/>
      <c r="H93" s="243"/>
      <c r="I93" s="243"/>
      <c r="J93" s="243"/>
      <c r="K93" s="243"/>
      <c r="L93" s="243"/>
    </row>
    <row r="94" spans="1:12" s="469" customFormat="1">
      <c r="A94" s="247"/>
      <c r="B94" s="250"/>
      <c r="C94" s="242"/>
      <c r="D94" s="242"/>
      <c r="E94" s="242"/>
      <c r="F94" s="243"/>
      <c r="G94" s="243"/>
      <c r="H94" s="243"/>
      <c r="I94" s="243"/>
      <c r="J94" s="243"/>
      <c r="K94" s="243"/>
      <c r="L94" s="243"/>
    </row>
    <row r="95" spans="1:12" s="469" customFormat="1">
      <c r="A95" s="247"/>
      <c r="B95" s="250"/>
      <c r="C95" s="242"/>
      <c r="D95" s="242"/>
      <c r="E95" s="242"/>
      <c r="F95" s="243"/>
      <c r="G95" s="243"/>
      <c r="H95" s="243"/>
      <c r="I95" s="243"/>
      <c r="J95" s="243"/>
      <c r="K95" s="243"/>
      <c r="L95" s="243"/>
    </row>
    <row r="96" spans="1:12" s="469" customFormat="1">
      <c r="A96" s="247"/>
      <c r="B96" s="250"/>
      <c r="C96" s="242"/>
      <c r="D96" s="242"/>
      <c r="E96" s="242"/>
      <c r="F96" s="243"/>
      <c r="G96" s="243"/>
      <c r="H96" s="243"/>
      <c r="I96" s="243"/>
      <c r="J96" s="243"/>
      <c r="K96" s="243"/>
      <c r="L96" s="243"/>
    </row>
    <row r="97" spans="1:12" s="469" customFormat="1">
      <c r="A97" s="247"/>
      <c r="B97" s="250"/>
      <c r="C97" s="242"/>
      <c r="D97" s="242"/>
      <c r="E97" s="242"/>
      <c r="F97" s="243"/>
      <c r="G97" s="243"/>
      <c r="H97" s="243"/>
      <c r="I97" s="243"/>
      <c r="J97" s="243"/>
      <c r="K97" s="243"/>
      <c r="L97" s="243"/>
    </row>
    <row r="98" spans="1:12" s="469" customFormat="1">
      <c r="A98" s="247"/>
      <c r="B98" s="250"/>
      <c r="C98" s="242"/>
      <c r="D98" s="242"/>
      <c r="E98" s="242"/>
      <c r="F98" s="243"/>
      <c r="G98" s="243"/>
      <c r="H98" s="243"/>
      <c r="I98" s="243"/>
      <c r="J98" s="243"/>
      <c r="K98" s="243"/>
      <c r="L98" s="243"/>
    </row>
    <row r="99" spans="1:12" s="469" customFormat="1">
      <c r="A99" s="247"/>
      <c r="B99" s="250"/>
      <c r="C99" s="242"/>
      <c r="D99" s="242"/>
      <c r="E99" s="242"/>
      <c r="F99" s="243"/>
      <c r="G99" s="243"/>
      <c r="H99" s="243"/>
      <c r="I99" s="243"/>
      <c r="J99" s="243"/>
      <c r="K99" s="243"/>
      <c r="L99" s="243"/>
    </row>
    <row r="100" spans="1:12" s="469" customFormat="1">
      <c r="A100" s="247"/>
      <c r="B100" s="250"/>
      <c r="C100" s="242"/>
      <c r="D100" s="242"/>
      <c r="E100" s="242"/>
      <c r="F100" s="243"/>
      <c r="G100" s="243"/>
      <c r="H100" s="243"/>
      <c r="I100" s="243"/>
      <c r="J100" s="243"/>
      <c r="K100" s="243"/>
      <c r="L100" s="243"/>
    </row>
    <row r="101" spans="1:12" s="469" customFormat="1">
      <c r="A101" s="247"/>
      <c r="B101" s="250"/>
      <c r="C101" s="242"/>
      <c r="D101" s="242"/>
      <c r="E101" s="242"/>
      <c r="F101" s="243"/>
      <c r="G101" s="243"/>
      <c r="H101" s="243"/>
      <c r="I101" s="243"/>
      <c r="J101" s="243"/>
      <c r="K101" s="243"/>
      <c r="L101" s="243"/>
    </row>
    <row r="102" spans="1:12" s="469" customFormat="1">
      <c r="A102" s="247"/>
      <c r="B102" s="250"/>
      <c r="C102" s="242"/>
      <c r="D102" s="242"/>
      <c r="E102" s="242"/>
      <c r="F102" s="243"/>
      <c r="G102" s="243"/>
      <c r="H102" s="243"/>
      <c r="I102" s="243"/>
      <c r="J102" s="243"/>
      <c r="K102" s="243"/>
      <c r="L102" s="243"/>
    </row>
    <row r="103" spans="1:12" s="469" customFormat="1">
      <c r="A103" s="247"/>
      <c r="B103" s="250"/>
      <c r="C103" s="242"/>
      <c r="D103" s="242"/>
      <c r="E103" s="242"/>
      <c r="F103" s="243"/>
      <c r="G103" s="243"/>
      <c r="H103" s="243"/>
      <c r="I103" s="243"/>
      <c r="J103" s="243"/>
      <c r="K103" s="243"/>
      <c r="L103" s="243"/>
    </row>
    <row r="104" spans="1:12" s="469" customFormat="1">
      <c r="A104" s="247"/>
      <c r="B104" s="250"/>
      <c r="C104" s="242"/>
      <c r="D104" s="242"/>
      <c r="E104" s="242"/>
      <c r="F104" s="243"/>
      <c r="G104" s="243"/>
      <c r="H104" s="243"/>
      <c r="I104" s="243"/>
      <c r="J104" s="243"/>
      <c r="K104" s="243"/>
      <c r="L104" s="243"/>
    </row>
    <row r="105" spans="1:12" s="469" customFormat="1">
      <c r="A105" s="247"/>
      <c r="B105" s="250"/>
      <c r="C105" s="242"/>
      <c r="D105" s="242"/>
      <c r="E105" s="242"/>
      <c r="F105" s="243"/>
      <c r="G105" s="243"/>
      <c r="H105" s="243"/>
      <c r="I105" s="243"/>
      <c r="J105" s="243"/>
      <c r="K105" s="243"/>
      <c r="L105" s="243"/>
    </row>
    <row r="106" spans="1:12" s="469" customFormat="1">
      <c r="A106" s="247"/>
      <c r="B106" s="250"/>
      <c r="C106" s="242"/>
      <c r="D106" s="242"/>
      <c r="E106" s="242"/>
      <c r="F106" s="243"/>
      <c r="G106" s="243"/>
      <c r="H106" s="243"/>
      <c r="I106" s="243"/>
      <c r="J106" s="243"/>
      <c r="K106" s="243"/>
      <c r="L106" s="243"/>
    </row>
    <row r="107" spans="1:12" s="469" customFormat="1">
      <c r="A107" s="247"/>
      <c r="B107" s="250"/>
      <c r="C107" s="242"/>
      <c r="D107" s="242"/>
      <c r="E107" s="242"/>
      <c r="F107" s="243"/>
      <c r="G107" s="243"/>
      <c r="H107" s="243"/>
      <c r="I107" s="243"/>
      <c r="J107" s="243"/>
      <c r="K107" s="243"/>
      <c r="L107" s="243"/>
    </row>
    <row r="108" spans="1:12" s="469" customFormat="1">
      <c r="A108" s="247"/>
      <c r="B108" s="250"/>
      <c r="C108" s="242"/>
      <c r="D108" s="242"/>
      <c r="E108" s="242"/>
      <c r="F108" s="243"/>
      <c r="G108" s="243"/>
      <c r="H108" s="243"/>
      <c r="I108" s="243"/>
      <c r="J108" s="243"/>
      <c r="K108" s="243"/>
      <c r="L108" s="243"/>
    </row>
    <row r="109" spans="1:12" s="469" customFormat="1">
      <c r="A109" s="247"/>
      <c r="B109" s="250"/>
      <c r="C109" s="242"/>
      <c r="D109" s="242"/>
      <c r="E109" s="242"/>
      <c r="F109" s="243"/>
      <c r="G109" s="243"/>
      <c r="H109" s="243"/>
      <c r="I109" s="243"/>
      <c r="J109" s="243"/>
      <c r="K109" s="243"/>
      <c r="L109" s="243"/>
    </row>
    <row r="110" spans="1:12" s="469" customFormat="1">
      <c r="A110" s="247"/>
      <c r="B110" s="250"/>
      <c r="C110" s="242"/>
      <c r="D110" s="242"/>
      <c r="E110" s="242"/>
      <c r="F110" s="243"/>
      <c r="G110" s="243"/>
      <c r="H110" s="243"/>
      <c r="I110" s="243"/>
      <c r="J110" s="243"/>
      <c r="K110" s="243"/>
      <c r="L110" s="243"/>
    </row>
    <row r="111" spans="1:12" s="469" customFormat="1">
      <c r="A111" s="247"/>
      <c r="B111" s="250"/>
      <c r="C111" s="242"/>
      <c r="D111" s="242"/>
      <c r="E111" s="242"/>
      <c r="F111" s="243"/>
      <c r="G111" s="243"/>
      <c r="H111" s="243"/>
      <c r="I111" s="243"/>
      <c r="J111" s="243"/>
      <c r="K111" s="243"/>
      <c r="L111" s="243"/>
    </row>
    <row r="112" spans="1:12" s="469" customFormat="1">
      <c r="A112" s="247"/>
      <c r="B112" s="250"/>
      <c r="C112" s="242"/>
      <c r="D112" s="242"/>
      <c r="E112" s="242"/>
      <c r="F112" s="243"/>
      <c r="G112" s="243"/>
      <c r="H112" s="243"/>
      <c r="I112" s="243"/>
      <c r="J112" s="243"/>
      <c r="K112" s="243"/>
      <c r="L112" s="243"/>
    </row>
    <row r="113" spans="1:12" s="469" customFormat="1">
      <c r="A113" s="247"/>
      <c r="B113" s="250"/>
      <c r="C113" s="242"/>
      <c r="D113" s="242"/>
      <c r="E113" s="242"/>
      <c r="F113" s="243"/>
      <c r="G113" s="243"/>
      <c r="H113" s="243"/>
      <c r="I113" s="243"/>
      <c r="J113" s="243"/>
      <c r="K113" s="243"/>
      <c r="L113" s="243"/>
    </row>
    <row r="114" spans="1:12" s="469" customFormat="1">
      <c r="A114" s="247"/>
      <c r="B114" s="250"/>
      <c r="C114" s="242"/>
      <c r="D114" s="242"/>
      <c r="E114" s="242"/>
      <c r="F114" s="243"/>
      <c r="G114" s="243"/>
      <c r="H114" s="243"/>
      <c r="I114" s="243"/>
      <c r="J114" s="243"/>
      <c r="K114" s="243"/>
      <c r="L114" s="243"/>
    </row>
    <row r="115" spans="1:12" s="469" customFormat="1">
      <c r="A115" s="247"/>
      <c r="B115" s="250"/>
      <c r="C115" s="242"/>
      <c r="D115" s="242"/>
      <c r="E115" s="242"/>
      <c r="F115" s="243"/>
      <c r="G115" s="243"/>
      <c r="H115" s="243"/>
      <c r="I115" s="243"/>
      <c r="J115" s="243"/>
      <c r="K115" s="243"/>
      <c r="L115" s="243"/>
    </row>
    <row r="116" spans="1:12" s="469" customFormat="1">
      <c r="A116" s="247"/>
      <c r="B116" s="250"/>
      <c r="C116" s="242"/>
      <c r="D116" s="242"/>
      <c r="E116" s="242"/>
      <c r="F116" s="243"/>
      <c r="G116" s="243"/>
      <c r="H116" s="243"/>
      <c r="I116" s="243"/>
      <c r="J116" s="243"/>
      <c r="K116" s="243"/>
      <c r="L116" s="243"/>
    </row>
    <row r="117" spans="1:12" s="469" customFormat="1">
      <c r="A117" s="247"/>
      <c r="B117" s="250"/>
      <c r="C117" s="242"/>
      <c r="D117" s="242"/>
      <c r="E117" s="242"/>
      <c r="F117" s="243"/>
      <c r="G117" s="243"/>
      <c r="H117" s="243"/>
      <c r="I117" s="243"/>
      <c r="J117" s="243"/>
      <c r="K117" s="243"/>
      <c r="L117" s="243"/>
    </row>
    <row r="118" spans="1:12" s="469" customFormat="1">
      <c r="A118" s="247"/>
      <c r="B118" s="250"/>
      <c r="C118" s="242"/>
      <c r="D118" s="242"/>
      <c r="E118" s="242"/>
      <c r="F118" s="243"/>
      <c r="G118" s="243"/>
      <c r="H118" s="243"/>
      <c r="I118" s="243"/>
      <c r="J118" s="243"/>
      <c r="K118" s="243"/>
      <c r="L118" s="243"/>
    </row>
    <row r="119" spans="1:12" s="469" customFormat="1">
      <c r="A119" s="247"/>
      <c r="B119" s="250"/>
      <c r="C119" s="242"/>
      <c r="D119" s="242"/>
      <c r="E119" s="242"/>
      <c r="F119" s="243"/>
      <c r="G119" s="243"/>
      <c r="H119" s="243"/>
      <c r="I119" s="243"/>
      <c r="J119" s="243"/>
      <c r="K119" s="243"/>
      <c r="L119" s="243"/>
    </row>
    <row r="120" spans="1:12" s="469" customFormat="1">
      <c r="A120" s="247"/>
      <c r="B120" s="250"/>
      <c r="C120" s="242"/>
      <c r="D120" s="242"/>
      <c r="E120" s="242"/>
      <c r="F120" s="243"/>
      <c r="G120" s="243"/>
      <c r="H120" s="243"/>
      <c r="I120" s="243"/>
      <c r="J120" s="243"/>
      <c r="K120" s="243"/>
      <c r="L120" s="243"/>
    </row>
    <row r="121" spans="1:12" s="469" customFormat="1">
      <c r="A121" s="247"/>
      <c r="B121" s="250"/>
      <c r="C121" s="242"/>
      <c r="D121" s="242"/>
      <c r="E121" s="242"/>
      <c r="F121" s="243"/>
      <c r="G121" s="243"/>
      <c r="H121" s="243"/>
      <c r="I121" s="243"/>
      <c r="J121" s="243"/>
      <c r="K121" s="243"/>
      <c r="L121" s="243"/>
    </row>
    <row r="122" spans="1:12" s="469" customFormat="1">
      <c r="A122" s="247"/>
      <c r="B122" s="250"/>
      <c r="C122" s="242"/>
      <c r="D122" s="242"/>
      <c r="E122" s="242"/>
      <c r="F122" s="243"/>
      <c r="G122" s="243"/>
      <c r="H122" s="243"/>
      <c r="I122" s="243"/>
      <c r="J122" s="243"/>
      <c r="K122" s="243"/>
      <c r="L122" s="243"/>
    </row>
    <row r="123" spans="1:12" s="469" customFormat="1">
      <c r="A123" s="247"/>
      <c r="B123" s="250"/>
      <c r="C123" s="242"/>
      <c r="D123" s="242"/>
      <c r="E123" s="242"/>
      <c r="F123" s="243"/>
      <c r="G123" s="243"/>
      <c r="H123" s="243"/>
      <c r="I123" s="243"/>
      <c r="J123" s="243"/>
      <c r="K123" s="243"/>
      <c r="L123" s="243"/>
    </row>
    <row r="124" spans="1:12" s="469" customFormat="1">
      <c r="A124" s="247"/>
      <c r="B124" s="250"/>
      <c r="C124" s="242"/>
      <c r="D124" s="242"/>
      <c r="E124" s="242"/>
      <c r="F124" s="243"/>
      <c r="G124" s="243"/>
      <c r="H124" s="243"/>
      <c r="I124" s="243"/>
      <c r="J124" s="243"/>
      <c r="K124" s="243"/>
      <c r="L124" s="243"/>
    </row>
    <row r="125" spans="1:12" s="469" customFormat="1">
      <c r="A125" s="247"/>
      <c r="B125" s="250"/>
      <c r="C125" s="242"/>
      <c r="D125" s="242"/>
      <c r="E125" s="242"/>
      <c r="F125" s="243"/>
      <c r="G125" s="243"/>
      <c r="H125" s="243"/>
      <c r="I125" s="243"/>
      <c r="J125" s="243"/>
      <c r="K125" s="243"/>
      <c r="L125" s="243"/>
    </row>
    <row r="126" spans="1:12" s="469" customFormat="1">
      <c r="A126" s="247"/>
      <c r="B126" s="250"/>
      <c r="C126" s="242"/>
      <c r="D126" s="242"/>
      <c r="E126" s="242"/>
      <c r="F126" s="243"/>
      <c r="G126" s="243"/>
      <c r="H126" s="243"/>
      <c r="I126" s="243"/>
      <c r="J126" s="243"/>
      <c r="K126" s="243"/>
      <c r="L126" s="243"/>
    </row>
    <row r="127" spans="1:12" s="469" customFormat="1">
      <c r="A127" s="247"/>
      <c r="B127" s="250"/>
      <c r="C127" s="242"/>
      <c r="D127" s="242"/>
      <c r="E127" s="242"/>
      <c r="F127" s="243"/>
      <c r="G127" s="243"/>
      <c r="H127" s="243"/>
      <c r="I127" s="243"/>
      <c r="J127" s="243"/>
      <c r="K127" s="243"/>
      <c r="L127" s="243"/>
    </row>
    <row r="128" spans="1:12" s="469" customFormat="1">
      <c r="A128" s="247"/>
      <c r="B128" s="250"/>
      <c r="C128" s="242"/>
      <c r="D128" s="242"/>
      <c r="E128" s="242"/>
      <c r="F128" s="243"/>
      <c r="G128" s="243"/>
      <c r="H128" s="243"/>
      <c r="I128" s="243"/>
      <c r="J128" s="243"/>
      <c r="K128" s="243"/>
      <c r="L128" s="243"/>
    </row>
    <row r="129" spans="1:12" s="469" customFormat="1">
      <c r="A129" s="247"/>
      <c r="B129" s="250"/>
      <c r="C129" s="242"/>
      <c r="D129" s="242"/>
      <c r="E129" s="242"/>
      <c r="F129" s="243"/>
      <c r="G129" s="243"/>
      <c r="H129" s="243"/>
      <c r="I129" s="243"/>
      <c r="J129" s="243"/>
      <c r="K129" s="243"/>
      <c r="L129" s="243"/>
    </row>
    <row r="130" spans="1:12" s="469" customFormat="1">
      <c r="A130" s="247"/>
      <c r="B130" s="250"/>
      <c r="C130" s="242"/>
      <c r="D130" s="242"/>
      <c r="E130" s="242"/>
      <c r="F130" s="243"/>
      <c r="G130" s="243"/>
      <c r="H130" s="243"/>
      <c r="I130" s="243"/>
      <c r="J130" s="243"/>
      <c r="K130" s="243"/>
      <c r="L130" s="243"/>
    </row>
    <row r="131" spans="1:12" s="469" customFormat="1">
      <c r="A131" s="247"/>
      <c r="B131" s="250"/>
      <c r="C131" s="242"/>
      <c r="D131" s="242"/>
      <c r="E131" s="242"/>
      <c r="F131" s="243"/>
      <c r="G131" s="243"/>
      <c r="H131" s="243"/>
      <c r="I131" s="243"/>
      <c r="J131" s="243"/>
      <c r="K131" s="243"/>
      <c r="L131" s="243"/>
    </row>
    <row r="132" spans="1:12" s="469" customFormat="1">
      <c r="A132" s="247"/>
      <c r="B132" s="250"/>
      <c r="C132" s="242"/>
      <c r="D132" s="242"/>
      <c r="E132" s="242"/>
      <c r="F132" s="243"/>
      <c r="G132" s="243"/>
      <c r="H132" s="243"/>
      <c r="I132" s="243"/>
      <c r="J132" s="243"/>
      <c r="K132" s="243"/>
      <c r="L132" s="243"/>
    </row>
    <row r="133" spans="1:12" s="469" customFormat="1">
      <c r="A133" s="247"/>
      <c r="B133" s="250"/>
      <c r="C133" s="242"/>
      <c r="D133" s="242"/>
      <c r="E133" s="242"/>
      <c r="F133" s="243"/>
      <c r="G133" s="243"/>
      <c r="H133" s="243"/>
      <c r="I133" s="243"/>
      <c r="J133" s="243"/>
      <c r="K133" s="243"/>
      <c r="L133" s="243"/>
    </row>
    <row r="134" spans="1:12" s="469" customFormat="1">
      <c r="A134" s="247"/>
      <c r="B134" s="250"/>
      <c r="C134" s="242"/>
      <c r="D134" s="242"/>
      <c r="E134" s="242"/>
      <c r="F134" s="243"/>
      <c r="G134" s="243"/>
      <c r="H134" s="243"/>
      <c r="I134" s="243"/>
      <c r="J134" s="243"/>
      <c r="K134" s="243"/>
      <c r="L134" s="243"/>
    </row>
    <row r="135" spans="1:12" s="469" customFormat="1">
      <c r="A135" s="247"/>
      <c r="B135" s="250"/>
      <c r="C135" s="242"/>
      <c r="D135" s="242"/>
      <c r="E135" s="242"/>
      <c r="F135" s="243"/>
      <c r="G135" s="243"/>
      <c r="H135" s="243"/>
      <c r="I135" s="243"/>
      <c r="J135" s="243"/>
      <c r="K135" s="243"/>
      <c r="L135" s="243"/>
    </row>
    <row r="136" spans="1:12" s="469" customFormat="1">
      <c r="A136" s="247"/>
      <c r="B136" s="250"/>
      <c r="C136" s="242"/>
      <c r="D136" s="242"/>
      <c r="E136" s="242"/>
      <c r="F136" s="243"/>
      <c r="G136" s="243"/>
      <c r="H136" s="243"/>
      <c r="I136" s="243"/>
      <c r="J136" s="243"/>
      <c r="K136" s="243"/>
      <c r="L136" s="243"/>
    </row>
    <row r="137" spans="1:12" s="469" customFormat="1">
      <c r="A137" s="247"/>
      <c r="B137" s="250"/>
      <c r="C137" s="242"/>
      <c r="D137" s="242"/>
      <c r="E137" s="242"/>
      <c r="F137" s="243"/>
      <c r="G137" s="243"/>
      <c r="H137" s="243"/>
      <c r="I137" s="243"/>
      <c r="J137" s="243"/>
      <c r="K137" s="243"/>
      <c r="L137" s="243"/>
    </row>
    <row r="138" spans="1:12" s="469" customFormat="1">
      <c r="A138" s="247"/>
      <c r="B138" s="250"/>
      <c r="C138" s="242"/>
      <c r="D138" s="242"/>
      <c r="E138" s="242"/>
      <c r="F138" s="243"/>
      <c r="G138" s="243"/>
      <c r="H138" s="243"/>
      <c r="I138" s="243"/>
      <c r="J138" s="243"/>
      <c r="K138" s="243"/>
      <c r="L138" s="243"/>
    </row>
    <row r="139" spans="1:12" s="469" customFormat="1">
      <c r="A139" s="247"/>
      <c r="B139" s="250"/>
      <c r="C139" s="242"/>
      <c r="D139" s="242"/>
      <c r="E139" s="242"/>
      <c r="F139" s="243"/>
      <c r="G139" s="243"/>
      <c r="H139" s="243"/>
      <c r="I139" s="243"/>
      <c r="J139" s="243"/>
      <c r="K139" s="243"/>
      <c r="L139" s="243"/>
    </row>
    <row r="140" spans="1:12" s="469" customFormat="1">
      <c r="A140" s="247"/>
      <c r="B140" s="250"/>
      <c r="C140" s="242"/>
      <c r="D140" s="242"/>
      <c r="E140" s="242"/>
      <c r="F140" s="243"/>
      <c r="G140" s="243"/>
      <c r="H140" s="243"/>
      <c r="I140" s="243"/>
      <c r="J140" s="243"/>
      <c r="K140" s="243"/>
      <c r="L140" s="243"/>
    </row>
    <row r="141" spans="1:12" s="469" customFormat="1">
      <c r="A141" s="247"/>
      <c r="B141" s="250"/>
      <c r="C141" s="242"/>
      <c r="D141" s="242"/>
      <c r="E141" s="242"/>
      <c r="F141" s="243"/>
      <c r="G141" s="243"/>
      <c r="H141" s="243"/>
      <c r="I141" s="243"/>
      <c r="J141" s="243"/>
      <c r="K141" s="243"/>
      <c r="L141" s="243"/>
    </row>
    <row r="142" spans="1:12" s="469" customFormat="1">
      <c r="A142" s="247"/>
      <c r="B142" s="250"/>
      <c r="C142" s="242"/>
      <c r="D142" s="242"/>
      <c r="E142" s="242"/>
      <c r="F142" s="243"/>
      <c r="G142" s="243"/>
      <c r="H142" s="243"/>
      <c r="I142" s="243"/>
      <c r="J142" s="243"/>
      <c r="K142" s="243"/>
      <c r="L142" s="243"/>
    </row>
    <row r="143" spans="1:12" s="469" customFormat="1">
      <c r="A143" s="247"/>
      <c r="B143" s="250"/>
      <c r="C143" s="242"/>
      <c r="D143" s="242"/>
      <c r="E143" s="242"/>
      <c r="F143" s="243"/>
      <c r="G143" s="243"/>
      <c r="H143" s="243"/>
      <c r="I143" s="243"/>
      <c r="J143" s="243"/>
      <c r="K143" s="243"/>
      <c r="L143" s="243"/>
    </row>
    <row r="144" spans="1:12" s="469" customFormat="1">
      <c r="A144" s="247"/>
      <c r="B144" s="250"/>
      <c r="C144" s="242"/>
      <c r="D144" s="242"/>
      <c r="E144" s="242"/>
      <c r="F144" s="243"/>
      <c r="G144" s="243"/>
      <c r="H144" s="243"/>
      <c r="I144" s="243"/>
      <c r="J144" s="243"/>
      <c r="K144" s="243"/>
      <c r="L144" s="243"/>
    </row>
    <row r="145" spans="1:12" s="469" customFormat="1">
      <c r="A145" s="247"/>
      <c r="B145" s="250"/>
      <c r="C145" s="242"/>
      <c r="D145" s="242"/>
      <c r="E145" s="242"/>
      <c r="F145" s="243"/>
      <c r="G145" s="243"/>
      <c r="H145" s="243"/>
      <c r="I145" s="243"/>
      <c r="J145" s="243"/>
      <c r="K145" s="243"/>
      <c r="L145" s="243"/>
    </row>
    <row r="146" spans="1:12" s="469" customFormat="1">
      <c r="A146" s="247"/>
      <c r="B146" s="250"/>
      <c r="C146" s="242"/>
      <c r="D146" s="242"/>
      <c r="E146" s="242"/>
      <c r="F146" s="243"/>
      <c r="G146" s="243"/>
      <c r="H146" s="243"/>
      <c r="I146" s="243"/>
      <c r="J146" s="243"/>
      <c r="K146" s="243"/>
      <c r="L146" s="243"/>
    </row>
    <row r="147" spans="1:12" s="469" customFormat="1">
      <c r="A147" s="247"/>
      <c r="B147" s="250"/>
      <c r="C147" s="242"/>
      <c r="D147" s="242"/>
      <c r="E147" s="242"/>
      <c r="F147" s="243"/>
      <c r="G147" s="243"/>
      <c r="H147" s="243"/>
      <c r="I147" s="243"/>
      <c r="J147" s="243"/>
      <c r="K147" s="243"/>
      <c r="L147" s="243"/>
    </row>
    <row r="148" spans="1:12" s="469" customFormat="1">
      <c r="A148" s="247"/>
      <c r="B148" s="250"/>
      <c r="C148" s="242"/>
      <c r="D148" s="242"/>
      <c r="E148" s="242"/>
      <c r="F148" s="243"/>
      <c r="G148" s="243"/>
      <c r="H148" s="243"/>
      <c r="I148" s="243"/>
      <c r="J148" s="243"/>
      <c r="K148" s="243"/>
      <c r="L148" s="243"/>
    </row>
    <row r="149" spans="1:12" s="469" customFormat="1">
      <c r="A149" s="247"/>
      <c r="B149" s="250"/>
      <c r="C149" s="242"/>
      <c r="D149" s="242"/>
      <c r="E149" s="242"/>
      <c r="F149" s="243"/>
      <c r="G149" s="243"/>
      <c r="H149" s="243"/>
      <c r="I149" s="243"/>
      <c r="J149" s="243"/>
      <c r="K149" s="243"/>
      <c r="L149" s="243"/>
    </row>
    <row r="150" spans="1:12" s="469" customFormat="1">
      <c r="A150" s="247"/>
      <c r="B150" s="250"/>
      <c r="C150" s="242"/>
      <c r="D150" s="242"/>
      <c r="E150" s="242"/>
      <c r="F150" s="243"/>
      <c r="G150" s="243"/>
      <c r="H150" s="243"/>
      <c r="I150" s="243"/>
      <c r="J150" s="243"/>
      <c r="K150" s="243"/>
      <c r="L150" s="243"/>
    </row>
    <row r="151" spans="1:12" s="469" customFormat="1">
      <c r="A151" s="247"/>
      <c r="B151" s="250"/>
      <c r="C151" s="242"/>
      <c r="D151" s="242"/>
      <c r="E151" s="242"/>
      <c r="F151" s="243"/>
      <c r="G151" s="243"/>
      <c r="H151" s="243"/>
      <c r="I151" s="243"/>
      <c r="J151" s="243"/>
      <c r="K151" s="243"/>
      <c r="L151" s="243"/>
    </row>
    <row r="152" spans="1:12" s="469" customFormat="1">
      <c r="A152" s="247"/>
      <c r="B152" s="250"/>
      <c r="C152" s="242"/>
      <c r="D152" s="242"/>
      <c r="E152" s="242"/>
      <c r="F152" s="243"/>
      <c r="G152" s="243"/>
      <c r="H152" s="243"/>
      <c r="I152" s="243"/>
      <c r="J152" s="243"/>
      <c r="K152" s="243"/>
      <c r="L152" s="243"/>
    </row>
    <row r="153" spans="1:12" s="469" customFormat="1">
      <c r="A153" s="247"/>
      <c r="B153" s="250"/>
      <c r="C153" s="242"/>
      <c r="D153" s="242"/>
      <c r="E153" s="242"/>
      <c r="F153" s="243"/>
      <c r="G153" s="243"/>
      <c r="H153" s="243"/>
      <c r="I153" s="243"/>
      <c r="J153" s="243"/>
      <c r="K153" s="243"/>
      <c r="L153" s="243"/>
    </row>
    <row r="154" spans="1:12" s="469" customFormat="1">
      <c r="A154" s="247"/>
      <c r="B154" s="250"/>
      <c r="C154" s="242"/>
      <c r="D154" s="242"/>
      <c r="E154" s="242"/>
      <c r="F154" s="243"/>
      <c r="G154" s="243"/>
      <c r="H154" s="243"/>
      <c r="I154" s="243"/>
      <c r="J154" s="243"/>
      <c r="K154" s="243"/>
      <c r="L154" s="243"/>
    </row>
    <row r="155" spans="1:12" s="469" customFormat="1">
      <c r="A155" s="247"/>
      <c r="B155" s="250"/>
      <c r="C155" s="242"/>
      <c r="D155" s="242"/>
      <c r="E155" s="242"/>
      <c r="F155" s="243"/>
      <c r="G155" s="243"/>
      <c r="H155" s="243"/>
      <c r="I155" s="243"/>
      <c r="J155" s="243"/>
      <c r="K155" s="243"/>
      <c r="L155" s="243"/>
    </row>
    <row r="156" spans="1:12" s="469" customFormat="1">
      <c r="A156" s="247"/>
      <c r="B156" s="250"/>
      <c r="C156" s="242"/>
      <c r="D156" s="242"/>
      <c r="E156" s="242"/>
      <c r="F156" s="243"/>
      <c r="G156" s="243"/>
      <c r="H156" s="243"/>
      <c r="I156" s="243"/>
      <c r="J156" s="243"/>
      <c r="K156" s="243"/>
      <c r="L156" s="243"/>
    </row>
    <row r="157" spans="1:12" s="469" customFormat="1">
      <c r="A157" s="247"/>
      <c r="B157" s="250"/>
      <c r="C157" s="242"/>
      <c r="D157" s="242"/>
      <c r="E157" s="242"/>
      <c r="F157" s="243"/>
      <c r="G157" s="243"/>
      <c r="H157" s="243"/>
      <c r="I157" s="243"/>
      <c r="J157" s="243"/>
      <c r="K157" s="243"/>
      <c r="L157" s="243"/>
    </row>
    <row r="158" spans="1:12" s="469" customFormat="1">
      <c r="A158" s="247"/>
      <c r="B158" s="250"/>
      <c r="C158" s="242"/>
      <c r="D158" s="242"/>
      <c r="E158" s="242"/>
      <c r="F158" s="243"/>
      <c r="G158" s="243"/>
      <c r="H158" s="243"/>
      <c r="I158" s="243"/>
      <c r="J158" s="243"/>
      <c r="K158" s="243"/>
      <c r="L158" s="243"/>
    </row>
    <row r="159" spans="1:12" s="469" customFormat="1">
      <c r="A159" s="247"/>
      <c r="B159" s="250"/>
      <c r="C159" s="242"/>
      <c r="D159" s="242"/>
      <c r="E159" s="242"/>
      <c r="F159" s="243"/>
      <c r="G159" s="243"/>
      <c r="H159" s="243"/>
      <c r="I159" s="243"/>
      <c r="J159" s="243"/>
      <c r="K159" s="243"/>
      <c r="L159" s="243"/>
    </row>
    <row r="160" spans="1:12" s="469" customFormat="1">
      <c r="A160" s="247"/>
      <c r="B160" s="250"/>
      <c r="C160" s="242"/>
      <c r="D160" s="242"/>
      <c r="E160" s="242"/>
      <c r="F160" s="243"/>
      <c r="G160" s="243"/>
      <c r="H160" s="243"/>
      <c r="I160" s="243"/>
      <c r="J160" s="243"/>
      <c r="K160" s="243"/>
      <c r="L160" s="243"/>
    </row>
    <row r="161" spans="1:12" s="469" customFormat="1">
      <c r="A161" s="247"/>
      <c r="B161" s="250"/>
      <c r="C161" s="242"/>
      <c r="D161" s="242"/>
      <c r="E161" s="242"/>
      <c r="F161" s="243"/>
      <c r="G161" s="243"/>
      <c r="H161" s="243"/>
      <c r="I161" s="243"/>
      <c r="J161" s="243"/>
      <c r="K161" s="243"/>
      <c r="L161" s="243"/>
    </row>
    <row r="162" spans="1:12" s="469" customFormat="1">
      <c r="A162" s="247"/>
      <c r="B162" s="250"/>
      <c r="C162" s="242"/>
      <c r="D162" s="242"/>
      <c r="E162" s="242"/>
      <c r="F162" s="243"/>
      <c r="G162" s="243"/>
      <c r="H162" s="243"/>
      <c r="I162" s="243"/>
      <c r="J162" s="243"/>
      <c r="K162" s="243"/>
      <c r="L162" s="243"/>
    </row>
    <row r="163" spans="1:12" s="469" customFormat="1">
      <c r="A163" s="247"/>
      <c r="B163" s="250"/>
      <c r="C163" s="242"/>
      <c r="D163" s="242"/>
      <c r="E163" s="242"/>
      <c r="F163" s="243"/>
      <c r="G163" s="243"/>
      <c r="H163" s="243"/>
      <c r="I163" s="243"/>
      <c r="J163" s="243"/>
      <c r="K163" s="243"/>
      <c r="L163" s="243"/>
    </row>
    <row r="164" spans="1:12" s="469" customFormat="1">
      <c r="A164" s="247"/>
      <c r="B164" s="250"/>
      <c r="C164" s="242"/>
      <c r="D164" s="242"/>
      <c r="E164" s="242"/>
      <c r="F164" s="243"/>
      <c r="G164" s="243"/>
      <c r="H164" s="243"/>
      <c r="I164" s="243"/>
      <c r="J164" s="243"/>
      <c r="K164" s="243"/>
      <c r="L164" s="243"/>
    </row>
    <row r="165" spans="1:12" s="469" customFormat="1">
      <c r="A165" s="247"/>
      <c r="B165" s="250"/>
      <c r="C165" s="242"/>
      <c r="D165" s="242"/>
      <c r="E165" s="242"/>
      <c r="F165" s="243"/>
      <c r="G165" s="243"/>
      <c r="H165" s="243"/>
      <c r="I165" s="243"/>
      <c r="J165" s="243"/>
      <c r="K165" s="243"/>
      <c r="L165" s="243"/>
    </row>
    <row r="166" spans="1:12" s="469" customFormat="1">
      <c r="A166" s="247"/>
      <c r="B166" s="250"/>
      <c r="C166" s="242"/>
      <c r="D166" s="242"/>
      <c r="E166" s="242"/>
      <c r="F166" s="243"/>
      <c r="G166" s="243"/>
      <c r="H166" s="243"/>
      <c r="I166" s="243"/>
      <c r="J166" s="243"/>
      <c r="K166" s="243"/>
      <c r="L166" s="243"/>
    </row>
    <row r="167" spans="1:12" s="469" customFormat="1">
      <c r="A167" s="247"/>
      <c r="B167" s="250"/>
      <c r="C167" s="242"/>
      <c r="D167" s="242"/>
      <c r="E167" s="242"/>
      <c r="F167" s="243"/>
      <c r="G167" s="243"/>
      <c r="H167" s="243"/>
      <c r="I167" s="243"/>
      <c r="J167" s="243"/>
      <c r="K167" s="243"/>
      <c r="L167" s="243"/>
    </row>
    <row r="168" spans="1:12" s="469" customFormat="1">
      <c r="A168" s="247"/>
      <c r="B168" s="250"/>
      <c r="C168" s="242"/>
      <c r="D168" s="242"/>
      <c r="E168" s="242"/>
      <c r="F168" s="243"/>
      <c r="G168" s="243"/>
      <c r="H168" s="243"/>
      <c r="I168" s="243"/>
      <c r="J168" s="243"/>
      <c r="K168" s="243"/>
      <c r="L168" s="243"/>
    </row>
    <row r="169" spans="1:12" s="469" customFormat="1">
      <c r="A169" s="247"/>
      <c r="B169" s="250"/>
      <c r="C169" s="242"/>
      <c r="D169" s="242"/>
      <c r="E169" s="242"/>
      <c r="F169" s="243"/>
      <c r="G169" s="243"/>
      <c r="H169" s="243"/>
      <c r="I169" s="243"/>
      <c r="J169" s="243"/>
      <c r="K169" s="243"/>
      <c r="L169" s="243"/>
    </row>
    <row r="170" spans="1:12" s="469" customFormat="1">
      <c r="A170" s="247"/>
      <c r="B170" s="250"/>
      <c r="C170" s="242"/>
      <c r="D170" s="242"/>
      <c r="E170" s="242"/>
      <c r="F170" s="243"/>
      <c r="G170" s="243"/>
      <c r="H170" s="243"/>
      <c r="I170" s="243"/>
      <c r="J170" s="243"/>
      <c r="K170" s="243"/>
      <c r="L170" s="243"/>
    </row>
    <row r="171" spans="1:12" s="469" customFormat="1">
      <c r="A171" s="247"/>
      <c r="B171" s="250"/>
      <c r="C171" s="242"/>
      <c r="D171" s="242"/>
      <c r="E171" s="242"/>
      <c r="F171" s="243"/>
      <c r="G171" s="243"/>
      <c r="H171" s="243"/>
      <c r="I171" s="243"/>
      <c r="J171" s="243"/>
      <c r="K171" s="243"/>
      <c r="L171" s="243"/>
    </row>
    <row r="172" spans="1:12" s="469" customFormat="1">
      <c r="A172" s="247"/>
      <c r="B172" s="250"/>
      <c r="C172" s="242"/>
      <c r="D172" s="242"/>
      <c r="E172" s="242"/>
      <c r="F172" s="243"/>
      <c r="G172" s="243"/>
      <c r="H172" s="243"/>
      <c r="I172" s="243"/>
      <c r="J172" s="243"/>
      <c r="K172" s="243"/>
      <c r="L172" s="243"/>
    </row>
    <row r="173" spans="1:12" s="469" customFormat="1">
      <c r="A173" s="247"/>
      <c r="B173" s="250"/>
      <c r="C173" s="242"/>
      <c r="D173" s="242"/>
      <c r="E173" s="242"/>
      <c r="F173" s="243"/>
      <c r="G173" s="243"/>
      <c r="H173" s="243"/>
      <c r="I173" s="243"/>
      <c r="J173" s="243"/>
      <c r="K173" s="243"/>
      <c r="L173" s="243"/>
    </row>
    <row r="174" spans="1:12" s="469" customFormat="1">
      <c r="A174" s="247"/>
      <c r="B174" s="250"/>
      <c r="C174" s="242"/>
      <c r="D174" s="242"/>
      <c r="E174" s="242"/>
      <c r="F174" s="243"/>
      <c r="G174" s="243"/>
      <c r="H174" s="243"/>
      <c r="I174" s="243"/>
      <c r="J174" s="243"/>
      <c r="K174" s="243"/>
      <c r="L174" s="243"/>
    </row>
    <row r="175" spans="1:12" s="469" customFormat="1">
      <c r="A175" s="247"/>
      <c r="B175" s="250"/>
      <c r="C175" s="242"/>
      <c r="D175" s="242"/>
      <c r="E175" s="242"/>
      <c r="F175" s="243"/>
      <c r="G175" s="243"/>
      <c r="H175" s="243"/>
      <c r="I175" s="243"/>
      <c r="J175" s="243"/>
      <c r="K175" s="243"/>
      <c r="L175" s="243"/>
    </row>
    <row r="176" spans="1:12" s="469" customFormat="1">
      <c r="A176" s="247"/>
      <c r="B176" s="250"/>
      <c r="C176" s="242"/>
      <c r="D176" s="242"/>
      <c r="E176" s="242"/>
      <c r="F176" s="243"/>
      <c r="G176" s="243"/>
      <c r="H176" s="243"/>
      <c r="I176" s="243"/>
      <c r="J176" s="243"/>
      <c r="K176" s="243"/>
      <c r="L176" s="243"/>
    </row>
    <row r="177" spans="1:12" s="469" customFormat="1">
      <c r="A177" s="247"/>
      <c r="B177" s="250"/>
      <c r="C177" s="242"/>
      <c r="D177" s="242"/>
      <c r="E177" s="242"/>
      <c r="F177" s="243"/>
      <c r="G177" s="243"/>
      <c r="H177" s="243"/>
      <c r="I177" s="243"/>
      <c r="J177" s="243"/>
      <c r="K177" s="243"/>
      <c r="L177" s="243"/>
    </row>
    <row r="178" spans="1:12" s="469" customFormat="1">
      <c r="A178" s="247"/>
      <c r="B178" s="250"/>
      <c r="C178" s="242"/>
      <c r="D178" s="242"/>
      <c r="E178" s="242"/>
      <c r="F178" s="243"/>
      <c r="G178" s="243"/>
      <c r="H178" s="243"/>
      <c r="I178" s="243"/>
      <c r="J178" s="243"/>
      <c r="K178" s="243"/>
      <c r="L178" s="243"/>
    </row>
    <row r="179" spans="1:12" s="469" customFormat="1">
      <c r="A179" s="247"/>
      <c r="B179" s="250"/>
      <c r="C179" s="242"/>
      <c r="D179" s="242"/>
      <c r="E179" s="242"/>
      <c r="F179" s="243"/>
      <c r="G179" s="243"/>
      <c r="H179" s="243"/>
      <c r="I179" s="243"/>
      <c r="J179" s="243"/>
      <c r="K179" s="243"/>
      <c r="L179" s="243"/>
    </row>
    <row r="180" spans="1:12" s="469" customFormat="1">
      <c r="A180" s="247"/>
      <c r="B180" s="250"/>
      <c r="C180" s="242"/>
      <c r="D180" s="242"/>
      <c r="E180" s="242"/>
      <c r="F180" s="243"/>
      <c r="G180" s="243"/>
      <c r="H180" s="243"/>
      <c r="I180" s="243"/>
      <c r="J180" s="243"/>
      <c r="K180" s="243"/>
      <c r="L180" s="243"/>
    </row>
    <row r="181" spans="1:12" s="469" customFormat="1">
      <c r="A181" s="247"/>
      <c r="B181" s="250"/>
      <c r="C181" s="242"/>
      <c r="D181" s="242"/>
      <c r="E181" s="242"/>
      <c r="F181" s="243"/>
      <c r="G181" s="243"/>
      <c r="H181" s="243"/>
      <c r="I181" s="243"/>
      <c r="J181" s="243"/>
      <c r="K181" s="243"/>
      <c r="L181" s="243"/>
    </row>
    <row r="182" spans="1:12" s="469" customFormat="1">
      <c r="A182" s="247"/>
      <c r="B182" s="250"/>
      <c r="C182" s="242"/>
      <c r="D182" s="242"/>
      <c r="E182" s="242"/>
      <c r="F182" s="243"/>
      <c r="G182" s="243"/>
      <c r="H182" s="243"/>
      <c r="I182" s="243"/>
      <c r="J182" s="243"/>
      <c r="K182" s="243"/>
      <c r="L182" s="243"/>
    </row>
    <row r="183" spans="1:12" s="469" customFormat="1">
      <c r="A183" s="247"/>
      <c r="B183" s="250"/>
      <c r="C183" s="242"/>
      <c r="D183" s="242"/>
      <c r="E183" s="242"/>
      <c r="F183" s="243"/>
      <c r="G183" s="243"/>
      <c r="H183" s="243"/>
      <c r="I183" s="243"/>
      <c r="J183" s="243"/>
      <c r="K183" s="243"/>
      <c r="L183" s="243"/>
    </row>
    <row r="184" spans="1:12" s="469" customFormat="1">
      <c r="A184" s="247"/>
      <c r="B184" s="250"/>
      <c r="C184" s="242"/>
      <c r="D184" s="242"/>
      <c r="E184" s="242"/>
      <c r="F184" s="243"/>
      <c r="G184" s="243"/>
      <c r="H184" s="243"/>
      <c r="I184" s="243"/>
      <c r="J184" s="243"/>
      <c r="K184" s="243"/>
      <c r="L184" s="243"/>
    </row>
    <row r="185" spans="1:12" s="469" customFormat="1">
      <c r="A185" s="247"/>
      <c r="B185" s="250"/>
      <c r="C185" s="242"/>
      <c r="D185" s="242"/>
      <c r="E185" s="242"/>
      <c r="F185" s="243"/>
      <c r="G185" s="243"/>
      <c r="H185" s="243"/>
      <c r="I185" s="243"/>
      <c r="J185" s="243"/>
      <c r="K185" s="243"/>
      <c r="L185" s="243"/>
    </row>
    <row r="186" spans="1:12" s="469" customFormat="1">
      <c r="A186" s="247"/>
      <c r="B186" s="250"/>
      <c r="C186" s="242"/>
      <c r="D186" s="242"/>
      <c r="E186" s="242"/>
      <c r="F186" s="243"/>
      <c r="G186" s="243"/>
      <c r="H186" s="243"/>
      <c r="I186" s="243"/>
      <c r="J186" s="243"/>
      <c r="K186" s="243"/>
      <c r="L186" s="243"/>
    </row>
    <row r="187" spans="1:12" s="469" customFormat="1">
      <c r="A187" s="247"/>
      <c r="B187" s="250"/>
      <c r="C187" s="242"/>
      <c r="D187" s="242"/>
      <c r="E187" s="242"/>
      <c r="F187" s="243"/>
      <c r="G187" s="243"/>
      <c r="H187" s="243"/>
      <c r="I187" s="243"/>
      <c r="J187" s="243"/>
      <c r="K187" s="243"/>
      <c r="L187" s="243"/>
    </row>
    <row r="188" spans="1:12" s="469" customFormat="1">
      <c r="A188" s="247"/>
      <c r="B188" s="250"/>
      <c r="C188" s="242"/>
      <c r="D188" s="242"/>
      <c r="E188" s="242"/>
      <c r="F188" s="243"/>
      <c r="G188" s="243"/>
      <c r="H188" s="243"/>
      <c r="I188" s="243"/>
      <c r="J188" s="243"/>
      <c r="K188" s="243"/>
      <c r="L188" s="243"/>
    </row>
    <row r="189" spans="1:12" s="469" customFormat="1">
      <c r="A189" s="247"/>
      <c r="B189" s="250"/>
      <c r="C189" s="242"/>
      <c r="D189" s="242"/>
      <c r="E189" s="242"/>
      <c r="F189" s="243"/>
      <c r="G189" s="243"/>
      <c r="H189" s="243"/>
      <c r="I189" s="243"/>
      <c r="J189" s="243"/>
      <c r="K189" s="243"/>
      <c r="L189" s="243"/>
    </row>
    <row r="190" spans="1:12" s="469" customFormat="1">
      <c r="A190" s="247"/>
      <c r="B190" s="250"/>
      <c r="C190" s="242"/>
      <c r="D190" s="242"/>
      <c r="E190" s="242"/>
      <c r="F190" s="243"/>
      <c r="G190" s="243"/>
      <c r="H190" s="243"/>
      <c r="I190" s="243"/>
      <c r="J190" s="243"/>
      <c r="K190" s="243"/>
      <c r="L190" s="243"/>
    </row>
    <row r="191" spans="1:12" s="469" customFormat="1">
      <c r="A191" s="247"/>
      <c r="B191" s="250"/>
      <c r="C191" s="242"/>
      <c r="D191" s="242"/>
      <c r="E191" s="242"/>
      <c r="F191" s="243"/>
      <c r="G191" s="243"/>
      <c r="H191" s="243"/>
      <c r="I191" s="243"/>
      <c r="J191" s="243"/>
      <c r="K191" s="243"/>
      <c r="L191" s="243"/>
    </row>
    <row r="192" spans="1:12" s="469" customFormat="1">
      <c r="A192" s="247"/>
      <c r="B192" s="250"/>
      <c r="C192" s="242"/>
      <c r="D192" s="242"/>
      <c r="E192" s="242"/>
      <c r="F192" s="243"/>
      <c r="G192" s="243"/>
      <c r="H192" s="243"/>
      <c r="I192" s="243"/>
      <c r="J192" s="243"/>
      <c r="K192" s="243"/>
      <c r="L192" s="243"/>
    </row>
    <row r="193" spans="1:12" s="469" customFormat="1">
      <c r="A193" s="247"/>
      <c r="B193" s="250"/>
      <c r="C193" s="242"/>
      <c r="D193" s="242"/>
      <c r="E193" s="242"/>
      <c r="F193" s="243"/>
      <c r="G193" s="243"/>
      <c r="H193" s="243"/>
      <c r="I193" s="243"/>
      <c r="J193" s="243"/>
      <c r="K193" s="243"/>
      <c r="L193" s="243"/>
    </row>
    <row r="194" spans="1:12" s="469" customFormat="1">
      <c r="A194" s="247"/>
      <c r="B194" s="250"/>
      <c r="C194" s="242"/>
      <c r="D194" s="242"/>
      <c r="E194" s="242"/>
      <c r="F194" s="243"/>
      <c r="G194" s="243"/>
      <c r="H194" s="243"/>
      <c r="I194" s="243"/>
      <c r="J194" s="243"/>
      <c r="K194" s="243"/>
      <c r="L194" s="243"/>
    </row>
    <row r="195" spans="1:12" s="469" customFormat="1">
      <c r="A195" s="247"/>
      <c r="B195" s="250"/>
      <c r="C195" s="242"/>
      <c r="D195" s="242"/>
      <c r="E195" s="242"/>
      <c r="F195" s="243"/>
      <c r="G195" s="243"/>
      <c r="H195" s="243"/>
      <c r="I195" s="243"/>
      <c r="J195" s="243"/>
      <c r="K195" s="243"/>
      <c r="L195" s="243"/>
    </row>
    <row r="196" spans="1:12" s="469" customFormat="1">
      <c r="A196" s="247"/>
      <c r="B196" s="250"/>
      <c r="C196" s="242"/>
      <c r="D196" s="242"/>
      <c r="E196" s="242"/>
      <c r="F196" s="243"/>
      <c r="G196" s="243"/>
      <c r="H196" s="243"/>
      <c r="I196" s="243"/>
      <c r="J196" s="243"/>
      <c r="K196" s="243"/>
      <c r="L196" s="243"/>
    </row>
    <row r="197" spans="1:12" s="469" customFormat="1">
      <c r="A197" s="247"/>
      <c r="B197" s="250"/>
      <c r="C197" s="242"/>
      <c r="D197" s="242"/>
      <c r="E197" s="242"/>
      <c r="F197" s="243"/>
      <c r="G197" s="243"/>
      <c r="H197" s="243"/>
      <c r="I197" s="243"/>
      <c r="J197" s="243"/>
      <c r="K197" s="243"/>
      <c r="L197" s="243"/>
    </row>
    <row r="198" spans="1:12" s="469" customFormat="1">
      <c r="A198" s="247"/>
      <c r="B198" s="250"/>
      <c r="C198" s="242"/>
      <c r="D198" s="242"/>
      <c r="E198" s="242"/>
      <c r="F198" s="243"/>
      <c r="G198" s="243"/>
      <c r="H198" s="243"/>
      <c r="I198" s="243"/>
      <c r="J198" s="243"/>
      <c r="K198" s="243"/>
      <c r="L198" s="243"/>
    </row>
    <row r="199" spans="1:12" s="469" customFormat="1">
      <c r="A199" s="247"/>
      <c r="B199" s="250"/>
      <c r="C199" s="242"/>
      <c r="D199" s="242"/>
      <c r="E199" s="242"/>
      <c r="F199" s="243"/>
      <c r="G199" s="243"/>
      <c r="H199" s="243"/>
      <c r="I199" s="243"/>
      <c r="J199" s="243"/>
      <c r="K199" s="243"/>
      <c r="L199" s="243"/>
    </row>
    <row r="200" spans="1:12" s="469" customFormat="1">
      <c r="A200" s="247"/>
      <c r="B200" s="250"/>
      <c r="C200" s="242"/>
      <c r="D200" s="242"/>
      <c r="E200" s="242"/>
      <c r="F200" s="243"/>
      <c r="G200" s="243"/>
      <c r="H200" s="243"/>
      <c r="I200" s="243"/>
      <c r="J200" s="243"/>
      <c r="K200" s="243"/>
      <c r="L200" s="243"/>
    </row>
    <row r="201" spans="1:12" s="469" customFormat="1">
      <c r="A201" s="247"/>
      <c r="B201" s="250"/>
      <c r="C201" s="242"/>
      <c r="D201" s="242"/>
      <c r="E201" s="242"/>
      <c r="F201" s="243"/>
      <c r="G201" s="243"/>
      <c r="H201" s="243"/>
      <c r="I201" s="243"/>
      <c r="J201" s="243"/>
      <c r="K201" s="243"/>
      <c r="L201" s="243"/>
    </row>
    <row r="202" spans="1:12" s="469" customFormat="1">
      <c r="A202" s="247"/>
      <c r="B202" s="250"/>
      <c r="C202" s="242"/>
      <c r="D202" s="242"/>
      <c r="E202" s="242"/>
      <c r="F202" s="243"/>
      <c r="G202" s="243"/>
      <c r="H202" s="243"/>
      <c r="I202" s="243"/>
      <c r="J202" s="243"/>
      <c r="K202" s="243"/>
      <c r="L202" s="243"/>
    </row>
    <row r="203" spans="1:12" s="469" customFormat="1">
      <c r="A203" s="247"/>
      <c r="B203" s="250"/>
      <c r="C203" s="242"/>
      <c r="D203" s="242"/>
      <c r="E203" s="242"/>
      <c r="F203" s="243"/>
      <c r="G203" s="243"/>
      <c r="H203" s="243"/>
      <c r="I203" s="243"/>
      <c r="J203" s="243"/>
      <c r="K203" s="243"/>
      <c r="L203" s="243"/>
    </row>
    <row r="204" spans="1:12" s="469" customFormat="1">
      <c r="A204" s="247"/>
      <c r="B204" s="250"/>
      <c r="C204" s="242"/>
      <c r="D204" s="242"/>
      <c r="E204" s="242"/>
      <c r="F204" s="243"/>
      <c r="G204" s="243"/>
      <c r="H204" s="243"/>
      <c r="I204" s="243"/>
      <c r="J204" s="243"/>
      <c r="K204" s="243"/>
      <c r="L204" s="243"/>
    </row>
    <row r="205" spans="1:12" s="469" customFormat="1">
      <c r="A205" s="247"/>
      <c r="B205" s="250"/>
      <c r="C205" s="242"/>
      <c r="D205" s="242"/>
      <c r="E205" s="242"/>
      <c r="F205" s="243"/>
      <c r="G205" s="243"/>
      <c r="H205" s="243"/>
      <c r="I205" s="243"/>
      <c r="J205" s="243"/>
      <c r="K205" s="243"/>
      <c r="L205" s="243"/>
    </row>
    <row r="206" spans="1:12" s="469" customFormat="1">
      <c r="A206" s="247"/>
      <c r="B206" s="250"/>
      <c r="C206" s="242"/>
      <c r="D206" s="242"/>
      <c r="E206" s="242"/>
      <c r="F206" s="243"/>
      <c r="G206" s="243"/>
      <c r="H206" s="243"/>
      <c r="I206" s="243"/>
      <c r="J206" s="243"/>
      <c r="K206" s="243"/>
      <c r="L206" s="243"/>
    </row>
    <row r="207" spans="1:12" s="469" customFormat="1">
      <c r="A207" s="247"/>
      <c r="B207" s="250"/>
      <c r="C207" s="242"/>
      <c r="D207" s="242"/>
      <c r="E207" s="242"/>
      <c r="F207" s="243"/>
      <c r="G207" s="243"/>
      <c r="H207" s="243"/>
      <c r="I207" s="243"/>
      <c r="J207" s="243"/>
      <c r="K207" s="243"/>
      <c r="L207" s="243"/>
    </row>
    <row r="208" spans="1:12" s="469" customFormat="1">
      <c r="A208" s="247"/>
      <c r="B208" s="250"/>
      <c r="C208" s="242"/>
      <c r="D208" s="242"/>
      <c r="E208" s="242"/>
      <c r="F208" s="243"/>
      <c r="G208" s="243"/>
      <c r="H208" s="243"/>
      <c r="I208" s="243"/>
      <c r="J208" s="243"/>
      <c r="K208" s="243"/>
      <c r="L208" s="243"/>
    </row>
    <row r="209" spans="1:28" s="469" customFormat="1">
      <c r="A209" s="247"/>
      <c r="B209" s="250"/>
      <c r="C209" s="242"/>
      <c r="D209" s="242"/>
      <c r="E209" s="242"/>
      <c r="F209" s="243"/>
      <c r="G209" s="243"/>
      <c r="H209" s="243"/>
      <c r="I209" s="243"/>
      <c r="J209" s="243"/>
      <c r="K209" s="243"/>
      <c r="L209" s="243"/>
    </row>
    <row r="210" spans="1:28" s="469" customFormat="1">
      <c r="A210" s="247"/>
      <c r="B210" s="250"/>
      <c r="C210" s="242"/>
      <c r="D210" s="242"/>
      <c r="E210" s="242"/>
      <c r="F210" s="243"/>
      <c r="G210" s="243"/>
      <c r="H210" s="243"/>
      <c r="I210" s="243"/>
      <c r="J210" s="243"/>
      <c r="K210" s="243"/>
      <c r="L210" s="243"/>
    </row>
    <row r="211" spans="1:28">
      <c r="A211" s="247"/>
      <c r="B211" s="250"/>
      <c r="C211" s="242"/>
      <c r="D211" s="242"/>
      <c r="E211" s="242"/>
      <c r="F211" s="243"/>
      <c r="G211" s="243"/>
      <c r="H211" s="243"/>
      <c r="I211" s="243"/>
      <c r="J211" s="243"/>
      <c r="K211" s="243"/>
      <c r="L211" s="243"/>
      <c r="M211" s="469"/>
      <c r="N211" s="469"/>
      <c r="P211" s="469"/>
      <c r="Q211" s="469"/>
      <c r="R211" s="469"/>
      <c r="S211" s="469"/>
      <c r="T211" s="469"/>
      <c r="W211" s="469"/>
      <c r="X211" s="469"/>
      <c r="Y211" s="469"/>
      <c r="Z211" s="469"/>
      <c r="AA211" s="469"/>
      <c r="AB211" s="469"/>
    </row>
    <row r="212" spans="1:28">
      <c r="P212" s="469"/>
      <c r="Q212" s="469"/>
      <c r="R212" s="469"/>
      <c r="S212" s="469"/>
      <c r="T212" s="469"/>
      <c r="W212" s="469"/>
      <c r="X212" s="469"/>
      <c r="Y212" s="469"/>
      <c r="Z212" s="469"/>
      <c r="AA212" s="469"/>
      <c r="AB212" s="469"/>
    </row>
    <row r="213" spans="1:28">
      <c r="P213" s="469"/>
      <c r="Q213" s="469"/>
      <c r="R213" s="469"/>
      <c r="S213" s="469"/>
      <c r="T213" s="469"/>
      <c r="W213" s="469"/>
      <c r="X213" s="469"/>
      <c r="Y213" s="469"/>
      <c r="Z213" s="469"/>
      <c r="AA213" s="469"/>
      <c r="AB213" s="469"/>
    </row>
    <row r="214" spans="1:28">
      <c r="P214" s="469"/>
      <c r="Q214" s="469"/>
      <c r="R214" s="469"/>
      <c r="S214" s="469"/>
      <c r="T214" s="469"/>
      <c r="W214" s="469"/>
      <c r="X214" s="469"/>
      <c r="Y214" s="469"/>
      <c r="Z214" s="469"/>
      <c r="AA214" s="469"/>
      <c r="AB214" s="469"/>
    </row>
    <row r="215" spans="1:28">
      <c r="P215" s="469"/>
      <c r="Q215" s="469"/>
      <c r="R215" s="469"/>
      <c r="S215" s="469"/>
      <c r="T215" s="469"/>
      <c r="W215" s="469"/>
      <c r="X215" s="469"/>
      <c r="Y215" s="469"/>
      <c r="Z215" s="469"/>
      <c r="AA215" s="469"/>
      <c r="AB215" s="469"/>
    </row>
    <row r="216" spans="1:28">
      <c r="P216" s="469"/>
      <c r="Q216" s="469"/>
      <c r="R216" s="469"/>
      <c r="S216" s="469"/>
      <c r="T216" s="469"/>
      <c r="W216" s="469"/>
      <c r="X216" s="469"/>
      <c r="Y216" s="469"/>
      <c r="Z216" s="469"/>
      <c r="AA216" s="469"/>
      <c r="AB216" s="469"/>
    </row>
    <row r="217" spans="1:28">
      <c r="P217" s="469"/>
      <c r="Q217" s="469"/>
      <c r="R217" s="469"/>
      <c r="S217" s="469"/>
      <c r="T217" s="469"/>
      <c r="W217" s="469"/>
      <c r="X217" s="469"/>
      <c r="Y217" s="469"/>
      <c r="Z217" s="469"/>
      <c r="AA217" s="469"/>
      <c r="AB217" s="469"/>
    </row>
    <row r="218" spans="1:28">
      <c r="P218" s="469"/>
      <c r="Q218" s="469"/>
      <c r="R218" s="469"/>
      <c r="S218" s="469"/>
      <c r="T218" s="469"/>
      <c r="W218" s="469"/>
      <c r="X218" s="469"/>
      <c r="Y218" s="469"/>
      <c r="Z218" s="469"/>
      <c r="AA218" s="469"/>
      <c r="AB218" s="469"/>
    </row>
    <row r="219" spans="1:28">
      <c r="P219" s="469"/>
      <c r="Q219" s="469"/>
      <c r="R219" s="469"/>
      <c r="S219" s="469"/>
      <c r="T219" s="469"/>
      <c r="W219" s="469"/>
      <c r="X219" s="469"/>
      <c r="Y219" s="469"/>
      <c r="Z219" s="469"/>
      <c r="AA219" s="469"/>
      <c r="AB219" s="469"/>
    </row>
    <row r="220" spans="1:28">
      <c r="P220" s="469"/>
      <c r="Q220" s="469"/>
      <c r="R220" s="469"/>
      <c r="S220" s="469"/>
      <c r="T220" s="469"/>
      <c r="W220" s="469"/>
      <c r="X220" s="469"/>
      <c r="Y220" s="469"/>
      <c r="Z220" s="469"/>
      <c r="AA220" s="469"/>
      <c r="AB220" s="469"/>
    </row>
    <row r="221" spans="1:28">
      <c r="P221" s="469"/>
      <c r="Q221" s="469"/>
      <c r="R221" s="469"/>
      <c r="S221" s="469"/>
      <c r="T221" s="469"/>
      <c r="W221" s="469"/>
      <c r="X221" s="469"/>
      <c r="Y221" s="469"/>
      <c r="Z221" s="469"/>
      <c r="AA221" s="469"/>
      <c r="AB221" s="469"/>
    </row>
    <row r="222" spans="1:28">
      <c r="P222" s="469"/>
      <c r="Q222" s="469"/>
      <c r="R222" s="469"/>
      <c r="S222" s="469"/>
      <c r="T222" s="469"/>
      <c r="W222" s="469"/>
      <c r="X222" s="469"/>
      <c r="Y222" s="469"/>
      <c r="Z222" s="469"/>
      <c r="AA222" s="469"/>
      <c r="AB222" s="469"/>
    </row>
    <row r="223" spans="1:28">
      <c r="P223" s="469"/>
      <c r="Q223" s="469"/>
      <c r="R223" s="469"/>
      <c r="S223" s="469"/>
      <c r="T223" s="469"/>
      <c r="W223" s="469"/>
      <c r="X223" s="469"/>
      <c r="Y223" s="469"/>
      <c r="Z223" s="469"/>
      <c r="AA223" s="469"/>
      <c r="AB223" s="46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rgb="FFC00000"/>
  </sheetPr>
  <dimension ref="A1"/>
  <sheetViews>
    <sheetView showGridLines="0" workbookViewId="0"/>
  </sheetViews>
  <sheetFormatPr defaultRowHeight="1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41"/>
  <sheetViews>
    <sheetView zoomScaleNormal="100" workbookViewId="0">
      <selection activeCell="D31" sqref="D31"/>
    </sheetView>
  </sheetViews>
  <sheetFormatPr defaultColWidth="9.140625" defaultRowHeight="12.75"/>
  <cols>
    <col min="1" max="1" width="16" style="4" customWidth="1"/>
    <col min="2" max="13" width="16.7109375" style="4" customWidth="1"/>
    <col min="14" max="14" width="32" style="4" bestFit="1" customWidth="1"/>
    <col min="15" max="16384" width="9.140625" style="4"/>
  </cols>
  <sheetData>
    <row r="1" spans="1:15">
      <c r="A1" s="4" t="s">
        <v>345</v>
      </c>
    </row>
    <row r="6" spans="1:15" ht="13.5" thickBot="1"/>
    <row r="7" spans="1:15" ht="13.5" thickBot="1">
      <c r="A7" s="423"/>
      <c r="B7" s="593" t="s">
        <v>254</v>
      </c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5"/>
    </row>
    <row r="8" spans="1:15" ht="13.5" thickBot="1">
      <c r="A8" s="423"/>
      <c r="B8" s="593" t="s">
        <v>255</v>
      </c>
      <c r="C8" s="594"/>
      <c r="D8" s="594"/>
      <c r="E8" s="594"/>
      <c r="F8" s="594"/>
      <c r="G8" s="594"/>
      <c r="H8" s="594"/>
      <c r="I8" s="595"/>
      <c r="J8" s="424"/>
      <c r="K8" s="424"/>
      <c r="L8" s="424"/>
      <c r="M8" s="424"/>
    </row>
    <row r="9" spans="1:15" ht="13.5" thickBot="1">
      <c r="A9" s="423"/>
      <c r="B9" s="425" t="s">
        <v>256</v>
      </c>
      <c r="C9" s="425" t="s">
        <v>257</v>
      </c>
      <c r="D9" s="425" t="s">
        <v>258</v>
      </c>
      <c r="E9" s="425" t="s">
        <v>259</v>
      </c>
      <c r="F9" s="425" t="s">
        <v>260</v>
      </c>
      <c r="G9" s="425" t="s">
        <v>261</v>
      </c>
      <c r="H9" s="425" t="s">
        <v>262</v>
      </c>
      <c r="I9" s="425" t="s">
        <v>263</v>
      </c>
      <c r="J9" s="425" t="s">
        <v>3</v>
      </c>
      <c r="K9" s="425" t="s">
        <v>264</v>
      </c>
      <c r="L9" s="425" t="s">
        <v>265</v>
      </c>
      <c r="M9" s="425" t="s">
        <v>266</v>
      </c>
    </row>
    <row r="10" spans="1:15">
      <c r="A10" s="428" t="s">
        <v>141</v>
      </c>
      <c r="B10" s="429">
        <v>1240230</v>
      </c>
      <c r="C10" s="429">
        <v>138025</v>
      </c>
      <c r="D10" s="429">
        <v>744385</v>
      </c>
      <c r="E10" s="429"/>
      <c r="F10" s="429">
        <v>127790</v>
      </c>
      <c r="G10" s="429">
        <v>5853</v>
      </c>
      <c r="H10" s="429"/>
      <c r="I10" s="429"/>
      <c r="J10" s="429">
        <v>269132</v>
      </c>
      <c r="K10" s="429">
        <v>3875594</v>
      </c>
      <c r="L10" s="429">
        <v>691505</v>
      </c>
      <c r="M10" s="429">
        <v>7092514</v>
      </c>
      <c r="N10" s="420" t="s">
        <v>27</v>
      </c>
      <c r="O10" s="183"/>
    </row>
    <row r="11" spans="1:15" s="102" customFormat="1">
      <c r="A11" s="432" t="s">
        <v>267</v>
      </c>
      <c r="B11" s="433">
        <v>118069</v>
      </c>
      <c r="C11" s="433">
        <v>18222</v>
      </c>
      <c r="D11" s="433">
        <v>107958</v>
      </c>
      <c r="E11" s="434"/>
      <c r="F11" s="433">
        <v>372</v>
      </c>
      <c r="G11" s="434">
        <v>0</v>
      </c>
      <c r="H11" s="433"/>
      <c r="I11" s="433"/>
      <c r="J11" s="433">
        <v>87664</v>
      </c>
      <c r="K11" s="433">
        <v>402846</v>
      </c>
      <c r="L11" s="433">
        <v>311267</v>
      </c>
      <c r="M11" s="433">
        <v>1046398</v>
      </c>
    </row>
    <row r="12" spans="1:15">
      <c r="A12" s="426" t="s">
        <v>268</v>
      </c>
      <c r="B12" s="427">
        <v>107200</v>
      </c>
      <c r="C12" s="430">
        <v>0</v>
      </c>
      <c r="D12" s="427">
        <v>55206</v>
      </c>
      <c r="E12" s="430"/>
      <c r="F12" s="427">
        <v>2050</v>
      </c>
      <c r="G12" s="430">
        <v>0</v>
      </c>
      <c r="H12" s="427"/>
      <c r="I12" s="430"/>
      <c r="J12" s="427">
        <v>41120</v>
      </c>
      <c r="K12" s="427">
        <v>687017</v>
      </c>
      <c r="L12" s="427">
        <v>164817</v>
      </c>
      <c r="M12" s="427">
        <v>1057410</v>
      </c>
    </row>
    <row r="13" spans="1:15">
      <c r="A13" s="426" t="s">
        <v>269</v>
      </c>
      <c r="B13" s="427">
        <v>302519</v>
      </c>
      <c r="C13" s="427">
        <v>6179</v>
      </c>
      <c r="D13" s="427">
        <v>149302</v>
      </c>
      <c r="E13" s="430"/>
      <c r="F13" s="427">
        <v>6782</v>
      </c>
      <c r="G13" s="430">
        <v>0</v>
      </c>
      <c r="H13" s="427"/>
      <c r="I13" s="427"/>
      <c r="J13" s="427">
        <v>179467</v>
      </c>
      <c r="K13" s="427">
        <v>1894316</v>
      </c>
      <c r="L13" s="427">
        <v>705099</v>
      </c>
      <c r="M13" s="427">
        <v>3243664</v>
      </c>
    </row>
    <row r="14" spans="1:15">
      <c r="A14" s="426" t="s">
        <v>270</v>
      </c>
      <c r="B14" s="427">
        <v>195075</v>
      </c>
      <c r="C14" s="427">
        <v>40013</v>
      </c>
      <c r="D14" s="427">
        <v>86613</v>
      </c>
      <c r="E14" s="430"/>
      <c r="F14" s="427">
        <v>1532</v>
      </c>
      <c r="G14" s="430">
        <v>0</v>
      </c>
      <c r="H14" s="427"/>
      <c r="I14" s="427"/>
      <c r="J14" s="427">
        <v>94521</v>
      </c>
      <c r="K14" s="427">
        <v>1240807</v>
      </c>
      <c r="L14" s="427">
        <v>706683</v>
      </c>
      <c r="M14" s="427">
        <v>4395130</v>
      </c>
    </row>
    <row r="15" spans="1:15">
      <c r="A15" s="426" t="s">
        <v>271</v>
      </c>
      <c r="B15" s="427">
        <v>215257</v>
      </c>
      <c r="C15" s="430">
        <v>0</v>
      </c>
      <c r="D15" s="427">
        <v>118671</v>
      </c>
      <c r="E15" s="430"/>
      <c r="F15" s="427">
        <v>2829</v>
      </c>
      <c r="G15" s="430">
        <v>0</v>
      </c>
      <c r="H15" s="427"/>
      <c r="I15" s="430"/>
      <c r="J15" s="427">
        <v>78270</v>
      </c>
      <c r="K15" s="427">
        <v>826473</v>
      </c>
      <c r="L15" s="427">
        <v>363585</v>
      </c>
      <c r="M15" s="427">
        <v>1605085</v>
      </c>
    </row>
    <row r="16" spans="1:15">
      <c r="A16" s="426" t="s">
        <v>272</v>
      </c>
      <c r="B16" s="427">
        <v>44288</v>
      </c>
      <c r="C16" s="427">
        <v>67503</v>
      </c>
      <c r="D16" s="427">
        <v>21972</v>
      </c>
      <c r="E16" s="430"/>
      <c r="F16" s="430">
        <v>0</v>
      </c>
      <c r="G16" s="430">
        <v>0</v>
      </c>
      <c r="H16" s="427"/>
      <c r="I16" s="427"/>
      <c r="J16" s="427">
        <v>36269</v>
      </c>
      <c r="K16" s="427">
        <v>77145</v>
      </c>
      <c r="L16" s="427">
        <v>56015</v>
      </c>
      <c r="M16" s="427">
        <v>303192</v>
      </c>
    </row>
    <row r="17" spans="1:14">
      <c r="A17" s="426" t="s">
        <v>273</v>
      </c>
      <c r="B17" s="427">
        <v>209676</v>
      </c>
      <c r="C17" s="427">
        <v>7596</v>
      </c>
      <c r="D17" s="427">
        <v>96944</v>
      </c>
      <c r="E17" s="430"/>
      <c r="F17" s="430">
        <v>527</v>
      </c>
      <c r="G17" s="430">
        <v>0</v>
      </c>
      <c r="H17" s="427"/>
      <c r="I17" s="427"/>
      <c r="J17" s="427">
        <v>68165</v>
      </c>
      <c r="K17" s="427">
        <v>481458</v>
      </c>
      <c r="L17" s="427">
        <v>368666</v>
      </c>
      <c r="M17" s="427">
        <v>1233032</v>
      </c>
    </row>
    <row r="18" spans="1:14">
      <c r="A18" s="426" t="s">
        <v>275</v>
      </c>
      <c r="B18" s="427">
        <v>46152</v>
      </c>
      <c r="C18" s="430">
        <v>3161</v>
      </c>
      <c r="D18" s="427">
        <v>41427</v>
      </c>
      <c r="E18" s="430"/>
      <c r="F18" s="427">
        <v>0</v>
      </c>
      <c r="G18" s="430">
        <v>0</v>
      </c>
      <c r="H18" s="427"/>
      <c r="I18" s="430"/>
      <c r="J18" s="427">
        <v>32884</v>
      </c>
      <c r="K18" s="427">
        <v>77666</v>
      </c>
      <c r="L18" s="427">
        <v>120650</v>
      </c>
      <c r="M18" s="427">
        <v>321966</v>
      </c>
    </row>
    <row r="19" spans="1:14">
      <c r="A19" s="426" t="s">
        <v>274</v>
      </c>
      <c r="B19" s="427">
        <v>74197</v>
      </c>
      <c r="C19" s="430">
        <v>0</v>
      </c>
      <c r="D19" s="427">
        <v>41457</v>
      </c>
      <c r="E19" s="430"/>
      <c r="F19" s="430">
        <v>1554</v>
      </c>
      <c r="G19" s="430">
        <v>0</v>
      </c>
      <c r="H19" s="427"/>
      <c r="I19" s="430"/>
      <c r="J19" s="427">
        <v>33936</v>
      </c>
      <c r="K19" s="427">
        <v>155177</v>
      </c>
      <c r="L19" s="427">
        <v>106849</v>
      </c>
      <c r="M19" s="427">
        <v>413170</v>
      </c>
    </row>
    <row r="20" spans="1:14">
      <c r="A20" s="426" t="s">
        <v>276</v>
      </c>
      <c r="B20" s="427">
        <v>190174</v>
      </c>
      <c r="C20" s="427">
        <v>5728</v>
      </c>
      <c r="D20" s="427">
        <v>64941</v>
      </c>
      <c r="E20" s="430"/>
      <c r="F20" s="427">
        <v>42</v>
      </c>
      <c r="G20" s="430">
        <v>0</v>
      </c>
      <c r="H20" s="427"/>
      <c r="I20" s="427"/>
      <c r="J20" s="427">
        <v>112877</v>
      </c>
      <c r="K20" s="427">
        <v>1220139</v>
      </c>
      <c r="L20" s="427">
        <v>436293</v>
      </c>
      <c r="M20" s="427">
        <v>2030194</v>
      </c>
      <c r="N20" s="420" t="s">
        <v>27</v>
      </c>
    </row>
    <row r="21" spans="1:14">
      <c r="A21" s="426" t="s">
        <v>277</v>
      </c>
      <c r="B21" s="427">
        <v>430489</v>
      </c>
      <c r="C21" s="430">
        <v>0</v>
      </c>
      <c r="D21" s="427">
        <v>79114</v>
      </c>
      <c r="E21" s="430"/>
      <c r="F21" s="427">
        <v>882</v>
      </c>
      <c r="G21" s="430">
        <v>0</v>
      </c>
      <c r="H21" s="427"/>
      <c r="I21" s="430"/>
      <c r="J21" s="427">
        <v>154827</v>
      </c>
      <c r="K21" s="427">
        <v>1760006</v>
      </c>
      <c r="L21" s="427">
        <v>713299</v>
      </c>
      <c r="M21" s="427">
        <v>3138617</v>
      </c>
    </row>
    <row r="22" spans="1:14">
      <c r="A22" s="426" t="s">
        <v>278</v>
      </c>
      <c r="B22" s="427">
        <v>366629</v>
      </c>
      <c r="C22" s="430">
        <v>0</v>
      </c>
      <c r="D22" s="427">
        <v>244341</v>
      </c>
      <c r="E22" s="430"/>
      <c r="F22" s="427">
        <v>231</v>
      </c>
      <c r="G22" s="430">
        <v>0</v>
      </c>
      <c r="H22" s="427"/>
      <c r="I22" s="430"/>
      <c r="J22" s="427">
        <v>323656</v>
      </c>
      <c r="K22" s="427">
        <v>1182512</v>
      </c>
      <c r="L22" s="427">
        <v>489863</v>
      </c>
      <c r="M22" s="427">
        <v>2607232</v>
      </c>
    </row>
    <row r="23" spans="1:14" ht="13.5" thickBot="1">
      <c r="A23" s="426" t="s">
        <v>279</v>
      </c>
      <c r="B23" s="427">
        <v>96182</v>
      </c>
      <c r="C23" s="430">
        <v>0</v>
      </c>
      <c r="D23" s="427">
        <v>18367</v>
      </c>
      <c r="E23" s="430"/>
      <c r="F23" s="427">
        <v>14769</v>
      </c>
      <c r="G23" s="430">
        <v>0</v>
      </c>
      <c r="H23" s="427"/>
      <c r="I23" s="430"/>
      <c r="J23" s="427">
        <v>59609</v>
      </c>
      <c r="K23" s="427">
        <v>348623</v>
      </c>
      <c r="L23" s="427">
        <v>381049</v>
      </c>
      <c r="M23" s="427">
        <v>918599</v>
      </c>
    </row>
    <row r="24" spans="1:14" ht="13.5" thickBot="1">
      <c r="A24" s="423"/>
      <c r="B24" s="431">
        <v>3636137</v>
      </c>
      <c r="C24" s="431">
        <v>286427</v>
      </c>
      <c r="D24" s="431">
        <v>1870698</v>
      </c>
      <c r="E24" s="431"/>
      <c r="F24" s="431">
        <v>159386</v>
      </c>
      <c r="G24" s="431">
        <v>5853</v>
      </c>
      <c r="H24" s="431"/>
      <c r="I24" s="431"/>
      <c r="J24" s="431">
        <v>1572397</v>
      </c>
      <c r="K24" s="431">
        <v>14229779</v>
      </c>
      <c r="L24" s="431">
        <v>5615640</v>
      </c>
      <c r="M24" s="431">
        <v>29406203</v>
      </c>
    </row>
    <row r="25" spans="1:14" ht="13.5" thickTop="1"/>
    <row r="27" spans="1:14">
      <c r="A27" s="4" t="s">
        <v>276</v>
      </c>
      <c r="B27" s="9">
        <v>0</v>
      </c>
      <c r="C27" s="9">
        <v>0</v>
      </c>
      <c r="D27" s="9">
        <v>0</v>
      </c>
      <c r="E27" s="9"/>
      <c r="F27" s="9"/>
      <c r="G27" s="9"/>
      <c r="H27" s="9"/>
      <c r="I27" s="9"/>
      <c r="J27" s="9">
        <v>0</v>
      </c>
      <c r="K27" s="9">
        <v>0</v>
      </c>
      <c r="L27" s="9">
        <v>0</v>
      </c>
      <c r="M27" s="9"/>
      <c r="N27" s="4" t="s">
        <v>280</v>
      </c>
    </row>
    <row r="28" spans="1:14">
      <c r="A28" s="4" t="s">
        <v>141</v>
      </c>
      <c r="B28" s="9">
        <v>479631</v>
      </c>
      <c r="C28" s="9">
        <v>38295</v>
      </c>
      <c r="D28" s="9">
        <v>6089</v>
      </c>
      <c r="E28" s="9">
        <v>53702</v>
      </c>
      <c r="F28" s="9">
        <v>53702</v>
      </c>
      <c r="G28" s="9">
        <v>0</v>
      </c>
      <c r="H28" s="9">
        <v>246335</v>
      </c>
      <c r="I28" s="9">
        <v>0</v>
      </c>
      <c r="J28" s="9">
        <v>1454</v>
      </c>
      <c r="K28" s="9">
        <v>246335</v>
      </c>
      <c r="L28" s="9">
        <v>0</v>
      </c>
      <c r="M28" s="9">
        <v>825506</v>
      </c>
      <c r="N28" s="4" t="s">
        <v>281</v>
      </c>
    </row>
    <row r="30" spans="1:14">
      <c r="A30" s="421" t="s">
        <v>282</v>
      </c>
    </row>
    <row r="31" spans="1:14">
      <c r="A31" s="4" t="s">
        <v>141</v>
      </c>
      <c r="B31" s="183">
        <f t="shared" ref="B31:G31" si="0">B10-B28</f>
        <v>760599</v>
      </c>
      <c r="C31" s="183">
        <f t="shared" si="0"/>
        <v>99730</v>
      </c>
      <c r="D31" s="183">
        <f t="shared" si="0"/>
        <v>738296</v>
      </c>
      <c r="E31" s="183"/>
      <c r="F31" s="183">
        <f>F10</f>
        <v>127790</v>
      </c>
      <c r="G31" s="183">
        <f t="shared" si="0"/>
        <v>5853</v>
      </c>
      <c r="H31" s="9"/>
      <c r="I31" s="9"/>
      <c r="J31" s="183">
        <f>J10-J28</f>
        <v>267678</v>
      </c>
      <c r="K31" s="183">
        <f>K10-K28</f>
        <v>3629259</v>
      </c>
      <c r="L31" s="183">
        <f>L10-L28</f>
        <v>691505</v>
      </c>
      <c r="M31" s="435">
        <f>B31+C31+D31+E31+F31+G31+J31+K31+L31</f>
        <v>6320710</v>
      </c>
      <c r="N31" s="4" t="s">
        <v>281</v>
      </c>
    </row>
    <row r="40" spans="1:13">
      <c r="A40" s="421"/>
    </row>
    <row r="41" spans="1:13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</row>
  </sheetData>
  <mergeCells count="2">
    <mergeCell ref="B7:M7"/>
    <mergeCell ref="B8:I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FEFCBF70E8F4DA3BF75F9A485EAFE" ma:contentTypeVersion="1" ma:contentTypeDescription="Create a new document." ma:contentTypeScope="" ma:versionID="a741126ddf6b81c6d3ac253e81c9c13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3B6283-75B6-42CB-9E74-1F72C3670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64DE23B-B06E-4CA2-90C3-AAB8F4E3B97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760586F-9A11-4384-A8C3-74579B3709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Change</vt:lpstr>
      <vt:lpstr>PRIOR</vt:lpstr>
      <vt:lpstr>Current</vt:lpstr>
      <vt:lpstr>PC_2</vt:lpstr>
      <vt:lpstr>Tables</vt:lpstr>
      <vt:lpstr>For_Act_w_Conf_Generator</vt:lpstr>
      <vt:lpstr>AGGREGATE</vt:lpstr>
      <vt:lpstr>&gt;&gt;</vt:lpstr>
      <vt:lpstr>11-1-2012--&gt;</vt:lpstr>
      <vt:lpstr>Torrance</vt:lpstr>
      <vt:lpstr>Cedars</vt:lpstr>
      <vt:lpstr>7-1-2013--&gt;</vt:lpstr>
      <vt:lpstr>HCP</vt:lpstr>
      <vt:lpstr>SeaView</vt:lpstr>
      <vt:lpstr>Sante</vt:lpstr>
      <vt:lpstr>SCMG</vt:lpstr>
      <vt:lpstr>SRSM</vt:lpstr>
      <vt:lpstr>UCD</vt:lpstr>
      <vt:lpstr>10-1-2013--&gt;</vt:lpstr>
      <vt:lpstr>UCLA</vt:lpstr>
      <vt:lpstr>Humboldt</vt:lpstr>
      <vt:lpstr>1-1-2014--&gt;</vt:lpstr>
      <vt:lpstr>Sansum</vt:lpstr>
      <vt:lpstr>4-1-2014--&gt;</vt:lpstr>
      <vt:lpstr>Memorial</vt:lpstr>
      <vt:lpstr>SCCIPA</vt:lpstr>
      <vt:lpstr>7-1-2014--&gt;</vt:lpstr>
      <vt:lpstr>UCSF</vt:lpstr>
      <vt:lpstr>Brown_and_Toland</vt:lpstr>
      <vt:lpstr>10-1-2014--&gt;</vt:lpstr>
      <vt:lpstr>Sutter(PA_M,EB,Pac)</vt:lpstr>
      <vt:lpstr>Hill</vt:lpstr>
      <vt:lpstr>1-1-2015--&gt;</vt:lpstr>
      <vt:lpstr>HPN</vt:lpstr>
      <vt:lpstr>Sutter_Medical</vt:lpstr>
      <vt:lpstr>Sutter_Gould</vt:lpstr>
      <vt:lpstr>4-1-2015--&gt;</vt:lpstr>
      <vt:lpstr>CHOMP</vt:lpstr>
      <vt:lpstr>7-1-2015--&gt;</vt:lpstr>
      <vt:lpstr>10-1-2015--&gt;</vt:lpstr>
      <vt:lpstr>1-1-2016--&gt;</vt:lpstr>
      <vt:lpstr>Monarch</vt:lpstr>
      <vt:lpstr>PrimeCare</vt:lpstr>
      <vt:lpstr>10-1-2017--&gt;</vt:lpstr>
      <vt:lpstr>Scripps_Clinical</vt:lpstr>
      <vt:lpstr>Scripps_Costal</vt:lpstr>
      <vt:lpstr>Adventist</vt:lpstr>
      <vt:lpstr>4-1-2017--&gt;</vt:lpstr>
      <vt:lpstr>St_Joseph</vt:lpstr>
      <vt:lpstr>Dignity(Kern)</vt:lpstr>
      <vt:lpstr>Dignity(Mercy)</vt:lpstr>
      <vt:lpstr>John_Muir</vt:lpstr>
      <vt:lpstr>&lt;&lt;</vt:lpstr>
      <vt:lpstr>DATA-------&gt;</vt:lpstr>
      <vt:lpstr>Legacy</vt:lpstr>
      <vt:lpstr>Load</vt:lpstr>
      <vt:lpstr>&lt;-------DATA</vt:lpstr>
      <vt:lpstr>Mbr Summary - MBU</vt:lpstr>
    </vt:vector>
  </TitlesOfParts>
  <Company>The WellPoint Companies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siin008</dc:creator>
  <cp:lastModifiedBy>Malladi, Satish</cp:lastModifiedBy>
  <dcterms:created xsi:type="dcterms:W3CDTF">2013-11-21T20:28:00Z</dcterms:created>
  <dcterms:modified xsi:type="dcterms:W3CDTF">2017-11-20T14:27:49Z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4" name="_NewReviewCycle">
    <vt:lpwstr/>
  </property>
  <property fmtid="{D5CDD505-2E9C-101B-9397-08002B2CF9AE}" pid="10" name="ContentTypeId">
    <vt:lpwstr>0x010100B00FEFCBF70E8F4DA3BF75F9A485EAFE</vt:lpwstr>
  </property>
</Properties>
</file>