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G:\杭州慕谷工作202405-\2025项目\7月项目_方案\6. P857_作图\P857_原始实验数据\"/>
    </mc:Choice>
  </mc:AlternateContent>
  <xr:revisionPtr revIDLastSave="0" documentId="13_ncr:1_{D95C1359-571E-4030-9747-A49F641DA894}" xr6:coauthVersionLast="47" xr6:coauthVersionMax="47" xr10:uidLastSave="{00000000-0000-0000-0000-000000000000}"/>
  <bookViews>
    <workbookView xWindow="7275" yWindow="3390" windowWidth="19905" windowHeight="12210" xr2:uid="{00000000-000D-0000-FFFF-FFFF00000000}"/>
  </bookViews>
  <sheets>
    <sheet name="Result_7A PCR" sheetId="1" r:id="rId1"/>
    <sheet name="Raw data_7A PCR" sheetId="2" r:id="rId2"/>
    <sheet name="wound_7B" sheetId="4" r:id="rId3"/>
    <sheet name="Invasion_7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H3" i="4"/>
  <c r="J2" i="4"/>
  <c r="H7" i="4" s="1"/>
  <c r="I7" i="4" s="1"/>
  <c r="H2" i="4"/>
  <c r="C2" i="4"/>
  <c r="C5" i="4" s="1"/>
  <c r="D5" i="4" s="1"/>
  <c r="E2" i="3"/>
  <c r="H5" i="4" l="1"/>
  <c r="I5" i="4" s="1"/>
  <c r="C6" i="4"/>
  <c r="D6" i="4" s="1"/>
  <c r="H6" i="4"/>
  <c r="I6" i="4" s="1"/>
  <c r="C7" i="4"/>
  <c r="D7" i="4" s="1"/>
  <c r="K5" i="4" l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F17" i="1"/>
  <c r="D17" i="1"/>
  <c r="D16" i="1"/>
  <c r="F16" i="1" s="1"/>
  <c r="F15" i="1"/>
  <c r="D15" i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20" i="1" l="1"/>
  <c r="G21" i="1" s="1"/>
  <c r="G22" i="1" s="1"/>
  <c r="G23" i="1" s="1"/>
  <c r="G24" i="1" s="1"/>
  <c r="G25" i="1" s="1"/>
  <c r="H25" i="1" s="1"/>
  <c r="I25" i="1" s="1"/>
  <c r="G14" i="1"/>
  <c r="G15" i="1" s="1"/>
  <c r="G16" i="1" s="1"/>
  <c r="G17" i="1" s="1"/>
  <c r="G8" i="1"/>
  <c r="G9" i="1" s="1"/>
  <c r="G10" i="1" s="1"/>
  <c r="G11" i="1" s="1"/>
  <c r="G12" i="1" s="1"/>
  <c r="G13" i="1" s="1"/>
  <c r="H13" i="1" s="1"/>
  <c r="I13" i="1" s="1"/>
  <c r="G2" i="1"/>
  <c r="G3" i="1" s="1"/>
  <c r="G4" i="1" s="1"/>
  <c r="G5" i="1" s="1"/>
  <c r="G6" i="1" s="1"/>
  <c r="G7" i="1" s="1"/>
  <c r="H7" i="1" s="1"/>
  <c r="I7" i="1" s="1"/>
  <c r="H24" i="1" l="1"/>
  <c r="I24" i="1" s="1"/>
  <c r="H23" i="1"/>
  <c r="I23" i="1" s="1"/>
  <c r="H22" i="1"/>
  <c r="I22" i="1" s="1"/>
  <c r="H21" i="1"/>
  <c r="I21" i="1" s="1"/>
  <c r="H20" i="1"/>
  <c r="I20" i="1" s="1"/>
  <c r="H17" i="1"/>
  <c r="I17" i="1" s="1"/>
  <c r="G18" i="1"/>
  <c r="H16" i="1"/>
  <c r="I16" i="1" s="1"/>
  <c r="H14" i="1"/>
  <c r="I14" i="1" s="1"/>
  <c r="H15" i="1"/>
  <c r="I15" i="1" s="1"/>
  <c r="H10" i="1"/>
  <c r="I10" i="1" s="1"/>
  <c r="H12" i="1"/>
  <c r="I12" i="1" s="1"/>
  <c r="H8" i="1"/>
  <c r="I8" i="1" s="1"/>
  <c r="H11" i="1"/>
  <c r="I11" i="1" s="1"/>
  <c r="H9" i="1"/>
  <c r="I9" i="1" s="1"/>
  <c r="H6" i="1"/>
  <c r="I6" i="1" s="1"/>
  <c r="H5" i="1"/>
  <c r="I5" i="1" s="1"/>
  <c r="H2" i="1"/>
  <c r="I2" i="1" s="1"/>
  <c r="H4" i="1"/>
  <c r="I4" i="1" s="1"/>
  <c r="H3" i="1"/>
  <c r="I3" i="1" s="1"/>
  <c r="G19" i="1" l="1"/>
  <c r="H19" i="1" s="1"/>
  <c r="I19" i="1" s="1"/>
  <c r="H18" i="1"/>
  <c r="I18" i="1" s="1"/>
</calcChain>
</file>

<file path=xl/sharedStrings.xml><?xml version="1.0" encoding="utf-8"?>
<sst xmlns="http://schemas.openxmlformats.org/spreadsheetml/2006/main" count="194" uniqueCount="62">
  <si>
    <t xml:space="preserve">Cq   </t>
  </si>
  <si>
    <t>Cq Mean</t>
  </si>
  <si>
    <t>target gene</t>
  </si>
  <si>
    <t>expression</t>
  </si>
  <si>
    <t>GAPDH</t>
  </si>
  <si>
    <t>BEAS-2B</t>
  </si>
  <si>
    <t>BEAS-2B</t>
    <phoneticPr fontId="1" type="noConversion"/>
  </si>
  <si>
    <t>A549</t>
  </si>
  <si>
    <t>A549</t>
    <phoneticPr fontId="1" type="noConversion"/>
  </si>
  <si>
    <t>ANLN</t>
  </si>
  <si>
    <t>FAM83A</t>
  </si>
  <si>
    <t>IRX5</t>
  </si>
  <si>
    <t>RHO</t>
  </si>
  <si>
    <t>RHO</t>
    <phoneticPr fontId="1" type="noConversion"/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</si>
  <si>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</si>
  <si>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</si>
  <si>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</si>
  <si>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</si>
  <si>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</si>
  <si>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</si>
  <si>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</si>
  <si>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</si>
  <si>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</si>
  <si>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</si>
  <si>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</si>
  <si>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</si>
  <si>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</si>
  <si>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</si>
  <si>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</si>
  <si>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</si>
  <si>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</si>
  <si>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</si>
  <si>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</si>
  <si>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</si>
  <si>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</si>
  <si>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</si>
  <si>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</si>
  <si>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</si>
  <si>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</si>
  <si>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</si>
  <si>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</si>
  <si>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</si>
  <si>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</si>
  <si>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</si>
  <si>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</si>
  <si>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ANLN</t>
    <phoneticPr fontId="1" type="noConversion"/>
  </si>
  <si>
    <t>FAM83A</t>
    <phoneticPr fontId="1" type="noConversion"/>
  </si>
  <si>
    <t>IRX5</t>
    <phoneticPr fontId="1" type="noConversion"/>
  </si>
  <si>
    <t>GAPDH</t>
    <phoneticPr fontId="1" type="noConversion"/>
  </si>
  <si>
    <t>si-NC</t>
    <phoneticPr fontId="1" type="noConversion"/>
  </si>
  <si>
    <t>P</t>
    <phoneticPr fontId="1" type="noConversion"/>
  </si>
  <si>
    <t>Invasion</t>
    <phoneticPr fontId="1" type="noConversion"/>
  </si>
  <si>
    <t>blank area</t>
    <phoneticPr fontId="1" type="noConversion"/>
  </si>
  <si>
    <t>Migration rate%</t>
    <phoneticPr fontId="1" type="noConversion"/>
  </si>
  <si>
    <t>p</t>
    <phoneticPr fontId="1" type="noConversion"/>
  </si>
  <si>
    <t>si-ANLN</t>
    <phoneticPr fontId="1" type="noConversion"/>
  </si>
  <si>
    <t>target</t>
    <phoneticPr fontId="1" type="noConversion"/>
  </si>
  <si>
    <t>sample</t>
    <phoneticPr fontId="1" type="noConversion"/>
  </si>
  <si>
    <t>TM</t>
    <phoneticPr fontId="1" type="noConversion"/>
  </si>
  <si>
    <t>CT</t>
    <phoneticPr fontId="1" type="noConversion"/>
  </si>
  <si>
    <t>Passage</t>
  </si>
  <si>
    <t>Hole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</si>
</sst>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0.5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top"/>
      <protection locked="0"/>
    </xf>
    <xf numFmtId="9" fontId="7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/>
    <xf numFmtId="9" fontId="0" fillId="0" borderId="0" xfId="2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Normal" xfId="1" xr:uid="{EABD26F0-616D-430A-AE3A-0FD4CC5F7F5E}"/>
    <cellStyle name="百分比" xfId="2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tabSelected="1" workbookViewId="0">
      <selection activeCell="L19" sqref="L19"/>
    </sheetView>
  </sheetViews>
  <sheetFormatPr defaultRowHeight="14.25" x14ac:dyDescent="0.2"/>
  <sheetData>
    <row r="1" spans="1:15" s="2" customFormat="1" x14ac:dyDescent="0.2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t="s">
        <v>3</v>
      </c>
      <c r="L1" s="4"/>
      <c r="M1" s="4"/>
      <c r="N1" s="4"/>
      <c r="O1" s="4"/>
    </row>
    <row r="2" spans="1:15" s="2" customFormat="1" x14ac:dyDescent="0.2">
      <c r="A2" s="2" t="s">
        <v>5</v>
      </c>
      <c r="B2" t="s">
        <v>4</v>
      </c>
      <c r="C2" s="2">
        <v>13.78</v>
      </c>
      <c r="D2" s="1">
        <f>AVERAGE(C2:C4)</f>
        <v>13.74</v>
      </c>
      <c r="E2" s="2">
        <v>20.53</v>
      </c>
      <c r="F2" s="1">
        <f>E2-D2</f>
        <v>6.7900000000000009</v>
      </c>
      <c r="G2" s="1">
        <f>AVERAGE(F2:F4)</f>
        <v>6.7700000000000005</v>
      </c>
      <c r="H2" s="1">
        <f>F2-G2</f>
        <v>2.0000000000000462E-2</v>
      </c>
      <c r="I2">
        <f>POWER(2,-H2)</f>
        <v>0.98623270449335876</v>
      </c>
      <c r="J2" s="9" t="s">
        <v>45</v>
      </c>
      <c r="M2" s="4"/>
      <c r="O2" s="4"/>
    </row>
    <row r="3" spans="1:15" s="2" customFormat="1" x14ac:dyDescent="0.2">
      <c r="A3" s="2" t="s">
        <v>5</v>
      </c>
      <c r="B3" t="s">
        <v>4</v>
      </c>
      <c r="C3" s="2">
        <v>13.7</v>
      </c>
      <c r="D3" s="1">
        <f>AVERAGE(C2:C4)</f>
        <v>13.74</v>
      </c>
      <c r="E3" s="2">
        <v>20.46</v>
      </c>
      <c r="F3" s="1">
        <f t="shared" ref="F3:F7" si="0">E3-D3</f>
        <v>6.7200000000000006</v>
      </c>
      <c r="G3" s="1">
        <f>G2</f>
        <v>6.7700000000000005</v>
      </c>
      <c r="H3" s="1">
        <f t="shared" ref="H3:H7" si="1">F3-G3</f>
        <v>-4.9999999999999822E-2</v>
      </c>
      <c r="I3">
        <f t="shared" ref="I3:I7" si="2">POWER(2,-H3)</f>
        <v>1.0352649238413774</v>
      </c>
      <c r="J3" s="9"/>
      <c r="M3" s="4"/>
      <c r="O3" s="4"/>
    </row>
    <row r="4" spans="1:15" s="2" customFormat="1" x14ac:dyDescent="0.2">
      <c r="A4" s="2" t="s">
        <v>6</v>
      </c>
      <c r="B4" t="s">
        <v>4</v>
      </c>
      <c r="C4" s="2">
        <v>13.74</v>
      </c>
      <c r="D4" s="1">
        <f>AVERAGE(C2:C4)</f>
        <v>13.74</v>
      </c>
      <c r="E4" s="2">
        <v>20.54</v>
      </c>
      <c r="F4" s="1">
        <f t="shared" si="0"/>
        <v>6.7999999999999989</v>
      </c>
      <c r="G4" s="1">
        <f t="shared" ref="G4:G7" si="3">G3</f>
        <v>6.7700000000000005</v>
      </c>
      <c r="H4" s="1">
        <f t="shared" si="1"/>
        <v>2.9999999999998472E-2</v>
      </c>
      <c r="I4">
        <f t="shared" si="2"/>
        <v>0.97942029758692783</v>
      </c>
      <c r="J4" s="9"/>
      <c r="M4" s="4"/>
      <c r="O4" s="4"/>
    </row>
    <row r="5" spans="1:15" s="2" customFormat="1" ht="15.75" x14ac:dyDescent="0.2">
      <c r="A5" s="5" t="s">
        <v>8</v>
      </c>
      <c r="B5" t="s">
        <v>4</v>
      </c>
      <c r="C5" s="2">
        <v>13.87</v>
      </c>
      <c r="D5" s="1">
        <f>AVERAGE(C5:C7)</f>
        <v>13.89</v>
      </c>
      <c r="E5" s="2">
        <v>19.489999999999998</v>
      </c>
      <c r="F5" s="1">
        <f t="shared" si="0"/>
        <v>5.5999999999999979</v>
      </c>
      <c r="G5" s="1">
        <f t="shared" si="3"/>
        <v>6.7700000000000005</v>
      </c>
      <c r="H5" s="1">
        <f t="shared" si="1"/>
        <v>-1.1700000000000026</v>
      </c>
      <c r="I5">
        <f t="shared" si="2"/>
        <v>2.2501169693776228</v>
      </c>
      <c r="J5" s="9"/>
      <c r="M5" s="4"/>
      <c r="O5" s="4"/>
    </row>
    <row r="6" spans="1:15" s="2" customFormat="1" ht="15.75" x14ac:dyDescent="0.2">
      <c r="A6" s="5" t="s">
        <v>8</v>
      </c>
      <c r="B6" t="s">
        <v>4</v>
      </c>
      <c r="C6" s="2">
        <v>13.82</v>
      </c>
      <c r="D6" s="1">
        <f>AVERAGE(C5:C7)</f>
        <v>13.89</v>
      </c>
      <c r="E6" s="2">
        <v>19.52</v>
      </c>
      <c r="F6" s="1">
        <f t="shared" si="0"/>
        <v>5.629999999999999</v>
      </c>
      <c r="G6" s="1">
        <f t="shared" si="3"/>
        <v>6.7700000000000005</v>
      </c>
      <c r="H6" s="1">
        <f t="shared" si="1"/>
        <v>-1.1400000000000015</v>
      </c>
      <c r="I6">
        <f t="shared" si="2"/>
        <v>2.2038102317532235</v>
      </c>
      <c r="J6" s="9"/>
      <c r="M6" s="4"/>
      <c r="O6" s="4"/>
    </row>
    <row r="7" spans="1:15" s="2" customFormat="1" ht="15.75" x14ac:dyDescent="0.2">
      <c r="A7" s="5" t="s">
        <v>7</v>
      </c>
      <c r="B7" t="s">
        <v>4</v>
      </c>
      <c r="C7" s="2">
        <v>13.98</v>
      </c>
      <c r="D7" s="1">
        <f>AVERAGE(C5:C7)</f>
        <v>13.89</v>
      </c>
      <c r="E7" s="2">
        <v>19.399999999999999</v>
      </c>
      <c r="F7" s="1">
        <f t="shared" si="0"/>
        <v>5.509999999999998</v>
      </c>
      <c r="G7" s="1">
        <f t="shared" si="3"/>
        <v>6.7700000000000005</v>
      </c>
      <c r="H7" s="1">
        <f t="shared" si="1"/>
        <v>-1.2600000000000025</v>
      </c>
      <c r="I7">
        <f t="shared" si="2"/>
        <v>2.3949574092378616</v>
      </c>
      <c r="J7" s="9"/>
      <c r="M7" s="4"/>
      <c r="O7" s="4"/>
    </row>
    <row r="8" spans="1:15" s="2" customFormat="1" x14ac:dyDescent="0.2">
      <c r="A8" s="2" t="s">
        <v>5</v>
      </c>
      <c r="B8" t="s">
        <v>4</v>
      </c>
      <c r="C8" s="2">
        <v>13.78</v>
      </c>
      <c r="D8" s="1">
        <f>AVERAGE(C8:C10)</f>
        <v>13.74</v>
      </c>
      <c r="E8" s="2">
        <v>20.239999999999998</v>
      </c>
      <c r="F8" s="1">
        <f>E8-D8</f>
        <v>6.4999999999999982</v>
      </c>
      <c r="G8" s="1">
        <f>AVERAGE(F8:F10)</f>
        <v>6.4933333333333323</v>
      </c>
      <c r="H8" s="1">
        <f>F8-G8</f>
        <v>6.6666666666659324E-3</v>
      </c>
      <c r="I8">
        <f>POWER(2,-H8)</f>
        <v>0.99538967910322951</v>
      </c>
      <c r="J8" s="8" t="s">
        <v>46</v>
      </c>
      <c r="M8" s="4"/>
      <c r="O8" s="4"/>
    </row>
    <row r="9" spans="1:15" s="2" customFormat="1" x14ac:dyDescent="0.2">
      <c r="A9" s="2" t="s">
        <v>5</v>
      </c>
      <c r="B9" t="s">
        <v>4</v>
      </c>
      <c r="C9" s="2">
        <v>13.7</v>
      </c>
      <c r="D9" s="1">
        <f>AVERAGE(C8:C10)</f>
        <v>13.74</v>
      </c>
      <c r="E9" s="2">
        <v>20.23</v>
      </c>
      <c r="F9" s="1">
        <f t="shared" ref="F9:F13" si="4">E9-D9</f>
        <v>6.49</v>
      </c>
      <c r="G9" s="1">
        <f>G8</f>
        <v>6.4933333333333323</v>
      </c>
      <c r="H9" s="1">
        <f t="shared" ref="H9:H13" si="5">F9-G9</f>
        <v>-3.333333333332078E-3</v>
      </c>
      <c r="I9">
        <f t="shared" ref="I9:I13" si="6">POWER(2,-H9)</f>
        <v>1.0023131618421719</v>
      </c>
      <c r="J9" s="8"/>
      <c r="M9" s="4"/>
      <c r="O9" s="4"/>
    </row>
    <row r="10" spans="1:15" s="2" customFormat="1" x14ac:dyDescent="0.2">
      <c r="A10" s="2" t="s">
        <v>6</v>
      </c>
      <c r="B10" t="s">
        <v>4</v>
      </c>
      <c r="C10" s="2">
        <v>13.74</v>
      </c>
      <c r="D10" s="1">
        <f>AVERAGE(C8:C10)</f>
        <v>13.74</v>
      </c>
      <c r="E10" s="2">
        <v>20.23</v>
      </c>
      <c r="F10" s="1">
        <f t="shared" si="4"/>
        <v>6.49</v>
      </c>
      <c r="G10" s="1">
        <f t="shared" ref="G10:G13" si="7">G9</f>
        <v>6.4933333333333323</v>
      </c>
      <c r="H10" s="1">
        <f t="shared" si="5"/>
        <v>-3.333333333332078E-3</v>
      </c>
      <c r="I10">
        <f t="shared" si="6"/>
        <v>1.0023131618421719</v>
      </c>
      <c r="J10" s="8"/>
      <c r="M10" s="4"/>
      <c r="O10" s="4"/>
    </row>
    <row r="11" spans="1:15" s="2" customFormat="1" ht="15.75" x14ac:dyDescent="0.2">
      <c r="A11" s="5" t="s">
        <v>8</v>
      </c>
      <c r="B11" t="s">
        <v>4</v>
      </c>
      <c r="C11" s="2">
        <v>13.87</v>
      </c>
      <c r="D11" s="1">
        <f>AVERAGE(C11:C13)</f>
        <v>13.89</v>
      </c>
      <c r="E11" s="2">
        <v>19.93</v>
      </c>
      <c r="F11" s="1">
        <f t="shared" si="4"/>
        <v>6.0399999999999991</v>
      </c>
      <c r="G11" s="1">
        <f t="shared" si="7"/>
        <v>6.4933333333333323</v>
      </c>
      <c r="H11" s="1">
        <f t="shared" si="5"/>
        <v>-0.45333333333333314</v>
      </c>
      <c r="I11">
        <f t="shared" si="6"/>
        <v>1.3692001289511915</v>
      </c>
      <c r="J11" s="8"/>
      <c r="M11" s="4"/>
      <c r="O11" s="4"/>
    </row>
    <row r="12" spans="1:15" s="2" customFormat="1" ht="15.75" x14ac:dyDescent="0.2">
      <c r="A12" s="5" t="s">
        <v>8</v>
      </c>
      <c r="B12" t="s">
        <v>4</v>
      </c>
      <c r="C12" s="2">
        <v>13.82</v>
      </c>
      <c r="D12" s="1">
        <f>AVERAGE(C11:C13)</f>
        <v>13.89</v>
      </c>
      <c r="E12" s="2">
        <v>19.97</v>
      </c>
      <c r="F12" s="1">
        <f t="shared" si="4"/>
        <v>6.0799999999999983</v>
      </c>
      <c r="G12" s="1">
        <f t="shared" si="7"/>
        <v>6.4933333333333323</v>
      </c>
      <c r="H12" s="1">
        <f t="shared" si="5"/>
        <v>-0.413333333333334</v>
      </c>
      <c r="I12">
        <f t="shared" si="6"/>
        <v>1.3317592794219166</v>
      </c>
      <c r="J12" s="8"/>
      <c r="M12" s="4"/>
      <c r="O12" s="4"/>
    </row>
    <row r="13" spans="1:15" s="2" customFormat="1" ht="15.75" x14ac:dyDescent="0.2">
      <c r="A13" s="5" t="s">
        <v>7</v>
      </c>
      <c r="B13" t="s">
        <v>4</v>
      </c>
      <c r="C13" s="2">
        <v>13.98</v>
      </c>
      <c r="D13" s="1">
        <f>AVERAGE(C11:C13)</f>
        <v>13.89</v>
      </c>
      <c r="E13" s="2">
        <v>19.940000000000001</v>
      </c>
      <c r="F13" s="1">
        <f t="shared" si="4"/>
        <v>6.0500000000000007</v>
      </c>
      <c r="G13" s="1">
        <f t="shared" si="7"/>
        <v>6.4933333333333323</v>
      </c>
      <c r="H13" s="1">
        <f t="shared" si="5"/>
        <v>-0.44333333333333158</v>
      </c>
      <c r="I13">
        <f t="shared" si="6"/>
        <v>1.3597423728128488</v>
      </c>
      <c r="J13" s="8"/>
      <c r="M13" s="4"/>
      <c r="O13" s="4"/>
    </row>
    <row r="14" spans="1:15" s="2" customFormat="1" x14ac:dyDescent="0.2">
      <c r="A14" s="2" t="s">
        <v>5</v>
      </c>
      <c r="B14" t="s">
        <v>4</v>
      </c>
      <c r="C14" s="2">
        <v>13.78</v>
      </c>
      <c r="D14" s="1">
        <f>AVERAGE(C14:C16)</f>
        <v>13.74</v>
      </c>
      <c r="E14" s="2">
        <v>20.32</v>
      </c>
      <c r="F14" s="1">
        <f>E14-D14</f>
        <v>6.58</v>
      </c>
      <c r="G14" s="1">
        <f>AVERAGE(F14:F16)</f>
        <v>6.5266666666666664</v>
      </c>
      <c r="H14" s="1">
        <f>F14-G14</f>
        <v>5.3333333333333677E-2</v>
      </c>
      <c r="I14">
        <f>POWER(2,-H14)</f>
        <v>0.96370711839155165</v>
      </c>
      <c r="J14" s="8" t="s">
        <v>47</v>
      </c>
      <c r="M14" s="4"/>
      <c r="O14" s="4"/>
    </row>
    <row r="15" spans="1:15" s="2" customFormat="1" x14ac:dyDescent="0.2">
      <c r="A15" s="2" t="s">
        <v>5</v>
      </c>
      <c r="B15" t="s">
        <v>4</v>
      </c>
      <c r="C15" s="2">
        <v>13.7</v>
      </c>
      <c r="D15" s="1">
        <f>AVERAGE(C14:C16)</f>
        <v>13.74</v>
      </c>
      <c r="E15" s="2">
        <v>20.260000000000002</v>
      </c>
      <c r="F15" s="1">
        <f t="shared" ref="F15:F19" si="8">E15-D15</f>
        <v>6.5200000000000014</v>
      </c>
      <c r="G15" s="1">
        <f>G14</f>
        <v>6.5266666666666664</v>
      </c>
      <c r="H15" s="1">
        <f t="shared" ref="H15:H19" si="9">F15-G15</f>
        <v>-6.6666666666650443E-3</v>
      </c>
      <c r="I15">
        <f t="shared" ref="I15:I19" si="10">POWER(2,-H15)</f>
        <v>1.0046316744020527</v>
      </c>
      <c r="J15" s="8"/>
      <c r="M15" s="4"/>
      <c r="O15" s="4"/>
    </row>
    <row r="16" spans="1:15" s="2" customFormat="1" x14ac:dyDescent="0.2">
      <c r="A16" s="2" t="s">
        <v>6</v>
      </c>
      <c r="B16" t="s">
        <v>4</v>
      </c>
      <c r="C16" s="2">
        <v>13.74</v>
      </c>
      <c r="D16" s="1">
        <f>AVERAGE(C14:C16)</f>
        <v>13.74</v>
      </c>
      <c r="E16" s="2">
        <v>20.22</v>
      </c>
      <c r="F16" s="1">
        <f t="shared" si="8"/>
        <v>6.4799999999999986</v>
      </c>
      <c r="G16" s="1">
        <f t="shared" ref="G16:G19" si="11">G15</f>
        <v>6.5266666666666664</v>
      </c>
      <c r="H16" s="1">
        <f t="shared" si="9"/>
        <v>-4.6666666666667744E-2</v>
      </c>
      <c r="I16">
        <f t="shared" si="10"/>
        <v>1.0328757151493877</v>
      </c>
      <c r="J16" s="8"/>
      <c r="M16" s="4"/>
      <c r="O16" s="4"/>
    </row>
    <row r="17" spans="1:30" s="2" customFormat="1" ht="15.75" x14ac:dyDescent="0.2">
      <c r="A17" s="5" t="s">
        <v>8</v>
      </c>
      <c r="B17" t="s">
        <v>4</v>
      </c>
      <c r="C17" s="2">
        <v>13.87</v>
      </c>
      <c r="D17" s="1">
        <f>AVERAGE(C17:C19)</f>
        <v>13.89</v>
      </c>
      <c r="E17" s="2">
        <v>19.78</v>
      </c>
      <c r="F17" s="1">
        <f t="shared" si="8"/>
        <v>5.8900000000000006</v>
      </c>
      <c r="G17" s="1">
        <f t="shared" si="11"/>
        <v>6.5266666666666664</v>
      </c>
      <c r="H17" s="1">
        <f t="shared" si="9"/>
        <v>-0.63666666666666583</v>
      </c>
      <c r="I17">
        <f t="shared" si="10"/>
        <v>1.5547328107084937</v>
      </c>
      <c r="J17" s="8"/>
      <c r="M17" s="4"/>
      <c r="O17" s="4"/>
    </row>
    <row r="18" spans="1:30" s="2" customFormat="1" ht="15.75" x14ac:dyDescent="0.2">
      <c r="A18" s="5" t="s">
        <v>8</v>
      </c>
      <c r="B18" t="s">
        <v>4</v>
      </c>
      <c r="C18" s="2">
        <v>13.82</v>
      </c>
      <c r="D18" s="1">
        <f>AVERAGE(C17:C19)</f>
        <v>13.89</v>
      </c>
      <c r="E18" s="2">
        <v>19.850000000000001</v>
      </c>
      <c r="F18" s="1">
        <f t="shared" si="8"/>
        <v>5.9600000000000009</v>
      </c>
      <c r="G18" s="1">
        <f t="shared" si="11"/>
        <v>6.5266666666666664</v>
      </c>
      <c r="H18" s="1">
        <f t="shared" si="9"/>
        <v>-0.56666666666666554</v>
      </c>
      <c r="I18">
        <f t="shared" si="10"/>
        <v>1.481097552286563</v>
      </c>
      <c r="J18" s="8"/>
      <c r="M18" s="4"/>
      <c r="O18" s="4"/>
    </row>
    <row r="19" spans="1:30" s="2" customFormat="1" ht="15.75" x14ac:dyDescent="0.2">
      <c r="A19" s="5" t="s">
        <v>7</v>
      </c>
      <c r="B19" t="s">
        <v>4</v>
      </c>
      <c r="C19" s="2">
        <v>13.98</v>
      </c>
      <c r="D19" s="1">
        <f>AVERAGE(C17:C19)</f>
        <v>13.89</v>
      </c>
      <c r="E19" s="2">
        <v>19.82</v>
      </c>
      <c r="F19" s="1">
        <f t="shared" si="8"/>
        <v>5.93</v>
      </c>
      <c r="G19" s="1">
        <f t="shared" si="11"/>
        <v>6.5266666666666664</v>
      </c>
      <c r="H19" s="1">
        <f t="shared" si="9"/>
        <v>-0.59666666666666668</v>
      </c>
      <c r="I19">
        <f t="shared" si="10"/>
        <v>1.5122185602398257</v>
      </c>
      <c r="J19" s="8"/>
      <c r="M19" s="4"/>
      <c r="O19" s="4"/>
    </row>
    <row r="20" spans="1:30" s="2" customFormat="1" x14ac:dyDescent="0.2">
      <c r="A20" s="2" t="s">
        <v>5</v>
      </c>
      <c r="B20" t="s">
        <v>4</v>
      </c>
      <c r="C20" s="2">
        <v>13.78</v>
      </c>
      <c r="D20" s="1">
        <f>AVERAGE(C20:C22)</f>
        <v>13.74</v>
      </c>
      <c r="E20" s="2">
        <v>20.13</v>
      </c>
      <c r="F20" s="1">
        <f>E20-D20</f>
        <v>6.3899999999999988</v>
      </c>
      <c r="G20" s="1">
        <f>AVERAGE(F20:F22)</f>
        <v>6.3499999999999988</v>
      </c>
      <c r="H20" s="1">
        <f>F20-G20</f>
        <v>4.0000000000000036E-2</v>
      </c>
      <c r="I20">
        <f>POWER(2,-H20)</f>
        <v>0.97265494741228553</v>
      </c>
      <c r="J20" s="8" t="s">
        <v>13</v>
      </c>
      <c r="M20" s="4"/>
      <c r="O20" s="4"/>
    </row>
    <row r="21" spans="1:30" s="2" customFormat="1" x14ac:dyDescent="0.2">
      <c r="A21" s="2" t="s">
        <v>5</v>
      </c>
      <c r="B21" t="s">
        <v>4</v>
      </c>
      <c r="C21" s="2">
        <v>13.7</v>
      </c>
      <c r="D21" s="1">
        <f>AVERAGE(C20:C22)</f>
        <v>13.74</v>
      </c>
      <c r="E21" s="2">
        <v>20.05</v>
      </c>
      <c r="F21" s="1">
        <f t="shared" ref="F21:F25" si="12">E21-D21</f>
        <v>6.3100000000000005</v>
      </c>
      <c r="G21" s="1">
        <f>G20</f>
        <v>6.3499999999999988</v>
      </c>
      <c r="H21" s="1">
        <f t="shared" ref="H21:H25" si="13">F21-G21</f>
        <v>-3.9999999999998259E-2</v>
      </c>
      <c r="I21">
        <f t="shared" ref="I21:I25" si="14">POWER(2,-H21)</f>
        <v>1.0281138266560652</v>
      </c>
      <c r="J21" s="8"/>
      <c r="M21" s="4"/>
      <c r="O21" s="4"/>
    </row>
    <row r="22" spans="1:30" s="2" customFormat="1" x14ac:dyDescent="0.2">
      <c r="A22" s="2" t="s">
        <v>6</v>
      </c>
      <c r="B22" t="s">
        <v>4</v>
      </c>
      <c r="C22" s="2">
        <v>13.74</v>
      </c>
      <c r="D22" s="1">
        <f>AVERAGE(C20:C22)</f>
        <v>13.74</v>
      </c>
      <c r="E22" s="2">
        <v>20.09</v>
      </c>
      <c r="F22" s="1">
        <f t="shared" si="12"/>
        <v>6.35</v>
      </c>
      <c r="G22" s="1">
        <f t="shared" ref="G22:G25" si="15">G21</f>
        <v>6.3499999999999988</v>
      </c>
      <c r="H22" s="1">
        <f t="shared" si="13"/>
        <v>0</v>
      </c>
      <c r="I22">
        <f t="shared" si="14"/>
        <v>1</v>
      </c>
      <c r="J22" s="8"/>
      <c r="M22" s="4"/>
      <c r="O22" s="4"/>
    </row>
    <row r="23" spans="1:30" s="2" customFormat="1" ht="15.75" x14ac:dyDescent="0.2">
      <c r="A23" s="5" t="s">
        <v>8</v>
      </c>
      <c r="B23" t="s">
        <v>4</v>
      </c>
      <c r="C23" s="2">
        <v>13.87</v>
      </c>
      <c r="D23" s="1">
        <f>AVERAGE(C23:C25)</f>
        <v>13.89</v>
      </c>
      <c r="E23" s="2">
        <v>19.73</v>
      </c>
      <c r="F23" s="1">
        <f t="shared" si="12"/>
        <v>5.84</v>
      </c>
      <c r="G23" s="1">
        <f t="shared" si="15"/>
        <v>6.3499999999999988</v>
      </c>
      <c r="H23" s="1">
        <f t="shared" si="13"/>
        <v>-0.5099999999999989</v>
      </c>
      <c r="I23">
        <f t="shared" si="14"/>
        <v>1.4240501955970706</v>
      </c>
      <c r="J23" s="8"/>
      <c r="M23" s="4"/>
      <c r="O23" s="4"/>
    </row>
    <row r="24" spans="1:30" s="2" customFormat="1" ht="15.75" x14ac:dyDescent="0.2">
      <c r="A24" s="5" t="s">
        <v>8</v>
      </c>
      <c r="B24" t="s">
        <v>4</v>
      </c>
      <c r="C24" s="2">
        <v>13.82</v>
      </c>
      <c r="D24" s="1">
        <f>AVERAGE(C23:C25)</f>
        <v>13.89</v>
      </c>
      <c r="E24" s="2">
        <v>19.84</v>
      </c>
      <c r="F24" s="1">
        <f t="shared" si="12"/>
        <v>5.9499999999999993</v>
      </c>
      <c r="G24" s="1">
        <f t="shared" si="15"/>
        <v>6.3499999999999988</v>
      </c>
      <c r="H24" s="1">
        <f t="shared" si="13"/>
        <v>-0.39999999999999947</v>
      </c>
      <c r="I24">
        <f t="shared" si="14"/>
        <v>1.3195079107728938</v>
      </c>
      <c r="J24" s="8"/>
      <c r="M24" s="4"/>
      <c r="O24" s="4"/>
    </row>
    <row r="25" spans="1:30" s="2" customFormat="1" ht="15.75" x14ac:dyDescent="0.2">
      <c r="A25" s="5" t="s">
        <v>7</v>
      </c>
      <c r="B25" t="s">
        <v>4</v>
      </c>
      <c r="C25" s="2">
        <v>13.98</v>
      </c>
      <c r="D25" s="1">
        <f>AVERAGE(C23:C25)</f>
        <v>13.89</v>
      </c>
      <c r="E25" s="2">
        <v>19.739999999999998</v>
      </c>
      <c r="F25" s="1">
        <f t="shared" si="12"/>
        <v>5.8499999999999979</v>
      </c>
      <c r="G25" s="1">
        <f t="shared" si="15"/>
        <v>6.3499999999999988</v>
      </c>
      <c r="H25" s="1">
        <f t="shared" si="13"/>
        <v>-0.50000000000000089</v>
      </c>
      <c r="I25">
        <f t="shared" si="14"/>
        <v>1.4142135623730958</v>
      </c>
      <c r="J25" s="8"/>
      <c r="M25" s="4"/>
      <c r="O25" s="4"/>
    </row>
    <row r="32" spans="1:30" x14ac:dyDescent="0.2"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</sheetData>
  <mergeCells count="4">
    <mergeCell ref="J20:J25"/>
    <mergeCell ref="J2:J7"/>
    <mergeCell ref="J8:J13"/>
    <mergeCell ref="J14:J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0F232-DFBA-4596-AE07-DC1ADB344FED}">
  <dimension ref="A1:F32"/>
  <sheetViews>
    <sheetView workbookViewId="0">
      <selection activeCell="L13" sqref="L13"/>
    </sheetView>
  </sheetViews>
  <sheetFormatPr defaultRowHeight="14.25" x14ac:dyDescent="0.2"/>
  <sheetData>
    <row r="1" spans="1:6" s="2" customFormat="1" x14ac:dyDescent="0.2">
      <c r="A1" s="2" t="s">
        <v>61</v>
      </c>
      <c r="B1" s="2" t="s">
        <v>60</v>
      </c>
      <c r="C1" s="2" t="s">
        <v>59</v>
      </c>
      <c r="D1" s="2" t="s">
        <v>58</v>
      </c>
      <c r="E1" s="2" t="s">
        <v>56</v>
      </c>
      <c r="F1" s="2" t="s">
        <v>57</v>
      </c>
    </row>
    <row r="2" spans="1:6" s="2" customFormat="1" x14ac:dyDescent="0.2">
      <c r="A2" s="2" t="s">
        <v>14</v>
      </c>
      <c r="B2" s="2" t="s">
        <v>15</v>
      </c>
      <c r="C2" s="2">
        <v>20.53</v>
      </c>
      <c r="D2" s="2">
        <v>84</v>
      </c>
      <c r="E2" s="2" t="s">
        <v>9</v>
      </c>
      <c r="F2" s="2" t="s">
        <v>5</v>
      </c>
    </row>
    <row r="3" spans="1:6" s="2" customFormat="1" x14ac:dyDescent="0.2">
      <c r="A3" s="2" t="s">
        <v>16</v>
      </c>
      <c r="B3" s="2" t="s">
        <v>15</v>
      </c>
      <c r="C3" s="2">
        <v>20.46</v>
      </c>
      <c r="D3" s="2">
        <v>84</v>
      </c>
      <c r="E3" s="2" t="s">
        <v>9</v>
      </c>
      <c r="F3" s="2" t="s">
        <v>5</v>
      </c>
    </row>
    <row r="4" spans="1:6" s="2" customFormat="1" x14ac:dyDescent="0.2">
      <c r="A4" s="2" t="s">
        <v>17</v>
      </c>
      <c r="B4" s="2" t="s">
        <v>15</v>
      </c>
      <c r="C4" s="2">
        <v>20.54</v>
      </c>
      <c r="D4" s="2">
        <v>84</v>
      </c>
      <c r="E4" s="2" t="s">
        <v>9</v>
      </c>
      <c r="F4" s="2" t="s">
        <v>6</v>
      </c>
    </row>
    <row r="5" spans="1:6" s="2" customFormat="1" ht="15.75" x14ac:dyDescent="0.2">
      <c r="A5" s="2" t="s">
        <v>18</v>
      </c>
      <c r="B5" s="2" t="s">
        <v>15</v>
      </c>
      <c r="C5" s="2">
        <v>19.489999999999998</v>
      </c>
      <c r="D5" s="2">
        <v>84</v>
      </c>
      <c r="E5" s="2" t="s">
        <v>9</v>
      </c>
      <c r="F5" s="5" t="s">
        <v>8</v>
      </c>
    </row>
    <row r="6" spans="1:6" s="2" customFormat="1" ht="15.75" x14ac:dyDescent="0.2">
      <c r="A6" s="2" t="s">
        <v>19</v>
      </c>
      <c r="B6" s="2" t="s">
        <v>15</v>
      </c>
      <c r="C6" s="2">
        <v>19.52</v>
      </c>
      <c r="D6" s="2">
        <v>84</v>
      </c>
      <c r="E6" s="2" t="s">
        <v>9</v>
      </c>
      <c r="F6" s="5" t="s">
        <v>8</v>
      </c>
    </row>
    <row r="7" spans="1:6" s="2" customFormat="1" ht="15.75" x14ac:dyDescent="0.2">
      <c r="A7" s="2" t="s">
        <v>20</v>
      </c>
      <c r="B7" s="2" t="s">
        <v>15</v>
      </c>
      <c r="C7" s="2">
        <v>19.399999999999999</v>
      </c>
      <c r="D7" s="2">
        <v>84</v>
      </c>
      <c r="E7" s="2" t="s">
        <v>9</v>
      </c>
      <c r="F7" s="5" t="s">
        <v>7</v>
      </c>
    </row>
    <row r="8" spans="1:6" s="2" customFormat="1" x14ac:dyDescent="0.2">
      <c r="A8" s="2" t="s">
        <v>21</v>
      </c>
      <c r="B8" s="2" t="s">
        <v>15</v>
      </c>
      <c r="C8" s="2">
        <v>20.239999999999998</v>
      </c>
      <c r="D8" s="2">
        <v>86</v>
      </c>
      <c r="E8" s="2" t="s">
        <v>10</v>
      </c>
      <c r="F8" s="2" t="s">
        <v>5</v>
      </c>
    </row>
    <row r="9" spans="1:6" s="2" customFormat="1" x14ac:dyDescent="0.2">
      <c r="A9" s="2" t="s">
        <v>22</v>
      </c>
      <c r="B9" s="2" t="s">
        <v>15</v>
      </c>
      <c r="C9" s="2">
        <v>20.23</v>
      </c>
      <c r="D9" s="2">
        <v>86.5</v>
      </c>
      <c r="E9" s="2" t="s">
        <v>10</v>
      </c>
      <c r="F9" s="2" t="s">
        <v>5</v>
      </c>
    </row>
    <row r="10" spans="1:6" s="2" customFormat="1" x14ac:dyDescent="0.2">
      <c r="A10" s="2" t="s">
        <v>23</v>
      </c>
      <c r="B10" s="2" t="s">
        <v>15</v>
      </c>
      <c r="C10" s="2">
        <v>20.23</v>
      </c>
      <c r="D10" s="2">
        <v>86</v>
      </c>
      <c r="E10" s="2" t="s">
        <v>10</v>
      </c>
      <c r="F10" s="2" t="s">
        <v>6</v>
      </c>
    </row>
    <row r="11" spans="1:6" s="2" customFormat="1" ht="15.75" x14ac:dyDescent="0.2">
      <c r="A11" s="2" t="s">
        <v>24</v>
      </c>
      <c r="B11" s="2" t="s">
        <v>15</v>
      </c>
      <c r="C11" s="2">
        <v>19.93</v>
      </c>
      <c r="D11" s="2">
        <v>86</v>
      </c>
      <c r="E11" s="2" t="s">
        <v>10</v>
      </c>
      <c r="F11" s="5" t="s">
        <v>8</v>
      </c>
    </row>
    <row r="12" spans="1:6" s="2" customFormat="1" ht="15.75" x14ac:dyDescent="0.2">
      <c r="A12" s="2" t="s">
        <v>25</v>
      </c>
      <c r="B12" s="2" t="s">
        <v>15</v>
      </c>
      <c r="C12" s="2">
        <v>19.97</v>
      </c>
      <c r="D12" s="2">
        <v>86.5</v>
      </c>
      <c r="E12" s="2" t="s">
        <v>10</v>
      </c>
      <c r="F12" s="5" t="s">
        <v>8</v>
      </c>
    </row>
    <row r="13" spans="1:6" s="2" customFormat="1" ht="15.75" x14ac:dyDescent="0.2">
      <c r="A13" s="2" t="s">
        <v>26</v>
      </c>
      <c r="B13" s="2" t="s">
        <v>15</v>
      </c>
      <c r="C13" s="2">
        <v>19.940000000000001</v>
      </c>
      <c r="D13" s="2">
        <v>86</v>
      </c>
      <c r="E13" s="2" t="s">
        <v>10</v>
      </c>
      <c r="F13" s="5" t="s">
        <v>7</v>
      </c>
    </row>
    <row r="14" spans="1:6" s="2" customFormat="1" x14ac:dyDescent="0.2">
      <c r="A14" s="2" t="s">
        <v>27</v>
      </c>
      <c r="B14" s="2" t="s">
        <v>15</v>
      </c>
      <c r="C14" s="2">
        <v>20.32</v>
      </c>
      <c r="D14" s="2">
        <v>78.5</v>
      </c>
      <c r="E14" s="2" t="s">
        <v>11</v>
      </c>
      <c r="F14" s="2" t="s">
        <v>5</v>
      </c>
    </row>
    <row r="15" spans="1:6" s="2" customFormat="1" x14ac:dyDescent="0.2">
      <c r="A15" s="2" t="s">
        <v>28</v>
      </c>
      <c r="B15" s="2" t="s">
        <v>15</v>
      </c>
      <c r="C15" s="2">
        <v>20.260000000000002</v>
      </c>
      <c r="D15" s="2">
        <v>78.5</v>
      </c>
      <c r="E15" s="2" t="s">
        <v>11</v>
      </c>
      <c r="F15" s="2" t="s">
        <v>5</v>
      </c>
    </row>
    <row r="16" spans="1:6" s="2" customFormat="1" x14ac:dyDescent="0.2">
      <c r="A16" s="2" t="s">
        <v>29</v>
      </c>
      <c r="B16" s="2" t="s">
        <v>15</v>
      </c>
      <c r="C16" s="2">
        <v>20.22</v>
      </c>
      <c r="D16" s="2">
        <v>78.5</v>
      </c>
      <c r="E16" s="2" t="s">
        <v>11</v>
      </c>
      <c r="F16" s="2" t="s">
        <v>6</v>
      </c>
    </row>
    <row r="17" spans="1:6" s="2" customFormat="1" ht="15.75" x14ac:dyDescent="0.2">
      <c r="A17" s="2" t="s">
        <v>30</v>
      </c>
      <c r="B17" s="2" t="s">
        <v>15</v>
      </c>
      <c r="C17" s="2">
        <v>19.78</v>
      </c>
      <c r="D17" s="2">
        <v>78.5</v>
      </c>
      <c r="E17" s="2" t="s">
        <v>11</v>
      </c>
      <c r="F17" s="5" t="s">
        <v>8</v>
      </c>
    </row>
    <row r="18" spans="1:6" s="2" customFormat="1" ht="15.75" x14ac:dyDescent="0.2">
      <c r="A18" s="2" t="s">
        <v>31</v>
      </c>
      <c r="B18" s="2" t="s">
        <v>15</v>
      </c>
      <c r="C18" s="2">
        <v>19.850000000000001</v>
      </c>
      <c r="D18" s="2">
        <v>78.5</v>
      </c>
      <c r="E18" s="2" t="s">
        <v>11</v>
      </c>
      <c r="F18" s="5" t="s">
        <v>8</v>
      </c>
    </row>
    <row r="19" spans="1:6" s="2" customFormat="1" ht="15.75" x14ac:dyDescent="0.2">
      <c r="A19" s="2" t="s">
        <v>32</v>
      </c>
      <c r="B19" s="2" t="s">
        <v>15</v>
      </c>
      <c r="C19" s="2">
        <v>19.82</v>
      </c>
      <c r="D19" s="2">
        <v>78.5</v>
      </c>
      <c r="E19" s="2" t="s">
        <v>11</v>
      </c>
      <c r="F19" s="5" t="s">
        <v>7</v>
      </c>
    </row>
    <row r="20" spans="1:6" s="2" customFormat="1" x14ac:dyDescent="0.2">
      <c r="A20" s="2" t="s">
        <v>33</v>
      </c>
      <c r="B20" s="2" t="s">
        <v>15</v>
      </c>
      <c r="C20" s="2">
        <v>20.13</v>
      </c>
      <c r="D20" s="2">
        <v>77</v>
      </c>
      <c r="E20" s="2" t="s">
        <v>12</v>
      </c>
      <c r="F20" s="2" t="s">
        <v>5</v>
      </c>
    </row>
    <row r="21" spans="1:6" s="2" customFormat="1" x14ac:dyDescent="0.2">
      <c r="A21" s="2" t="s">
        <v>34</v>
      </c>
      <c r="B21" s="2" t="s">
        <v>15</v>
      </c>
      <c r="C21" s="2">
        <v>20.05</v>
      </c>
      <c r="D21" s="2">
        <v>77</v>
      </c>
      <c r="E21" s="2" t="s">
        <v>12</v>
      </c>
      <c r="F21" s="2" t="s">
        <v>5</v>
      </c>
    </row>
    <row r="22" spans="1:6" s="2" customFormat="1" x14ac:dyDescent="0.2">
      <c r="A22" s="2" t="s">
        <v>35</v>
      </c>
      <c r="B22" s="2" t="s">
        <v>15</v>
      </c>
      <c r="C22" s="2">
        <v>20.09</v>
      </c>
      <c r="D22" s="2">
        <v>77</v>
      </c>
      <c r="E22" s="2" t="s">
        <v>12</v>
      </c>
      <c r="F22" s="2" t="s">
        <v>6</v>
      </c>
    </row>
    <row r="23" spans="1:6" s="2" customFormat="1" ht="15.75" x14ac:dyDescent="0.2">
      <c r="A23" s="2" t="s">
        <v>36</v>
      </c>
      <c r="B23" s="2" t="s">
        <v>15</v>
      </c>
      <c r="C23" s="2">
        <v>19.73</v>
      </c>
      <c r="D23" s="2">
        <v>77</v>
      </c>
      <c r="E23" s="2" t="s">
        <v>12</v>
      </c>
      <c r="F23" s="5" t="s">
        <v>8</v>
      </c>
    </row>
    <row r="24" spans="1:6" s="2" customFormat="1" ht="15.75" x14ac:dyDescent="0.2">
      <c r="A24" s="2" t="s">
        <v>37</v>
      </c>
      <c r="B24" s="2" t="s">
        <v>15</v>
      </c>
      <c r="C24" s="2">
        <v>19.84</v>
      </c>
      <c r="D24" s="2">
        <v>77</v>
      </c>
      <c r="E24" s="2" t="s">
        <v>12</v>
      </c>
      <c r="F24" s="5" t="s">
        <v>8</v>
      </c>
    </row>
    <row r="25" spans="1:6" s="2" customFormat="1" ht="15.75" x14ac:dyDescent="0.2">
      <c r="A25" s="2" t="s">
        <v>38</v>
      </c>
      <c r="B25" s="2" t="s">
        <v>15</v>
      </c>
      <c r="C25" s="2">
        <v>19.739999999999998</v>
      </c>
      <c r="D25" s="2">
        <v>77</v>
      </c>
      <c r="E25" s="2" t="s">
        <v>12</v>
      </c>
      <c r="F25" s="5" t="s">
        <v>7</v>
      </c>
    </row>
    <row r="26" spans="1:6" s="2" customFormat="1" x14ac:dyDescent="0.2">
      <c r="A26" s="2" t="s">
        <v>39</v>
      </c>
      <c r="B26" s="2" t="s">
        <v>15</v>
      </c>
      <c r="C26" s="2">
        <v>13.78</v>
      </c>
      <c r="D26" s="2">
        <v>86</v>
      </c>
      <c r="E26" s="2" t="s">
        <v>48</v>
      </c>
      <c r="F26" s="2" t="s">
        <v>5</v>
      </c>
    </row>
    <row r="27" spans="1:6" s="2" customFormat="1" x14ac:dyDescent="0.2">
      <c r="A27" s="2" t="s">
        <v>40</v>
      </c>
      <c r="B27" s="2" t="s">
        <v>15</v>
      </c>
      <c r="C27" s="2">
        <v>13.7</v>
      </c>
      <c r="D27" s="2">
        <v>86</v>
      </c>
      <c r="E27" s="2" t="s">
        <v>48</v>
      </c>
      <c r="F27" s="2" t="s">
        <v>5</v>
      </c>
    </row>
    <row r="28" spans="1:6" s="2" customFormat="1" x14ac:dyDescent="0.2">
      <c r="A28" s="2" t="s">
        <v>41</v>
      </c>
      <c r="B28" s="2" t="s">
        <v>15</v>
      </c>
      <c r="C28" s="2">
        <v>13.74</v>
      </c>
      <c r="D28" s="2">
        <v>86</v>
      </c>
      <c r="E28" s="2" t="s">
        <v>48</v>
      </c>
      <c r="F28" s="2" t="s">
        <v>6</v>
      </c>
    </row>
    <row r="29" spans="1:6" s="2" customFormat="1" ht="15.75" x14ac:dyDescent="0.2">
      <c r="A29" s="2" t="s">
        <v>42</v>
      </c>
      <c r="B29" s="2" t="s">
        <v>15</v>
      </c>
      <c r="C29" s="2">
        <v>13.87</v>
      </c>
      <c r="D29" s="2">
        <v>86</v>
      </c>
      <c r="E29" s="2" t="s">
        <v>48</v>
      </c>
      <c r="F29" s="5" t="s">
        <v>8</v>
      </c>
    </row>
    <row r="30" spans="1:6" s="2" customFormat="1" ht="15.75" x14ac:dyDescent="0.2">
      <c r="A30" s="2" t="s">
        <v>43</v>
      </c>
      <c r="B30" s="2" t="s">
        <v>15</v>
      </c>
      <c r="C30" s="2">
        <v>13.82</v>
      </c>
      <c r="D30" s="2">
        <v>86</v>
      </c>
      <c r="E30" s="2" t="s">
        <v>48</v>
      </c>
      <c r="F30" s="5" t="s">
        <v>8</v>
      </c>
    </row>
    <row r="31" spans="1:6" s="2" customFormat="1" ht="15.75" x14ac:dyDescent="0.2">
      <c r="A31" s="2" t="s">
        <v>44</v>
      </c>
      <c r="B31" s="2" t="s">
        <v>15</v>
      </c>
      <c r="C31" s="2">
        <v>13.98</v>
      </c>
      <c r="D31" s="2">
        <v>85.5</v>
      </c>
      <c r="E31" s="2" t="s">
        <v>48</v>
      </c>
      <c r="F31" s="5" t="s">
        <v>7</v>
      </c>
    </row>
    <row r="32" spans="1:6" x14ac:dyDescent="0.2">
      <c r="D3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EFA9-8A9C-4227-91D3-D93967CB6573}">
  <dimension ref="A1:K7"/>
  <sheetViews>
    <sheetView workbookViewId="0">
      <selection activeCell="I5" sqref="I5"/>
    </sheetView>
  </sheetViews>
  <sheetFormatPr defaultRowHeight="14.25" x14ac:dyDescent="0.2"/>
  <sheetData>
    <row r="1" spans="1:11" x14ac:dyDescent="0.2">
      <c r="A1" t="s">
        <v>49</v>
      </c>
      <c r="B1" t="s">
        <v>52</v>
      </c>
      <c r="D1" t="s">
        <v>53</v>
      </c>
      <c r="F1" s="3" t="s">
        <v>55</v>
      </c>
      <c r="G1" t="s">
        <v>52</v>
      </c>
      <c r="I1" t="s">
        <v>53</v>
      </c>
      <c r="K1" t="s">
        <v>54</v>
      </c>
    </row>
    <row r="2" spans="1:11" x14ac:dyDescent="0.2">
      <c r="A2">
        <v>1</v>
      </c>
      <c r="B2">
        <v>1181409</v>
      </c>
      <c r="C2">
        <f>AVERAGE(B2:B4)</f>
        <v>1135756.3333333333</v>
      </c>
      <c r="F2">
        <v>1</v>
      </c>
      <c r="G2">
        <v>1159900</v>
      </c>
      <c r="H2">
        <f>G2/G2</f>
        <v>1</v>
      </c>
      <c r="J2">
        <f>AVERAGE(G2:G4)</f>
        <v>1136341.3333333333</v>
      </c>
    </row>
    <row r="3" spans="1:11" x14ac:dyDescent="0.2">
      <c r="A3">
        <v>1</v>
      </c>
      <c r="B3">
        <v>1128432</v>
      </c>
      <c r="F3">
        <v>1</v>
      </c>
      <c r="G3">
        <v>1176543</v>
      </c>
      <c r="H3">
        <f t="shared" ref="H3:H4" si="0">G3/G3</f>
        <v>1</v>
      </c>
    </row>
    <row r="4" spans="1:11" x14ac:dyDescent="0.2">
      <c r="A4">
        <v>1</v>
      </c>
      <c r="B4">
        <v>1097428</v>
      </c>
      <c r="F4">
        <v>1</v>
      </c>
      <c r="G4">
        <v>1072581</v>
      </c>
      <c r="H4">
        <f t="shared" si="0"/>
        <v>1</v>
      </c>
    </row>
    <row r="5" spans="1:11" x14ac:dyDescent="0.2">
      <c r="A5">
        <v>1</v>
      </c>
      <c r="B5">
        <v>505439</v>
      </c>
      <c r="C5" s="7">
        <f>B5/C2</f>
        <v>0.44502415277455348</v>
      </c>
      <c r="D5" s="7">
        <f>1-C5</f>
        <v>0.55497584722544646</v>
      </c>
      <c r="F5">
        <v>1</v>
      </c>
      <c r="G5">
        <v>642293</v>
      </c>
      <c r="H5" s="7">
        <f>G5/J2</f>
        <v>0.56522893355986936</v>
      </c>
      <c r="I5" s="7">
        <f>1-H5</f>
        <v>0.43477106644013064</v>
      </c>
      <c r="K5">
        <f>_xlfn.T.TEST(D5:D7,I5:I7,2,3)</f>
        <v>1.8963828835731047E-5</v>
      </c>
    </row>
    <row r="6" spans="1:11" x14ac:dyDescent="0.2">
      <c r="A6">
        <v>1</v>
      </c>
      <c r="B6">
        <v>501843</v>
      </c>
      <c r="C6" s="7">
        <f>B6/C2</f>
        <v>0.44185798068775906</v>
      </c>
      <c r="D6" s="7">
        <f t="shared" ref="D6:D7" si="1">1-C6</f>
        <v>0.55814201931224094</v>
      </c>
      <c r="F6">
        <v>1</v>
      </c>
      <c r="G6">
        <v>657234</v>
      </c>
      <c r="H6" s="7">
        <f>G6/J2</f>
        <v>0.57837727161791763</v>
      </c>
      <c r="I6" s="7">
        <f t="shared" ref="I6:I7" si="2">1-H6</f>
        <v>0.42162272838208237</v>
      </c>
    </row>
    <row r="7" spans="1:11" x14ac:dyDescent="0.2">
      <c r="A7">
        <v>1</v>
      </c>
      <c r="B7">
        <v>514428</v>
      </c>
      <c r="C7" s="7">
        <f>B7/C2</f>
        <v>0.45293870252099266</v>
      </c>
      <c r="D7" s="7">
        <f t="shared" si="1"/>
        <v>0.54706129747900734</v>
      </c>
      <c r="F7">
        <v>1</v>
      </c>
      <c r="G7">
        <v>651867</v>
      </c>
      <c r="H7" s="7">
        <f>G7/J2</f>
        <v>0.57365421892013668</v>
      </c>
      <c r="I7" s="7">
        <f t="shared" si="2"/>
        <v>0.42634578107986332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DD797-A4FE-4363-A68E-862358C95F6E}">
  <dimension ref="A1:E4"/>
  <sheetViews>
    <sheetView workbookViewId="0">
      <selection activeCell="G28" sqref="G28"/>
    </sheetView>
  </sheetViews>
  <sheetFormatPr defaultRowHeight="14.25" x14ac:dyDescent="0.2"/>
  <sheetData>
    <row r="1" spans="1:5" x14ac:dyDescent="0.2">
      <c r="A1" t="s">
        <v>8</v>
      </c>
      <c r="C1" s="3" t="s">
        <v>49</v>
      </c>
      <c r="D1" s="3" t="s">
        <v>55</v>
      </c>
      <c r="E1" s="3" t="s">
        <v>50</v>
      </c>
    </row>
    <row r="2" spans="1:5" x14ac:dyDescent="0.2">
      <c r="B2" s="3" t="s">
        <v>51</v>
      </c>
      <c r="C2" s="6">
        <v>735</v>
      </c>
      <c r="D2" s="6">
        <v>39</v>
      </c>
      <c r="E2" s="3">
        <f>_xlfn.T.TEST(C2:C4,D2:D4,2,3)</f>
        <v>3.9673632739047304E-4</v>
      </c>
    </row>
    <row r="3" spans="1:5" x14ac:dyDescent="0.2">
      <c r="B3" s="3"/>
      <c r="C3" s="6">
        <v>721</v>
      </c>
      <c r="D3" s="6">
        <v>30</v>
      </c>
      <c r="E3" s="3"/>
    </row>
    <row r="4" spans="1:5" x14ac:dyDescent="0.2">
      <c r="B4" s="3"/>
      <c r="C4" s="6">
        <v>786</v>
      </c>
      <c r="D4" s="6">
        <v>22</v>
      </c>
      <c r="E4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Result_7A PCR</vt:lpstr>
      <vt:lpstr>Raw data_7A PCR</vt:lpstr>
      <vt:lpstr>wound_7B</vt:lpstr>
      <vt:lpstr>Invasion_7C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charlie</cp:lastModifiedBy>
  <dcterms:created xsi:type="dcterms:W3CDTF">2015-06-05T18:19:34Z</dcterms:created>
  <dcterms:modified xsi:type="dcterms:W3CDTF">2025-07-07T08:13:18Z</dcterms:modified>
</cp:coreProperties>
</file>