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趋势股票池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<sst xmlns="http://schemas.openxmlformats.org/spreadsheetml/2006/main" count="788" uniqueCount="491">
  <si>
    <t xml:space="preserve">投资有风险，入市需谨慎。</t>
  </si>
  <si>
    <t xml:space="preserve">重要声明：这仅仅是非常个人的观点，仅仅是一家之言，绝对不能够作为操作建议。</t>
  </si>
  <si>
    <r>
      <rPr>
        <sz val="12"/>
        <color rgb="FF808080"/>
        <rFont val="微软雅黑"/>
        <family val="2"/>
        <charset val="134"/>
      </rPr>
      <t xml:space="preserve">更新日期：</t>
    </r>
    <r>
      <rPr>
        <sz val="12"/>
        <color rgb="FF808080"/>
        <rFont val="Arial"/>
        <family val="2"/>
        <charset val="134"/>
      </rPr>
      <t xml:space="preserve">02-24-2019</t>
    </r>
  </si>
  <si>
    <t xml:space="preserve">代码</t>
  </si>
  <si>
    <t xml:space="preserve">名称</t>
  </si>
  <si>
    <r>
      <rPr>
        <sz val="10"/>
        <rFont val="微软雅黑"/>
        <family val="2"/>
        <charset val="134"/>
      </rPr>
      <t xml:space="preserve">涨幅</t>
    </r>
    <r>
      <rPr>
        <sz val="10"/>
        <rFont val="Arial"/>
        <family val="2"/>
        <charset val="134"/>
      </rPr>
      <t xml:space="preserve">%</t>
    </r>
  </si>
  <si>
    <t xml:space="preserve">总量</t>
  </si>
  <si>
    <t xml:space="preserve">流通市值</t>
  </si>
  <si>
    <r>
      <rPr>
        <sz val="10"/>
        <rFont val="微软雅黑"/>
        <family val="2"/>
        <charset val="134"/>
      </rPr>
      <t xml:space="preserve">换手</t>
    </r>
    <r>
      <rPr>
        <sz val="10"/>
        <rFont val="Arial"/>
        <family val="2"/>
        <charset val="134"/>
      </rPr>
      <t xml:space="preserve">%</t>
    </r>
  </si>
  <si>
    <t xml:space="preserve">现价</t>
  </si>
  <si>
    <t xml:space="preserve">买价</t>
  </si>
  <si>
    <t xml:space="preserve">卖价</t>
  </si>
  <si>
    <t xml:space="preserve">现量</t>
  </si>
  <si>
    <r>
      <rPr>
        <sz val="10"/>
        <rFont val="微软雅黑"/>
        <family val="2"/>
        <charset val="134"/>
      </rPr>
      <t xml:space="preserve">涨速</t>
    </r>
    <r>
      <rPr>
        <sz val="10"/>
        <rFont val="Arial"/>
        <family val="2"/>
        <charset val="134"/>
      </rPr>
      <t xml:space="preserve">%</t>
    </r>
  </si>
  <si>
    <t xml:space="preserve">今开</t>
  </si>
  <si>
    <t xml:space="preserve">最高</t>
  </si>
  <si>
    <t xml:space="preserve">最低</t>
  </si>
  <si>
    <t xml:space="preserve">昨收</t>
  </si>
  <si>
    <r>
      <rPr>
        <sz val="10"/>
        <rFont val="微软雅黑"/>
        <family val="2"/>
        <charset val="134"/>
      </rPr>
      <t xml:space="preserve">市盈</t>
    </r>
    <r>
      <rPr>
        <sz val="10"/>
        <rFont val="Arial"/>
        <family val="2"/>
        <charset val="134"/>
      </rPr>
      <t xml:space="preserve">(</t>
    </r>
    <r>
      <rPr>
        <sz val="10"/>
        <rFont val="微软雅黑"/>
        <family val="2"/>
        <charset val="134"/>
      </rPr>
      <t xml:space="preserve">动</t>
    </r>
    <r>
      <rPr>
        <sz val="10"/>
        <rFont val="Arial"/>
        <family val="2"/>
        <charset val="134"/>
      </rPr>
      <t xml:space="preserve">)</t>
    </r>
  </si>
  <si>
    <t xml:space="preserve">总金额</t>
  </si>
  <si>
    <t xml:space="preserve">量比</t>
  </si>
  <si>
    <t xml:space="preserve">细分行业</t>
  </si>
  <si>
    <t xml:space="preserve">地区</t>
  </si>
  <si>
    <r>
      <rPr>
        <sz val="10"/>
        <rFont val="微软雅黑"/>
        <family val="2"/>
        <charset val="134"/>
      </rPr>
      <t xml:space="preserve">振幅</t>
    </r>
    <r>
      <rPr>
        <sz val="10"/>
        <rFont val="Arial"/>
        <family val="2"/>
        <charset val="134"/>
      </rPr>
      <t xml:space="preserve">%</t>
    </r>
  </si>
  <si>
    <t xml:space="preserve">均价</t>
  </si>
  <si>
    <t xml:space="preserve">内盘</t>
  </si>
  <si>
    <t xml:space="preserve">外盘</t>
  </si>
  <si>
    <t xml:space="preserve">内外比</t>
  </si>
  <si>
    <t xml:space="preserve">买量</t>
  </si>
  <si>
    <t xml:space="preserve">卖量</t>
  </si>
  <si>
    <t xml:space="preserve">涨跌</t>
  </si>
  <si>
    <t xml:space="preserve">方正证券</t>
  </si>
  <si>
    <r>
      <rPr>
        <sz val="10"/>
        <rFont val="Arial"/>
        <family val="2"/>
        <charset val="134"/>
      </rPr>
      <t xml:space="preserve">        602.59</t>
    </r>
    <r>
      <rPr>
        <sz val="10"/>
        <rFont val="微软雅黑"/>
        <family val="2"/>
        <charset val="134"/>
      </rPr>
      <t xml:space="preserve">亿</t>
    </r>
  </si>
  <si>
    <t xml:space="preserve">--  </t>
  </si>
  <si>
    <t xml:space="preserve">证券</t>
  </si>
  <si>
    <t xml:space="preserve">湖南</t>
  </si>
  <si>
    <t xml:space="preserve">岷江水电</t>
  </si>
  <si>
    <r>
      <rPr>
        <sz val="10"/>
        <rFont val="Arial"/>
        <family val="2"/>
        <charset val="134"/>
      </rPr>
      <t xml:space="preserve">         44.72</t>
    </r>
    <r>
      <rPr>
        <sz val="10"/>
        <rFont val="微软雅黑"/>
        <family val="2"/>
        <charset val="134"/>
      </rPr>
      <t xml:space="preserve">亿</t>
    </r>
  </si>
  <si>
    <t xml:space="preserve">水力发电</t>
  </si>
  <si>
    <t xml:space="preserve">四川</t>
  </si>
  <si>
    <t xml:space="preserve">华泰证券</t>
  </si>
  <si>
    <r>
      <rPr>
        <sz val="10"/>
        <rFont val="Arial"/>
        <family val="2"/>
        <charset val="134"/>
      </rPr>
      <t xml:space="preserve">       1218.85</t>
    </r>
    <r>
      <rPr>
        <sz val="10"/>
        <rFont val="微软雅黑"/>
        <family val="2"/>
        <charset val="134"/>
      </rPr>
      <t xml:space="preserve">亿</t>
    </r>
  </si>
  <si>
    <t xml:space="preserve">江苏</t>
  </si>
  <si>
    <t xml:space="preserve">风范股份</t>
  </si>
  <si>
    <r>
      <rPr>
        <sz val="10"/>
        <rFont val="Arial"/>
        <family val="2"/>
        <charset val="134"/>
      </rPr>
      <t xml:space="preserve">        109.47</t>
    </r>
    <r>
      <rPr>
        <sz val="10"/>
        <rFont val="微软雅黑"/>
        <family val="2"/>
        <charset val="134"/>
      </rPr>
      <t xml:space="preserve">亿</t>
    </r>
  </si>
  <si>
    <t xml:space="preserve">电气设备</t>
  </si>
  <si>
    <t xml:space="preserve">东方通信</t>
  </si>
  <si>
    <r>
      <rPr>
        <sz val="10"/>
        <rFont val="Arial"/>
        <family val="2"/>
        <charset val="134"/>
      </rPr>
      <t xml:space="preserve">        292.92</t>
    </r>
    <r>
      <rPr>
        <sz val="10"/>
        <rFont val="微软雅黑"/>
        <family val="2"/>
        <charset val="134"/>
      </rPr>
      <t xml:space="preserve">亿</t>
    </r>
  </si>
  <si>
    <t xml:space="preserve">通信设备</t>
  </si>
  <si>
    <t xml:space="preserve">浙江</t>
  </si>
  <si>
    <t xml:space="preserve">中信证券</t>
  </si>
  <si>
    <r>
      <rPr>
        <sz val="10"/>
        <rFont val="Arial"/>
        <family val="2"/>
        <charset val="134"/>
      </rPr>
      <t xml:space="preserve">       2201.43</t>
    </r>
    <r>
      <rPr>
        <sz val="10"/>
        <rFont val="微软雅黑"/>
        <family val="2"/>
        <charset val="134"/>
      </rPr>
      <t xml:space="preserve">亿</t>
    </r>
  </si>
  <si>
    <t xml:space="preserve">深圳</t>
  </si>
  <si>
    <t xml:space="preserve">通产丽星</t>
  </si>
  <si>
    <r>
      <rPr>
        <sz val="10"/>
        <rFont val="Arial"/>
        <family val="2"/>
        <charset val="134"/>
      </rPr>
      <t xml:space="preserve">         81.06</t>
    </r>
    <r>
      <rPr>
        <sz val="10"/>
        <rFont val="微软雅黑"/>
        <family val="2"/>
        <charset val="134"/>
      </rPr>
      <t xml:space="preserve">亿</t>
    </r>
  </si>
  <si>
    <t xml:space="preserve">塑料</t>
  </si>
  <si>
    <t xml:space="preserve">恒生电子</t>
  </si>
  <si>
    <r>
      <rPr>
        <sz val="10"/>
        <rFont val="Arial"/>
        <family val="2"/>
        <charset val="134"/>
      </rPr>
      <t xml:space="preserve">        480.41</t>
    </r>
    <r>
      <rPr>
        <sz val="10"/>
        <rFont val="微软雅黑"/>
        <family val="2"/>
        <charset val="134"/>
      </rPr>
      <t xml:space="preserve">亿</t>
    </r>
  </si>
  <si>
    <t xml:space="preserve">软件服务</t>
  </si>
  <si>
    <t xml:space="preserve">中际旭创</t>
  </si>
  <si>
    <r>
      <rPr>
        <sz val="10"/>
        <rFont val="Arial"/>
        <family val="2"/>
        <charset val="134"/>
      </rPr>
      <t xml:space="preserve">        115.64</t>
    </r>
    <r>
      <rPr>
        <sz val="10"/>
        <rFont val="微软雅黑"/>
        <family val="2"/>
        <charset val="134"/>
      </rPr>
      <t xml:space="preserve">亿</t>
    </r>
  </si>
  <si>
    <t xml:space="preserve">山东</t>
  </si>
  <si>
    <t xml:space="preserve">正邦科技</t>
  </si>
  <si>
    <r>
      <rPr>
        <sz val="10"/>
        <rFont val="Arial"/>
        <family val="2"/>
        <charset val="134"/>
      </rPr>
      <t xml:space="preserve">        237.62</t>
    </r>
    <r>
      <rPr>
        <sz val="10"/>
        <rFont val="微软雅黑"/>
        <family val="2"/>
        <charset val="134"/>
      </rPr>
      <t xml:space="preserve">亿</t>
    </r>
  </si>
  <si>
    <t xml:space="preserve">饲料</t>
  </si>
  <si>
    <t xml:space="preserve">江西</t>
  </si>
  <si>
    <t xml:space="preserve">长春高新</t>
  </si>
  <si>
    <r>
      <rPr>
        <sz val="10"/>
        <rFont val="Arial"/>
        <family val="2"/>
        <charset val="134"/>
      </rPr>
      <t xml:space="preserve">        384.18</t>
    </r>
    <r>
      <rPr>
        <sz val="10"/>
        <rFont val="微软雅黑"/>
        <family val="2"/>
        <charset val="134"/>
      </rPr>
      <t xml:space="preserve">亿</t>
    </r>
  </si>
  <si>
    <t xml:space="preserve">生物制药</t>
  </si>
  <si>
    <t xml:space="preserve">吉林</t>
  </si>
  <si>
    <t xml:space="preserve">三垒股份</t>
  </si>
  <si>
    <r>
      <rPr>
        <sz val="10"/>
        <rFont val="Arial"/>
        <family val="2"/>
        <charset val="134"/>
      </rPr>
      <t xml:space="preserve">         63.45</t>
    </r>
    <r>
      <rPr>
        <sz val="10"/>
        <rFont val="微软雅黑"/>
        <family val="2"/>
        <charset val="134"/>
      </rPr>
      <t xml:space="preserve">亿</t>
    </r>
  </si>
  <si>
    <t xml:space="preserve">专用机械</t>
  </si>
  <si>
    <t xml:space="preserve">辽宁</t>
  </si>
  <si>
    <t xml:space="preserve">特发信息</t>
  </si>
  <si>
    <r>
      <rPr>
        <sz val="10"/>
        <rFont val="Arial"/>
        <family val="2"/>
        <charset val="134"/>
      </rPr>
      <t xml:space="preserve">         78.70</t>
    </r>
    <r>
      <rPr>
        <sz val="10"/>
        <rFont val="微软雅黑"/>
        <family val="2"/>
        <charset val="134"/>
      </rPr>
      <t xml:space="preserve">亿</t>
    </r>
  </si>
  <si>
    <t xml:space="preserve">长江证券</t>
  </si>
  <si>
    <r>
      <rPr>
        <sz val="10"/>
        <rFont val="Arial"/>
        <family val="2"/>
        <charset val="134"/>
      </rPr>
      <t xml:space="preserve">        383.19</t>
    </r>
    <r>
      <rPr>
        <sz val="10"/>
        <rFont val="微软雅黑"/>
        <family val="2"/>
        <charset val="134"/>
      </rPr>
      <t xml:space="preserve">亿</t>
    </r>
  </si>
  <si>
    <t xml:space="preserve">湖北</t>
  </si>
  <si>
    <t xml:space="preserve">国元证券</t>
  </si>
  <si>
    <r>
      <rPr>
        <sz val="10"/>
        <rFont val="Arial"/>
        <family val="2"/>
        <charset val="134"/>
      </rPr>
      <t xml:space="preserve">        275.47</t>
    </r>
    <r>
      <rPr>
        <sz val="10"/>
        <rFont val="微软雅黑"/>
        <family val="2"/>
        <charset val="134"/>
      </rPr>
      <t xml:space="preserve">亿</t>
    </r>
  </si>
  <si>
    <t xml:space="preserve">安徽</t>
  </si>
  <si>
    <t xml:space="preserve">海通证券</t>
  </si>
  <si>
    <r>
      <rPr>
        <sz val="10"/>
        <rFont val="Arial"/>
        <family val="2"/>
        <charset val="134"/>
      </rPr>
      <t xml:space="preserve">       1028.51</t>
    </r>
    <r>
      <rPr>
        <sz val="10"/>
        <rFont val="微软雅黑"/>
        <family val="2"/>
        <charset val="134"/>
      </rPr>
      <t xml:space="preserve">亿</t>
    </r>
  </si>
  <si>
    <t xml:space="preserve">上海</t>
  </si>
  <si>
    <t xml:space="preserve">恒立液压</t>
  </si>
  <si>
    <r>
      <rPr>
        <sz val="10"/>
        <rFont val="Arial"/>
        <family val="2"/>
        <charset val="134"/>
      </rPr>
      <t xml:space="preserve">        246.96</t>
    </r>
    <r>
      <rPr>
        <sz val="10"/>
        <rFont val="微软雅黑"/>
        <family val="2"/>
        <charset val="134"/>
      </rPr>
      <t xml:space="preserve">亿</t>
    </r>
  </si>
  <si>
    <t xml:space="preserve">工程机械</t>
  </si>
  <si>
    <t xml:space="preserve">民和股份</t>
  </si>
  <si>
    <r>
      <rPr>
        <sz val="10"/>
        <rFont val="Arial"/>
        <family val="2"/>
        <charset val="134"/>
      </rPr>
      <t xml:space="preserve">         44.73</t>
    </r>
    <r>
      <rPr>
        <sz val="10"/>
        <rFont val="微软雅黑"/>
        <family val="2"/>
        <charset val="134"/>
      </rPr>
      <t xml:space="preserve">亿</t>
    </r>
  </si>
  <si>
    <t xml:space="preserve">农业综合</t>
  </si>
  <si>
    <t xml:space="preserve">烽火通信</t>
  </si>
  <si>
    <r>
      <rPr>
        <sz val="10"/>
        <rFont val="Arial"/>
        <family val="2"/>
        <charset val="134"/>
      </rPr>
      <t xml:space="preserve">        368.96</t>
    </r>
    <r>
      <rPr>
        <sz val="10"/>
        <rFont val="微软雅黑"/>
        <family val="2"/>
        <charset val="134"/>
      </rPr>
      <t xml:space="preserve">亿</t>
    </r>
  </si>
  <si>
    <t xml:space="preserve">杭齿前进</t>
  </si>
  <si>
    <r>
      <rPr>
        <sz val="10"/>
        <rFont val="Arial"/>
        <family val="2"/>
        <charset val="134"/>
      </rPr>
      <t xml:space="preserve">         48.01</t>
    </r>
    <r>
      <rPr>
        <sz val="10"/>
        <rFont val="微软雅黑"/>
        <family val="2"/>
        <charset val="134"/>
      </rPr>
      <t xml:space="preserve">亿</t>
    </r>
  </si>
  <si>
    <t xml:space="preserve">机械基件</t>
  </si>
  <si>
    <t xml:space="preserve">越秀金控</t>
  </si>
  <si>
    <r>
      <rPr>
        <sz val="10"/>
        <rFont val="Arial"/>
        <family val="2"/>
        <charset val="134"/>
      </rPr>
      <t xml:space="preserve">         53.03</t>
    </r>
    <r>
      <rPr>
        <sz val="10"/>
        <rFont val="微软雅黑"/>
        <family val="2"/>
        <charset val="134"/>
      </rPr>
      <t xml:space="preserve">亿</t>
    </r>
  </si>
  <si>
    <t xml:space="preserve">多元金融</t>
  </si>
  <si>
    <t xml:space="preserve">广东</t>
  </si>
  <si>
    <t xml:space="preserve">三盛教育</t>
  </si>
  <si>
    <r>
      <rPr>
        <sz val="10"/>
        <rFont val="Arial"/>
        <family val="2"/>
        <charset val="134"/>
      </rPr>
      <t xml:space="preserve">         37.24</t>
    </r>
    <r>
      <rPr>
        <sz val="10"/>
        <rFont val="微软雅黑"/>
        <family val="2"/>
        <charset val="134"/>
      </rPr>
      <t xml:space="preserve">亿</t>
    </r>
  </si>
  <si>
    <t xml:space="preserve">文教休闲</t>
  </si>
  <si>
    <t xml:space="preserve">北京</t>
  </si>
  <si>
    <t xml:space="preserve">方大特钢</t>
  </si>
  <si>
    <r>
      <rPr>
        <sz val="10"/>
        <rFont val="Arial"/>
        <family val="2"/>
        <charset val="134"/>
      </rPr>
      <t xml:space="preserve">        176.24</t>
    </r>
    <r>
      <rPr>
        <sz val="10"/>
        <rFont val="微软雅黑"/>
        <family val="2"/>
        <charset val="134"/>
      </rPr>
      <t xml:space="preserve">亿</t>
    </r>
  </si>
  <si>
    <t xml:space="preserve">特种钢</t>
  </si>
  <si>
    <t xml:space="preserve">佳都科技</t>
  </si>
  <si>
    <r>
      <rPr>
        <sz val="10"/>
        <rFont val="Arial"/>
        <family val="2"/>
        <charset val="134"/>
      </rPr>
      <t xml:space="preserve">        150.31</t>
    </r>
    <r>
      <rPr>
        <sz val="10"/>
        <rFont val="微软雅黑"/>
        <family val="2"/>
        <charset val="134"/>
      </rPr>
      <t xml:space="preserve">亿</t>
    </r>
  </si>
  <si>
    <t xml:space="preserve">香溢融通</t>
  </si>
  <si>
    <r>
      <rPr>
        <sz val="10"/>
        <rFont val="Arial"/>
        <family val="2"/>
        <charset val="134"/>
      </rPr>
      <t xml:space="preserve">         28.30</t>
    </r>
    <r>
      <rPr>
        <sz val="10"/>
        <rFont val="微软雅黑"/>
        <family val="2"/>
        <charset val="134"/>
      </rPr>
      <t xml:space="preserve">亿</t>
    </r>
  </si>
  <si>
    <t xml:space="preserve">三一重工</t>
  </si>
  <si>
    <r>
      <rPr>
        <sz val="10"/>
        <rFont val="Arial"/>
        <family val="2"/>
        <charset val="134"/>
      </rPr>
      <t xml:space="preserve">        804.25</t>
    </r>
    <r>
      <rPr>
        <sz val="10"/>
        <rFont val="微软雅黑"/>
        <family val="2"/>
        <charset val="134"/>
      </rPr>
      <t xml:space="preserve">亿</t>
    </r>
  </si>
  <si>
    <t xml:space="preserve">用友网络</t>
  </si>
  <si>
    <r>
      <rPr>
        <sz val="10"/>
        <rFont val="Arial"/>
        <family val="2"/>
        <charset val="134"/>
      </rPr>
      <t xml:space="preserve">        541.99</t>
    </r>
    <r>
      <rPr>
        <sz val="10"/>
        <rFont val="微软雅黑"/>
        <family val="2"/>
        <charset val="134"/>
      </rPr>
      <t xml:space="preserve">亿</t>
    </r>
  </si>
  <si>
    <t xml:space="preserve">光迅科技</t>
  </si>
  <si>
    <r>
      <rPr>
        <sz val="10"/>
        <rFont val="Arial"/>
        <family val="2"/>
        <charset val="134"/>
      </rPr>
      <t xml:space="preserve">        205.14</t>
    </r>
    <r>
      <rPr>
        <sz val="10"/>
        <rFont val="微软雅黑"/>
        <family val="2"/>
        <charset val="134"/>
      </rPr>
      <t xml:space="preserve">亿</t>
    </r>
  </si>
  <si>
    <t xml:space="preserve">出版传媒</t>
  </si>
  <si>
    <r>
      <rPr>
        <sz val="10"/>
        <rFont val="Arial"/>
        <family val="2"/>
        <charset val="134"/>
      </rPr>
      <t xml:space="preserve">         33.05</t>
    </r>
    <r>
      <rPr>
        <sz val="10"/>
        <rFont val="微软雅黑"/>
        <family val="2"/>
        <charset val="134"/>
      </rPr>
      <t xml:space="preserve">亿</t>
    </r>
  </si>
  <si>
    <t xml:space="preserve">出版业</t>
  </si>
  <si>
    <t xml:space="preserve">硕贝德</t>
  </si>
  <si>
    <r>
      <rPr>
        <sz val="10"/>
        <rFont val="Arial"/>
        <family val="2"/>
        <charset val="134"/>
      </rPr>
      <t xml:space="preserve">         55.57</t>
    </r>
    <r>
      <rPr>
        <sz val="10"/>
        <rFont val="微软雅黑"/>
        <family val="2"/>
        <charset val="134"/>
      </rPr>
      <t xml:space="preserve">亿</t>
    </r>
  </si>
  <si>
    <r>
      <rPr>
        <sz val="10"/>
        <rFont val="Arial"/>
        <family val="2"/>
        <charset val="134"/>
      </rPr>
      <t xml:space="preserve">*ST</t>
    </r>
    <r>
      <rPr>
        <sz val="10"/>
        <rFont val="微软雅黑"/>
        <family val="2"/>
        <charset val="134"/>
      </rPr>
      <t xml:space="preserve">宝鼎</t>
    </r>
  </si>
  <si>
    <r>
      <rPr>
        <sz val="10"/>
        <rFont val="Arial"/>
        <family val="2"/>
        <charset val="134"/>
      </rPr>
      <t xml:space="preserve">         14.71</t>
    </r>
    <r>
      <rPr>
        <sz val="10"/>
        <rFont val="微软雅黑"/>
        <family val="2"/>
        <charset val="134"/>
      </rPr>
      <t xml:space="preserve">亿</t>
    </r>
  </si>
  <si>
    <r>
      <rPr>
        <sz val="10"/>
        <rFont val="Arial"/>
        <family val="2"/>
        <charset val="134"/>
      </rPr>
      <t xml:space="preserve">*ST</t>
    </r>
    <r>
      <rPr>
        <sz val="10"/>
        <rFont val="微软雅黑"/>
        <family val="2"/>
        <charset val="134"/>
      </rPr>
      <t xml:space="preserve">新能</t>
    </r>
  </si>
  <si>
    <r>
      <rPr>
        <sz val="10"/>
        <rFont val="Arial"/>
        <family val="2"/>
        <charset val="134"/>
      </rPr>
      <t xml:space="preserve">         36.27</t>
    </r>
    <r>
      <rPr>
        <sz val="10"/>
        <rFont val="微软雅黑"/>
        <family val="2"/>
        <charset val="134"/>
      </rPr>
      <t xml:space="preserve">亿</t>
    </r>
  </si>
  <si>
    <t xml:space="preserve">火力发电</t>
  </si>
  <si>
    <t xml:space="preserve">众合科技</t>
  </si>
  <si>
    <r>
      <rPr>
        <sz val="10"/>
        <rFont val="Arial"/>
        <family val="2"/>
        <charset val="134"/>
      </rPr>
      <t xml:space="preserve">         33.21</t>
    </r>
    <r>
      <rPr>
        <sz val="10"/>
        <rFont val="微软雅黑"/>
        <family val="2"/>
        <charset val="134"/>
      </rPr>
      <t xml:space="preserve">亿</t>
    </r>
  </si>
  <si>
    <t xml:space="preserve">盛路通信</t>
  </si>
  <si>
    <r>
      <rPr>
        <sz val="10"/>
        <rFont val="Arial"/>
        <family val="2"/>
        <charset val="134"/>
      </rPr>
      <t xml:space="preserve">         42.50</t>
    </r>
    <r>
      <rPr>
        <sz val="10"/>
        <rFont val="微软雅黑"/>
        <family val="2"/>
        <charset val="134"/>
      </rPr>
      <t xml:space="preserve">亿</t>
    </r>
  </si>
  <si>
    <t xml:space="preserve">生益科技</t>
  </si>
  <si>
    <r>
      <rPr>
        <sz val="10"/>
        <rFont val="Arial"/>
        <family val="2"/>
        <charset val="134"/>
      </rPr>
      <t xml:space="preserve">        255.16</t>
    </r>
    <r>
      <rPr>
        <sz val="10"/>
        <rFont val="微软雅黑"/>
        <family val="2"/>
        <charset val="134"/>
      </rPr>
      <t xml:space="preserve">亿</t>
    </r>
  </si>
  <si>
    <t xml:space="preserve">元器件</t>
  </si>
  <si>
    <t xml:space="preserve">沪电股份</t>
  </si>
  <si>
    <r>
      <rPr>
        <sz val="10"/>
        <rFont val="Arial"/>
        <family val="2"/>
        <charset val="134"/>
      </rPr>
      <t xml:space="preserve">        178.75</t>
    </r>
    <r>
      <rPr>
        <sz val="10"/>
        <rFont val="微软雅黑"/>
        <family val="2"/>
        <charset val="134"/>
      </rPr>
      <t xml:space="preserve">亿</t>
    </r>
  </si>
  <si>
    <t xml:space="preserve">光环新网</t>
  </si>
  <si>
    <r>
      <rPr>
        <sz val="10"/>
        <rFont val="Arial"/>
        <family val="2"/>
        <charset val="134"/>
      </rPr>
      <t xml:space="preserve">        220.13</t>
    </r>
    <r>
      <rPr>
        <sz val="10"/>
        <rFont val="微软雅黑"/>
        <family val="2"/>
        <charset val="134"/>
      </rPr>
      <t xml:space="preserve">亿</t>
    </r>
  </si>
  <si>
    <t xml:space="preserve">电信运营</t>
  </si>
  <si>
    <t xml:space="preserve">通润装备</t>
  </si>
  <si>
    <r>
      <rPr>
        <sz val="10"/>
        <rFont val="Arial"/>
        <family val="2"/>
        <charset val="134"/>
      </rPr>
      <t xml:space="preserve">         20.54</t>
    </r>
    <r>
      <rPr>
        <sz val="10"/>
        <rFont val="微软雅黑"/>
        <family val="2"/>
        <charset val="134"/>
      </rPr>
      <t xml:space="preserve">亿</t>
    </r>
  </si>
  <si>
    <t xml:space="preserve">上海机场</t>
  </si>
  <si>
    <r>
      <rPr>
        <sz val="10"/>
        <rFont val="Arial"/>
        <family val="2"/>
        <charset val="134"/>
      </rPr>
      <t xml:space="preserve">        644.82</t>
    </r>
    <r>
      <rPr>
        <sz val="10"/>
        <rFont val="微软雅黑"/>
        <family val="2"/>
        <charset val="134"/>
      </rPr>
      <t xml:space="preserve">亿</t>
    </r>
  </si>
  <si>
    <t xml:space="preserve">机场</t>
  </si>
  <si>
    <t xml:space="preserve">永辉超市</t>
  </si>
  <si>
    <r>
      <rPr>
        <sz val="10"/>
        <rFont val="Arial"/>
        <family val="2"/>
        <charset val="134"/>
      </rPr>
      <t xml:space="preserve">        704.40</t>
    </r>
    <r>
      <rPr>
        <sz val="10"/>
        <rFont val="微软雅黑"/>
        <family val="2"/>
        <charset val="134"/>
      </rPr>
      <t xml:space="preserve">亿</t>
    </r>
  </si>
  <si>
    <t xml:space="preserve">超市连锁</t>
  </si>
  <si>
    <t xml:space="preserve">福建</t>
  </si>
  <si>
    <t xml:space="preserve">风神股份</t>
  </si>
  <si>
    <r>
      <rPr>
        <sz val="10"/>
        <rFont val="Arial"/>
        <family val="2"/>
        <charset val="134"/>
      </rPr>
      <t xml:space="preserve">         24.97</t>
    </r>
    <r>
      <rPr>
        <sz val="10"/>
        <rFont val="微软雅黑"/>
        <family val="2"/>
        <charset val="134"/>
      </rPr>
      <t xml:space="preserve">亿</t>
    </r>
  </si>
  <si>
    <t xml:space="preserve">汽车配件</t>
  </si>
  <si>
    <t xml:space="preserve">河南</t>
  </si>
  <si>
    <t xml:space="preserve">重庆啤酒</t>
  </si>
  <si>
    <r>
      <rPr>
        <sz val="10"/>
        <rFont val="Arial"/>
        <family val="2"/>
        <charset val="134"/>
      </rPr>
      <t xml:space="preserve">        165.03</t>
    </r>
    <r>
      <rPr>
        <sz val="10"/>
        <rFont val="微软雅黑"/>
        <family val="2"/>
        <charset val="134"/>
      </rPr>
      <t xml:space="preserve">亿</t>
    </r>
  </si>
  <si>
    <t xml:space="preserve">啤酒</t>
  </si>
  <si>
    <t xml:space="preserve">重庆</t>
  </si>
  <si>
    <t xml:space="preserve">中国软件</t>
  </si>
  <si>
    <r>
      <rPr>
        <sz val="10"/>
        <rFont val="Arial"/>
        <family val="2"/>
        <charset val="134"/>
      </rPr>
      <t xml:space="preserve">        133.38</t>
    </r>
    <r>
      <rPr>
        <sz val="10"/>
        <rFont val="微软雅黑"/>
        <family val="2"/>
        <charset val="134"/>
      </rPr>
      <t xml:space="preserve">亿</t>
    </r>
  </si>
  <si>
    <t xml:space="preserve">天虹股份</t>
  </si>
  <si>
    <r>
      <rPr>
        <sz val="10"/>
        <rFont val="Arial"/>
        <family val="2"/>
        <charset val="134"/>
      </rPr>
      <t xml:space="preserve">        151.67</t>
    </r>
    <r>
      <rPr>
        <sz val="10"/>
        <rFont val="微软雅黑"/>
        <family val="2"/>
        <charset val="134"/>
      </rPr>
      <t xml:space="preserve">亿</t>
    </r>
  </si>
  <si>
    <t xml:space="preserve">百货</t>
  </si>
  <si>
    <t xml:space="preserve">穗恒运Ａ</t>
  </si>
  <si>
    <r>
      <rPr>
        <sz val="10"/>
        <rFont val="Arial"/>
        <family val="2"/>
        <charset val="134"/>
      </rPr>
      <t xml:space="preserve">         54.94</t>
    </r>
    <r>
      <rPr>
        <sz val="10"/>
        <rFont val="微软雅黑"/>
        <family val="2"/>
        <charset val="134"/>
      </rPr>
      <t xml:space="preserve">亿</t>
    </r>
  </si>
  <si>
    <t xml:space="preserve">湖南发展</t>
  </si>
  <si>
    <r>
      <rPr>
        <sz val="10"/>
        <rFont val="Arial"/>
        <family val="2"/>
        <charset val="134"/>
      </rPr>
      <t xml:space="preserve">         31.42</t>
    </r>
    <r>
      <rPr>
        <sz val="10"/>
        <rFont val="微软雅黑"/>
        <family val="2"/>
        <charset val="134"/>
      </rPr>
      <t xml:space="preserve">亿</t>
    </r>
  </si>
  <si>
    <t xml:space="preserve">安徽合力</t>
  </si>
  <si>
    <r>
      <rPr>
        <sz val="10"/>
        <rFont val="Arial"/>
        <family val="2"/>
        <charset val="134"/>
      </rPr>
      <t xml:space="preserve">         74.02</t>
    </r>
    <r>
      <rPr>
        <sz val="10"/>
        <rFont val="微软雅黑"/>
        <family val="2"/>
        <charset val="134"/>
      </rPr>
      <t xml:space="preserve">亿</t>
    </r>
  </si>
  <si>
    <t xml:space="preserve">三维通信</t>
  </si>
  <si>
    <r>
      <rPr>
        <sz val="10"/>
        <rFont val="Arial"/>
        <family val="2"/>
        <charset val="134"/>
      </rPr>
      <t xml:space="preserve">         46.30</t>
    </r>
    <r>
      <rPr>
        <sz val="10"/>
        <rFont val="微软雅黑"/>
        <family val="2"/>
        <charset val="134"/>
      </rPr>
      <t xml:space="preserve">亿</t>
    </r>
  </si>
  <si>
    <t xml:space="preserve">荣科科技</t>
  </si>
  <si>
    <r>
      <rPr>
        <sz val="10"/>
        <rFont val="Arial"/>
        <family val="2"/>
        <charset val="134"/>
      </rPr>
      <t xml:space="preserve">         23.57</t>
    </r>
    <r>
      <rPr>
        <sz val="10"/>
        <rFont val="微软雅黑"/>
        <family val="2"/>
        <charset val="134"/>
      </rPr>
      <t xml:space="preserve">亿</t>
    </r>
  </si>
  <si>
    <t xml:space="preserve">航天电器</t>
  </si>
  <si>
    <r>
      <rPr>
        <sz val="10"/>
        <rFont val="Arial"/>
        <family val="2"/>
        <charset val="134"/>
      </rPr>
      <t xml:space="preserve">        114.94</t>
    </r>
    <r>
      <rPr>
        <sz val="10"/>
        <rFont val="微软雅黑"/>
        <family val="2"/>
        <charset val="134"/>
      </rPr>
      <t xml:space="preserve">亿</t>
    </r>
  </si>
  <si>
    <t xml:space="preserve">贵州</t>
  </si>
  <si>
    <t xml:space="preserve">恒信东方</t>
  </si>
  <si>
    <r>
      <rPr>
        <sz val="10"/>
        <rFont val="Arial"/>
        <family val="2"/>
        <charset val="134"/>
      </rPr>
      <t xml:space="preserve">         30.78</t>
    </r>
    <r>
      <rPr>
        <sz val="10"/>
        <rFont val="微软雅黑"/>
        <family val="2"/>
        <charset val="134"/>
      </rPr>
      <t xml:space="preserve">亿</t>
    </r>
  </si>
  <si>
    <t xml:space="preserve">河北</t>
  </si>
  <si>
    <t xml:space="preserve">台基股份</t>
  </si>
  <si>
    <r>
      <rPr>
        <sz val="10"/>
        <rFont val="Arial"/>
        <family val="2"/>
        <charset val="134"/>
      </rPr>
      <t xml:space="preserve">         27.64</t>
    </r>
    <r>
      <rPr>
        <sz val="10"/>
        <rFont val="微软雅黑"/>
        <family val="2"/>
        <charset val="134"/>
      </rPr>
      <t xml:space="preserve">亿</t>
    </r>
  </si>
  <si>
    <t xml:space="preserve">半导体</t>
  </si>
  <si>
    <t xml:space="preserve">柳钢股份</t>
  </si>
  <si>
    <r>
      <rPr>
        <sz val="10"/>
        <rFont val="Arial"/>
        <family val="2"/>
        <charset val="134"/>
      </rPr>
      <t xml:space="preserve">        187.60</t>
    </r>
    <r>
      <rPr>
        <sz val="10"/>
        <rFont val="微软雅黑"/>
        <family val="2"/>
        <charset val="134"/>
      </rPr>
      <t xml:space="preserve">亿</t>
    </r>
  </si>
  <si>
    <t xml:space="preserve">普钢</t>
  </si>
  <si>
    <t xml:space="preserve">广西</t>
  </si>
  <si>
    <t xml:space="preserve">金发科技</t>
  </si>
  <si>
    <r>
      <rPr>
        <sz val="10"/>
        <rFont val="Arial"/>
        <family val="2"/>
        <charset val="134"/>
      </rPr>
      <t xml:space="preserve">        126.46</t>
    </r>
    <r>
      <rPr>
        <sz val="10"/>
        <rFont val="微软雅黑"/>
        <family val="2"/>
        <charset val="134"/>
      </rPr>
      <t xml:space="preserve">亿</t>
    </r>
  </si>
  <si>
    <t xml:space="preserve">中京电子</t>
  </si>
  <si>
    <r>
      <rPr>
        <sz val="10"/>
        <rFont val="Arial"/>
        <family val="2"/>
        <charset val="134"/>
      </rPr>
      <t xml:space="preserve">         37.78</t>
    </r>
    <r>
      <rPr>
        <sz val="10"/>
        <rFont val="微软雅黑"/>
        <family val="2"/>
        <charset val="134"/>
      </rPr>
      <t xml:space="preserve">亿</t>
    </r>
  </si>
  <si>
    <t xml:space="preserve">中国平安</t>
  </si>
  <si>
    <r>
      <rPr>
        <sz val="10"/>
        <rFont val="Arial"/>
        <family val="2"/>
        <charset val="134"/>
      </rPr>
      <t xml:space="preserve">       7260.05</t>
    </r>
    <r>
      <rPr>
        <sz val="10"/>
        <rFont val="微软雅黑"/>
        <family val="2"/>
        <charset val="134"/>
      </rPr>
      <t xml:space="preserve">亿</t>
    </r>
  </si>
  <si>
    <t xml:space="preserve">保险</t>
  </si>
  <si>
    <t xml:space="preserve">新 希 望</t>
  </si>
  <si>
    <r>
      <rPr>
        <sz val="10"/>
        <rFont val="Arial"/>
        <family val="2"/>
        <charset val="134"/>
      </rPr>
      <t xml:space="preserve">        418.80</t>
    </r>
    <r>
      <rPr>
        <sz val="10"/>
        <rFont val="微软雅黑"/>
        <family val="2"/>
        <charset val="134"/>
      </rPr>
      <t xml:space="preserve">亿</t>
    </r>
  </si>
  <si>
    <t xml:space="preserve">得利斯</t>
  </si>
  <si>
    <r>
      <rPr>
        <sz val="10"/>
        <rFont val="Arial"/>
        <family val="2"/>
        <charset val="134"/>
      </rPr>
      <t xml:space="preserve">         25.35</t>
    </r>
    <r>
      <rPr>
        <sz val="10"/>
        <rFont val="微软雅黑"/>
        <family val="2"/>
        <charset val="134"/>
      </rPr>
      <t xml:space="preserve">亿</t>
    </r>
  </si>
  <si>
    <t xml:space="preserve">食品</t>
  </si>
  <si>
    <t xml:space="preserve">达 意 隆</t>
  </si>
  <si>
    <r>
      <rPr>
        <sz val="10"/>
        <rFont val="Arial"/>
        <family val="2"/>
        <charset val="134"/>
      </rPr>
      <t xml:space="preserve">         11.02</t>
    </r>
    <r>
      <rPr>
        <sz val="10"/>
        <rFont val="微软雅黑"/>
        <family val="2"/>
        <charset val="134"/>
      </rPr>
      <t xml:space="preserve">亿</t>
    </r>
  </si>
  <si>
    <t xml:space="preserve">轻工机械</t>
  </si>
  <si>
    <t xml:space="preserve">三川智慧</t>
  </si>
  <si>
    <r>
      <rPr>
        <sz val="10"/>
        <rFont val="Arial"/>
        <family val="2"/>
        <charset val="134"/>
      </rPr>
      <t xml:space="preserve">         43.73</t>
    </r>
    <r>
      <rPr>
        <sz val="10"/>
        <rFont val="微软雅黑"/>
        <family val="2"/>
        <charset val="134"/>
      </rPr>
      <t xml:space="preserve">亿</t>
    </r>
  </si>
  <si>
    <t xml:space="preserve">电器仪表</t>
  </si>
  <si>
    <t xml:space="preserve">超声电子</t>
  </si>
  <si>
    <r>
      <rPr>
        <sz val="10"/>
        <rFont val="Arial"/>
        <family val="2"/>
        <charset val="134"/>
      </rPr>
      <t xml:space="preserve">         54.44</t>
    </r>
    <r>
      <rPr>
        <sz val="10"/>
        <rFont val="微软雅黑"/>
        <family val="2"/>
        <charset val="134"/>
      </rPr>
      <t xml:space="preserve">亿</t>
    </r>
  </si>
  <si>
    <t xml:space="preserve">中炬高新</t>
  </si>
  <si>
    <r>
      <rPr>
        <sz val="10"/>
        <rFont val="Arial"/>
        <family val="2"/>
        <charset val="134"/>
      </rPr>
      <t xml:space="preserve">        248.55</t>
    </r>
    <r>
      <rPr>
        <sz val="10"/>
        <rFont val="微软雅黑"/>
        <family val="2"/>
        <charset val="134"/>
      </rPr>
      <t xml:space="preserve">亿</t>
    </r>
  </si>
  <si>
    <t xml:space="preserve">普洛药业</t>
  </si>
  <si>
    <r>
      <rPr>
        <sz val="10"/>
        <rFont val="Arial"/>
        <family val="2"/>
        <charset val="134"/>
      </rPr>
      <t xml:space="preserve">         97.59</t>
    </r>
    <r>
      <rPr>
        <sz val="10"/>
        <rFont val="微软雅黑"/>
        <family val="2"/>
        <charset val="134"/>
      </rPr>
      <t xml:space="preserve">亿</t>
    </r>
  </si>
  <si>
    <t xml:space="preserve">化学制药</t>
  </si>
  <si>
    <t xml:space="preserve">中国海诚</t>
  </si>
  <si>
    <r>
      <rPr>
        <sz val="10"/>
        <rFont val="Arial"/>
        <family val="2"/>
        <charset val="134"/>
      </rPr>
      <t xml:space="preserve">         39.20</t>
    </r>
    <r>
      <rPr>
        <sz val="10"/>
        <rFont val="微软雅黑"/>
        <family val="2"/>
        <charset val="134"/>
      </rPr>
      <t xml:space="preserve">亿</t>
    </r>
  </si>
  <si>
    <t xml:space="preserve">建筑工程</t>
  </si>
  <si>
    <t xml:space="preserve">森源电气</t>
  </si>
  <si>
    <r>
      <rPr>
        <sz val="10"/>
        <rFont val="Arial"/>
        <family val="2"/>
        <charset val="134"/>
      </rPr>
      <t xml:space="preserve">        184.45</t>
    </r>
    <r>
      <rPr>
        <sz val="10"/>
        <rFont val="微软雅黑"/>
        <family val="2"/>
        <charset val="134"/>
      </rPr>
      <t xml:space="preserve">亿</t>
    </r>
  </si>
  <si>
    <t xml:space="preserve">通光线缆</t>
  </si>
  <si>
    <r>
      <rPr>
        <sz val="10"/>
        <rFont val="Arial"/>
        <family val="2"/>
        <charset val="134"/>
      </rPr>
      <t xml:space="preserve">         33.44</t>
    </r>
    <r>
      <rPr>
        <sz val="10"/>
        <rFont val="微软雅黑"/>
        <family val="2"/>
        <charset val="134"/>
      </rPr>
      <t xml:space="preserve">亿</t>
    </r>
  </si>
  <si>
    <t xml:space="preserve">中国重工</t>
  </si>
  <si>
    <r>
      <rPr>
        <sz val="10"/>
        <rFont val="Arial"/>
        <family val="2"/>
        <charset val="134"/>
      </rPr>
      <t xml:space="preserve">        866.67</t>
    </r>
    <r>
      <rPr>
        <sz val="10"/>
        <rFont val="微软雅黑"/>
        <family val="2"/>
        <charset val="134"/>
      </rPr>
      <t xml:space="preserve">亿</t>
    </r>
  </si>
  <si>
    <t xml:space="preserve">船舶</t>
  </si>
  <si>
    <t xml:space="preserve">电科院</t>
  </si>
  <si>
    <r>
      <rPr>
        <sz val="10"/>
        <rFont val="Arial"/>
        <family val="2"/>
        <charset val="134"/>
      </rPr>
      <t xml:space="preserve">         38.50</t>
    </r>
    <r>
      <rPr>
        <sz val="10"/>
        <rFont val="微软雅黑"/>
        <family val="2"/>
        <charset val="134"/>
      </rPr>
      <t xml:space="preserve">亿</t>
    </r>
  </si>
  <si>
    <t xml:space="preserve">长虹美菱</t>
  </si>
  <si>
    <r>
      <rPr>
        <sz val="10"/>
        <rFont val="Arial"/>
        <family val="2"/>
        <charset val="134"/>
      </rPr>
      <t xml:space="preserve">         27.69</t>
    </r>
    <r>
      <rPr>
        <sz val="10"/>
        <rFont val="微软雅黑"/>
        <family val="2"/>
        <charset val="134"/>
      </rPr>
      <t xml:space="preserve">亿</t>
    </r>
  </si>
  <si>
    <t xml:space="preserve">家用电器</t>
  </si>
  <si>
    <t xml:space="preserve">浦发银行</t>
  </si>
  <si>
    <r>
      <rPr>
        <sz val="10"/>
        <rFont val="Arial"/>
        <family val="2"/>
        <charset val="134"/>
      </rPr>
      <t xml:space="preserve">       3094.22</t>
    </r>
    <r>
      <rPr>
        <sz val="10"/>
        <rFont val="微软雅黑"/>
        <family val="2"/>
        <charset val="134"/>
      </rPr>
      <t xml:space="preserve">亿</t>
    </r>
  </si>
  <si>
    <t xml:space="preserve">银行</t>
  </si>
  <si>
    <t xml:space="preserve">通策医疗</t>
  </si>
  <si>
    <r>
      <rPr>
        <sz val="10"/>
        <rFont val="Arial"/>
        <family val="2"/>
        <charset val="134"/>
      </rPr>
      <t xml:space="preserve">        184.34</t>
    </r>
    <r>
      <rPr>
        <sz val="10"/>
        <rFont val="微软雅黑"/>
        <family val="2"/>
        <charset val="134"/>
      </rPr>
      <t xml:space="preserve">亿</t>
    </r>
  </si>
  <si>
    <t xml:space="preserve">医疗保健</t>
  </si>
  <si>
    <t xml:space="preserve">新国都</t>
  </si>
  <si>
    <r>
      <rPr>
        <sz val="10"/>
        <rFont val="Arial"/>
        <family val="2"/>
        <charset val="134"/>
      </rPr>
      <t xml:space="preserve">         44.55</t>
    </r>
    <r>
      <rPr>
        <sz val="10"/>
        <rFont val="微软雅黑"/>
        <family val="2"/>
        <charset val="134"/>
      </rPr>
      <t xml:space="preserve">亿</t>
    </r>
  </si>
  <si>
    <r>
      <rPr>
        <sz val="10"/>
        <rFont val="Arial"/>
        <family val="2"/>
        <charset val="134"/>
      </rPr>
      <t xml:space="preserve">IT</t>
    </r>
    <r>
      <rPr>
        <sz val="10"/>
        <rFont val="微软雅黑"/>
        <family val="2"/>
        <charset val="134"/>
      </rPr>
      <t xml:space="preserve">设备</t>
    </r>
  </si>
  <si>
    <t xml:space="preserve">恒逸石化</t>
  </si>
  <si>
    <r>
      <rPr>
        <sz val="10"/>
        <rFont val="Arial"/>
        <family val="2"/>
        <charset val="134"/>
      </rPr>
      <t xml:space="preserve">        306.03</t>
    </r>
    <r>
      <rPr>
        <sz val="10"/>
        <rFont val="微软雅黑"/>
        <family val="2"/>
        <charset val="134"/>
      </rPr>
      <t xml:space="preserve">亿</t>
    </r>
  </si>
  <si>
    <t xml:space="preserve">化纤</t>
  </si>
  <si>
    <t xml:space="preserve">北巴传媒</t>
  </si>
  <si>
    <r>
      <rPr>
        <sz val="10"/>
        <rFont val="Arial"/>
        <family val="2"/>
        <charset val="134"/>
      </rPr>
      <t xml:space="preserve">         36.37</t>
    </r>
    <r>
      <rPr>
        <sz val="10"/>
        <rFont val="微软雅黑"/>
        <family val="2"/>
        <charset val="134"/>
      </rPr>
      <t xml:space="preserve">亿</t>
    </r>
  </si>
  <si>
    <t xml:space="preserve">公共交通</t>
  </si>
  <si>
    <t xml:space="preserve">中化国际</t>
  </si>
  <si>
    <r>
      <rPr>
        <sz val="10"/>
        <rFont val="Arial"/>
        <family val="2"/>
        <charset val="134"/>
      </rPr>
      <t xml:space="preserve">        152.68</t>
    </r>
    <r>
      <rPr>
        <sz val="10"/>
        <rFont val="微软雅黑"/>
        <family val="2"/>
        <charset val="134"/>
      </rPr>
      <t xml:space="preserve">亿</t>
    </r>
  </si>
  <si>
    <t xml:space="preserve">商贸代理</t>
  </si>
  <si>
    <t xml:space="preserve">国电南瑞</t>
  </si>
  <si>
    <r>
      <rPr>
        <sz val="10"/>
        <rFont val="Arial"/>
        <family val="2"/>
        <charset val="134"/>
      </rPr>
      <t xml:space="preserve">        499.15</t>
    </r>
    <r>
      <rPr>
        <sz val="10"/>
        <rFont val="微软雅黑"/>
        <family val="2"/>
        <charset val="134"/>
      </rPr>
      <t xml:space="preserve">亿</t>
    </r>
  </si>
  <si>
    <t xml:space="preserve">宝信软件</t>
  </si>
  <si>
    <r>
      <rPr>
        <sz val="10"/>
        <rFont val="Arial"/>
        <family val="2"/>
        <charset val="134"/>
      </rPr>
      <t xml:space="preserve">        176.61</t>
    </r>
    <r>
      <rPr>
        <sz val="10"/>
        <rFont val="微软雅黑"/>
        <family val="2"/>
        <charset val="134"/>
      </rPr>
      <t xml:space="preserve">亿</t>
    </r>
  </si>
  <si>
    <t xml:space="preserve">劲嘉股份</t>
  </si>
  <si>
    <r>
      <rPr>
        <sz val="10"/>
        <rFont val="Arial"/>
        <family val="2"/>
        <charset val="134"/>
      </rPr>
      <t xml:space="preserve">        130.33</t>
    </r>
    <r>
      <rPr>
        <sz val="10"/>
        <rFont val="微软雅黑"/>
        <family val="2"/>
        <charset val="134"/>
      </rPr>
      <t xml:space="preserve">亿</t>
    </r>
  </si>
  <si>
    <t xml:space="preserve">广告包装</t>
  </si>
  <si>
    <t xml:space="preserve">保税科技</t>
  </si>
  <si>
    <r>
      <rPr>
        <sz val="10"/>
        <rFont val="Arial"/>
        <family val="2"/>
        <charset val="134"/>
      </rPr>
      <t xml:space="preserve">         35.39</t>
    </r>
    <r>
      <rPr>
        <sz val="10"/>
        <rFont val="微软雅黑"/>
        <family val="2"/>
        <charset val="134"/>
      </rPr>
      <t xml:space="preserve">亿</t>
    </r>
  </si>
  <si>
    <t xml:space="preserve">仓储物流</t>
  </si>
  <si>
    <t xml:space="preserve">永鼎股份</t>
  </si>
  <si>
    <r>
      <rPr>
        <sz val="10"/>
        <rFont val="Arial"/>
        <family val="2"/>
        <charset val="134"/>
      </rPr>
      <t xml:space="preserve">         68.72</t>
    </r>
    <r>
      <rPr>
        <sz val="10"/>
        <rFont val="微软雅黑"/>
        <family val="2"/>
        <charset val="134"/>
      </rPr>
      <t xml:space="preserve">亿</t>
    </r>
  </si>
  <si>
    <t xml:space="preserve">平安银行</t>
  </si>
  <si>
    <r>
      <rPr>
        <sz val="10"/>
        <rFont val="Arial"/>
        <family val="2"/>
        <charset val="134"/>
      </rPr>
      <t xml:space="preserve">       1981.45</t>
    </r>
    <r>
      <rPr>
        <sz val="10"/>
        <rFont val="微软雅黑"/>
        <family val="2"/>
        <charset val="134"/>
      </rPr>
      <t xml:space="preserve">亿</t>
    </r>
  </si>
  <si>
    <t xml:space="preserve">北京城乡</t>
  </si>
  <si>
    <r>
      <rPr>
        <sz val="10"/>
        <rFont val="Arial"/>
        <family val="2"/>
        <charset val="134"/>
      </rPr>
      <t xml:space="preserve">         22.81</t>
    </r>
    <r>
      <rPr>
        <sz val="10"/>
        <rFont val="微软雅黑"/>
        <family val="2"/>
        <charset val="134"/>
      </rPr>
      <t xml:space="preserve">亿</t>
    </r>
  </si>
  <si>
    <t xml:space="preserve">高德红外</t>
  </si>
  <si>
    <r>
      <rPr>
        <sz val="10"/>
        <rFont val="Arial"/>
        <family val="2"/>
        <charset val="134"/>
      </rPr>
      <t xml:space="preserve">        114.07</t>
    </r>
    <r>
      <rPr>
        <sz val="10"/>
        <rFont val="微软雅黑"/>
        <family val="2"/>
        <charset val="134"/>
      </rPr>
      <t xml:space="preserve">亿</t>
    </r>
  </si>
  <si>
    <t xml:space="preserve">湖南投资</t>
  </si>
  <si>
    <r>
      <rPr>
        <sz val="10"/>
        <rFont val="Arial"/>
        <family val="2"/>
        <charset val="134"/>
      </rPr>
      <t xml:space="preserve">         23.46</t>
    </r>
    <r>
      <rPr>
        <sz val="10"/>
        <rFont val="微软雅黑"/>
        <family val="2"/>
        <charset val="134"/>
      </rPr>
      <t xml:space="preserve">亿</t>
    </r>
  </si>
  <si>
    <t xml:space="preserve">路桥</t>
  </si>
  <si>
    <t xml:space="preserve">日发精机</t>
  </si>
  <si>
    <r>
      <rPr>
        <sz val="10"/>
        <rFont val="Arial"/>
        <family val="2"/>
        <charset val="134"/>
      </rPr>
      <t xml:space="preserve">         17.63</t>
    </r>
    <r>
      <rPr>
        <sz val="10"/>
        <rFont val="微软雅黑"/>
        <family val="2"/>
        <charset val="134"/>
      </rPr>
      <t xml:space="preserve">亿</t>
    </r>
  </si>
  <si>
    <t xml:space="preserve">机床制造</t>
  </si>
  <si>
    <t xml:space="preserve">恒瑞医药</t>
  </si>
  <si>
    <r>
      <rPr>
        <sz val="10"/>
        <rFont val="Arial"/>
        <family val="2"/>
        <charset val="134"/>
      </rPr>
      <t xml:space="preserve">       2433.16</t>
    </r>
    <r>
      <rPr>
        <sz val="10"/>
        <rFont val="微软雅黑"/>
        <family val="2"/>
        <charset val="134"/>
      </rPr>
      <t xml:space="preserve">亿</t>
    </r>
  </si>
  <si>
    <t xml:space="preserve">陕西煤业</t>
  </si>
  <si>
    <r>
      <rPr>
        <sz val="10"/>
        <rFont val="Arial"/>
        <family val="2"/>
        <charset val="134"/>
      </rPr>
      <t xml:space="preserve">        849.00</t>
    </r>
    <r>
      <rPr>
        <sz val="10"/>
        <rFont val="微软雅黑"/>
        <family val="2"/>
        <charset val="134"/>
      </rPr>
      <t xml:space="preserve">亿</t>
    </r>
  </si>
  <si>
    <t xml:space="preserve">煤炭开采</t>
  </si>
  <si>
    <t xml:space="preserve">陕西</t>
  </si>
  <si>
    <t xml:space="preserve">交通银行</t>
  </si>
  <si>
    <r>
      <rPr>
        <sz val="10"/>
        <rFont val="Arial"/>
        <family val="2"/>
        <charset val="134"/>
      </rPr>
      <t xml:space="preserve">       2433.55</t>
    </r>
    <r>
      <rPr>
        <sz val="10"/>
        <rFont val="微软雅黑"/>
        <family val="2"/>
        <charset val="134"/>
      </rPr>
      <t xml:space="preserve">亿</t>
    </r>
  </si>
  <si>
    <t xml:space="preserve">新 和 成</t>
  </si>
  <si>
    <r>
      <rPr>
        <sz val="10"/>
        <rFont val="Arial"/>
        <family val="2"/>
        <charset val="134"/>
      </rPr>
      <t xml:space="preserve">        349.20</t>
    </r>
    <r>
      <rPr>
        <sz val="10"/>
        <rFont val="微软雅黑"/>
        <family val="2"/>
        <charset val="134"/>
      </rPr>
      <t xml:space="preserve">亿</t>
    </r>
  </si>
  <si>
    <t xml:space="preserve">太钢不锈</t>
  </si>
  <si>
    <r>
      <rPr>
        <sz val="10"/>
        <rFont val="Arial"/>
        <family val="2"/>
        <charset val="134"/>
      </rPr>
      <t xml:space="preserve">        269.99</t>
    </r>
    <r>
      <rPr>
        <sz val="10"/>
        <rFont val="微软雅黑"/>
        <family val="2"/>
        <charset val="134"/>
      </rPr>
      <t xml:space="preserve">亿</t>
    </r>
  </si>
  <si>
    <t xml:space="preserve">山西</t>
  </si>
  <si>
    <t xml:space="preserve">荣盛石化</t>
  </si>
  <si>
    <r>
      <rPr>
        <sz val="10"/>
        <rFont val="Arial"/>
        <family val="2"/>
        <charset val="134"/>
      </rPr>
      <t xml:space="preserve">        592.13</t>
    </r>
    <r>
      <rPr>
        <sz val="10"/>
        <rFont val="微软雅黑"/>
        <family val="2"/>
        <charset val="134"/>
      </rPr>
      <t xml:space="preserve">亿</t>
    </r>
  </si>
  <si>
    <t xml:space="preserve">合兴包装</t>
  </si>
  <si>
    <r>
      <rPr>
        <sz val="10"/>
        <rFont val="Arial"/>
        <family val="2"/>
        <charset val="134"/>
      </rPr>
      <t xml:space="preserve">         59.20</t>
    </r>
    <r>
      <rPr>
        <sz val="10"/>
        <rFont val="微软雅黑"/>
        <family val="2"/>
        <charset val="134"/>
      </rPr>
      <t xml:space="preserve">亿</t>
    </r>
  </si>
  <si>
    <t xml:space="preserve">中信海直</t>
  </si>
  <si>
    <r>
      <rPr>
        <sz val="10"/>
        <rFont val="Arial"/>
        <family val="2"/>
        <charset val="134"/>
      </rPr>
      <t xml:space="preserve">         42.55</t>
    </r>
    <r>
      <rPr>
        <sz val="10"/>
        <rFont val="微软雅黑"/>
        <family val="2"/>
        <charset val="134"/>
      </rPr>
      <t xml:space="preserve">亿</t>
    </r>
  </si>
  <si>
    <t xml:space="preserve">空运</t>
  </si>
  <si>
    <t xml:space="preserve">华远地产</t>
  </si>
  <si>
    <r>
      <rPr>
        <sz val="10"/>
        <rFont val="Arial"/>
        <family val="2"/>
        <charset val="134"/>
      </rPr>
      <t xml:space="preserve">         61.94</t>
    </r>
    <r>
      <rPr>
        <sz val="10"/>
        <rFont val="微软雅黑"/>
        <family val="2"/>
        <charset val="134"/>
      </rPr>
      <t xml:space="preserve">亿</t>
    </r>
  </si>
  <si>
    <t xml:space="preserve">区域地产</t>
  </si>
  <si>
    <t xml:space="preserve">宝钛股份</t>
  </si>
  <si>
    <r>
      <rPr>
        <sz val="10"/>
        <rFont val="Arial"/>
        <family val="2"/>
        <charset val="134"/>
      </rPr>
      <t xml:space="preserve">         80.07</t>
    </r>
    <r>
      <rPr>
        <sz val="10"/>
        <rFont val="微软雅黑"/>
        <family val="2"/>
        <charset val="134"/>
      </rPr>
      <t xml:space="preserve">亿</t>
    </r>
  </si>
  <si>
    <t xml:space="preserve">小金属</t>
  </si>
  <si>
    <t xml:space="preserve">恒力股份</t>
  </si>
  <si>
    <r>
      <rPr>
        <sz val="10"/>
        <rFont val="Arial"/>
        <family val="2"/>
        <charset val="134"/>
      </rPr>
      <t xml:space="preserve">        130.46</t>
    </r>
    <r>
      <rPr>
        <sz val="10"/>
        <rFont val="微软雅黑"/>
        <family val="2"/>
        <charset val="134"/>
      </rPr>
      <t xml:space="preserve">亿</t>
    </r>
  </si>
  <si>
    <t xml:space="preserve">今世缘</t>
  </si>
  <si>
    <r>
      <rPr>
        <sz val="10"/>
        <rFont val="Arial"/>
        <family val="2"/>
        <charset val="134"/>
      </rPr>
      <t xml:space="preserve">        234.22</t>
    </r>
    <r>
      <rPr>
        <sz val="10"/>
        <rFont val="微软雅黑"/>
        <family val="2"/>
        <charset val="134"/>
      </rPr>
      <t xml:space="preserve">亿</t>
    </r>
  </si>
  <si>
    <t xml:space="preserve">白酒</t>
  </si>
  <si>
    <t xml:space="preserve">新宝股份</t>
  </si>
  <si>
    <r>
      <rPr>
        <sz val="10"/>
        <rFont val="Arial"/>
        <family val="2"/>
        <charset val="134"/>
      </rPr>
      <t xml:space="preserve">         84.95</t>
    </r>
    <r>
      <rPr>
        <sz val="10"/>
        <rFont val="微软雅黑"/>
        <family val="2"/>
        <charset val="134"/>
      </rPr>
      <t xml:space="preserve">亿</t>
    </r>
  </si>
  <si>
    <t xml:space="preserve">大龙地产</t>
  </si>
  <si>
    <r>
      <rPr>
        <sz val="10"/>
        <rFont val="Arial"/>
        <family val="2"/>
        <charset val="134"/>
      </rPr>
      <t xml:space="preserve">         22.66</t>
    </r>
    <r>
      <rPr>
        <sz val="10"/>
        <rFont val="微软雅黑"/>
        <family val="2"/>
        <charset val="134"/>
      </rPr>
      <t xml:space="preserve">亿</t>
    </r>
  </si>
  <si>
    <r>
      <rPr>
        <sz val="10"/>
        <rFont val="Arial"/>
        <family val="2"/>
        <charset val="134"/>
      </rPr>
      <t xml:space="preserve">*ST</t>
    </r>
    <r>
      <rPr>
        <sz val="10"/>
        <rFont val="微软雅黑"/>
        <family val="2"/>
        <charset val="134"/>
      </rPr>
      <t xml:space="preserve">慧业</t>
    </r>
  </si>
  <si>
    <r>
      <rPr>
        <sz val="10"/>
        <rFont val="Arial"/>
        <family val="2"/>
        <charset val="134"/>
      </rPr>
      <t xml:space="preserve">         24.59</t>
    </r>
    <r>
      <rPr>
        <sz val="10"/>
        <rFont val="微软雅黑"/>
        <family val="2"/>
        <charset val="134"/>
      </rPr>
      <t xml:space="preserve">亿</t>
    </r>
  </si>
  <si>
    <t xml:space="preserve">农用机械</t>
  </si>
  <si>
    <t xml:space="preserve">奥克股份</t>
  </si>
  <si>
    <r>
      <rPr>
        <sz val="10"/>
        <rFont val="Arial"/>
        <family val="2"/>
        <charset val="134"/>
      </rPr>
      <t xml:space="preserve">         43.92</t>
    </r>
    <r>
      <rPr>
        <sz val="10"/>
        <rFont val="微软雅黑"/>
        <family val="2"/>
        <charset val="134"/>
      </rPr>
      <t xml:space="preserve">亿</t>
    </r>
  </si>
  <si>
    <t xml:space="preserve">化工原料</t>
  </si>
  <si>
    <t xml:space="preserve">浙江世宝</t>
  </si>
  <si>
    <r>
      <rPr>
        <sz val="10"/>
        <rFont val="Arial"/>
        <family val="2"/>
        <charset val="134"/>
      </rPr>
      <t xml:space="preserve">         25.88</t>
    </r>
    <r>
      <rPr>
        <sz val="10"/>
        <rFont val="微软雅黑"/>
        <family val="2"/>
        <charset val="134"/>
      </rPr>
      <t xml:space="preserve">亿</t>
    </r>
  </si>
  <si>
    <t xml:space="preserve">宁波银行</t>
  </si>
  <si>
    <r>
      <rPr>
        <sz val="10"/>
        <rFont val="Arial"/>
        <family val="2"/>
        <charset val="134"/>
      </rPr>
      <t xml:space="preserve">        840.46</t>
    </r>
    <r>
      <rPr>
        <sz val="10"/>
        <rFont val="微软雅黑"/>
        <family val="2"/>
        <charset val="134"/>
      </rPr>
      <t xml:space="preserve">亿</t>
    </r>
  </si>
  <si>
    <t xml:space="preserve">金地集团</t>
  </si>
  <si>
    <r>
      <rPr>
        <sz val="10"/>
        <rFont val="Arial"/>
        <family val="2"/>
        <charset val="134"/>
      </rPr>
      <t xml:space="preserve">        491.64</t>
    </r>
    <r>
      <rPr>
        <sz val="10"/>
        <rFont val="微软雅黑"/>
        <family val="2"/>
        <charset val="134"/>
      </rPr>
      <t xml:space="preserve">亿</t>
    </r>
  </si>
  <si>
    <t xml:space="preserve">全国地产</t>
  </si>
  <si>
    <t xml:space="preserve">光大银行</t>
  </si>
  <si>
    <r>
      <rPr>
        <sz val="10"/>
        <rFont val="Arial"/>
        <family val="2"/>
        <charset val="134"/>
      </rPr>
      <t xml:space="preserve">       1616.31</t>
    </r>
    <r>
      <rPr>
        <sz val="10"/>
        <rFont val="微软雅黑"/>
        <family val="2"/>
        <charset val="134"/>
      </rPr>
      <t xml:space="preserve">亿</t>
    </r>
  </si>
  <si>
    <t xml:space="preserve">东安动力</t>
  </si>
  <si>
    <t xml:space="preserve">黑龙江</t>
  </si>
  <si>
    <t xml:space="preserve">爱尔眼科</t>
  </si>
  <si>
    <r>
      <rPr>
        <sz val="10"/>
        <rFont val="Arial"/>
        <family val="2"/>
        <charset val="134"/>
      </rPr>
      <t xml:space="preserve">        601.83</t>
    </r>
    <r>
      <rPr>
        <sz val="10"/>
        <rFont val="微软雅黑"/>
        <family val="2"/>
        <charset val="134"/>
      </rPr>
      <t xml:space="preserve">亿</t>
    </r>
  </si>
  <si>
    <t xml:space="preserve">雪人股份</t>
  </si>
  <si>
    <r>
      <rPr>
        <sz val="10"/>
        <rFont val="Arial"/>
        <family val="2"/>
        <charset val="134"/>
      </rPr>
      <t xml:space="preserve">         41.97</t>
    </r>
    <r>
      <rPr>
        <sz val="10"/>
        <rFont val="微软雅黑"/>
        <family val="2"/>
        <charset val="134"/>
      </rPr>
      <t xml:space="preserve">亿</t>
    </r>
  </si>
  <si>
    <t xml:space="preserve">九阳股份</t>
  </si>
  <si>
    <r>
      <rPr>
        <sz val="10"/>
        <rFont val="Arial"/>
        <family val="2"/>
        <charset val="134"/>
      </rPr>
      <t xml:space="preserve">        127.70</t>
    </r>
    <r>
      <rPr>
        <sz val="10"/>
        <rFont val="微软雅黑"/>
        <family val="2"/>
        <charset val="134"/>
      </rPr>
      <t xml:space="preserve">亿</t>
    </r>
  </si>
  <si>
    <t xml:space="preserve">湖南海利</t>
  </si>
  <si>
    <r>
      <rPr>
        <sz val="10"/>
        <rFont val="Arial"/>
        <family val="2"/>
        <charset val="134"/>
      </rPr>
      <t xml:space="preserve">         15.84</t>
    </r>
    <r>
      <rPr>
        <sz val="10"/>
        <rFont val="微软雅黑"/>
        <family val="2"/>
        <charset val="134"/>
      </rPr>
      <t xml:space="preserve">亿</t>
    </r>
  </si>
  <si>
    <t xml:space="preserve">农药化肥</t>
  </si>
  <si>
    <t xml:space="preserve">海天味业</t>
  </si>
  <si>
    <r>
      <rPr>
        <sz val="10"/>
        <rFont val="Arial"/>
        <family val="2"/>
        <charset val="134"/>
      </rPr>
      <t xml:space="preserve">       2049.04</t>
    </r>
    <r>
      <rPr>
        <sz val="10"/>
        <rFont val="微软雅黑"/>
        <family val="2"/>
        <charset val="134"/>
      </rPr>
      <t xml:space="preserve">亿</t>
    </r>
  </si>
  <si>
    <t xml:space="preserve">贵州茅台</t>
  </si>
  <si>
    <r>
      <rPr>
        <sz val="10"/>
        <rFont val="Arial"/>
        <family val="2"/>
        <charset val="134"/>
      </rPr>
      <t xml:space="preserve">       9120.12</t>
    </r>
    <r>
      <rPr>
        <sz val="10"/>
        <rFont val="微软雅黑"/>
        <family val="2"/>
        <charset val="134"/>
      </rPr>
      <t xml:space="preserve">亿</t>
    </r>
  </si>
  <si>
    <t xml:space="preserve">丹邦科技</t>
  </si>
  <si>
    <r>
      <rPr>
        <sz val="10"/>
        <rFont val="Arial"/>
        <family val="2"/>
        <charset val="134"/>
      </rPr>
      <t xml:space="preserve">         86.41</t>
    </r>
    <r>
      <rPr>
        <sz val="10"/>
        <rFont val="微软雅黑"/>
        <family val="2"/>
        <charset val="134"/>
      </rPr>
      <t xml:space="preserve">亿</t>
    </r>
  </si>
  <si>
    <t xml:space="preserve">中国铁建</t>
  </si>
  <si>
    <r>
      <rPr>
        <sz val="10"/>
        <rFont val="Arial"/>
        <family val="2"/>
        <charset val="134"/>
      </rPr>
      <t xml:space="preserve">       1227.40</t>
    </r>
    <r>
      <rPr>
        <sz val="10"/>
        <rFont val="微软雅黑"/>
        <family val="2"/>
        <charset val="134"/>
      </rPr>
      <t xml:space="preserve">亿</t>
    </r>
  </si>
  <si>
    <t xml:space="preserve">鞍钢股份</t>
  </si>
  <si>
    <r>
      <rPr>
        <sz val="10"/>
        <rFont val="Arial"/>
        <family val="2"/>
        <charset val="134"/>
      </rPr>
      <t xml:space="preserve">        333.28</t>
    </r>
    <r>
      <rPr>
        <sz val="10"/>
        <rFont val="微软雅黑"/>
        <family val="2"/>
        <charset val="134"/>
      </rPr>
      <t xml:space="preserve">亿</t>
    </r>
  </si>
  <si>
    <t xml:space="preserve">洽洽食品</t>
  </si>
  <si>
    <r>
      <rPr>
        <sz val="10"/>
        <rFont val="Arial"/>
        <family val="2"/>
        <charset val="134"/>
      </rPr>
      <t xml:space="preserve">        105.86</t>
    </r>
    <r>
      <rPr>
        <sz val="10"/>
        <rFont val="微软雅黑"/>
        <family val="2"/>
        <charset val="134"/>
      </rPr>
      <t xml:space="preserve">亿</t>
    </r>
  </si>
  <si>
    <t xml:space="preserve">华夏幸福</t>
  </si>
  <si>
    <r>
      <rPr>
        <sz val="10"/>
        <rFont val="Arial"/>
        <family val="2"/>
        <charset val="134"/>
      </rPr>
      <t xml:space="preserve">        897.42</t>
    </r>
    <r>
      <rPr>
        <sz val="10"/>
        <rFont val="微软雅黑"/>
        <family val="2"/>
        <charset val="134"/>
      </rPr>
      <t xml:space="preserve">亿</t>
    </r>
  </si>
  <si>
    <t xml:space="preserve">五 粮 液</t>
  </si>
  <si>
    <r>
      <rPr>
        <sz val="10"/>
        <rFont val="Arial"/>
        <family val="2"/>
        <charset val="134"/>
      </rPr>
      <t xml:space="preserve">       2600.10</t>
    </r>
    <r>
      <rPr>
        <sz val="10"/>
        <rFont val="微软雅黑"/>
        <family val="2"/>
        <charset val="134"/>
      </rPr>
      <t xml:space="preserve">亿</t>
    </r>
  </si>
  <si>
    <t xml:space="preserve">山东药玻</t>
  </si>
  <si>
    <r>
      <rPr>
        <sz val="10"/>
        <rFont val="Arial"/>
        <family val="2"/>
        <charset val="134"/>
      </rPr>
      <t xml:space="preserve">         77.33</t>
    </r>
    <r>
      <rPr>
        <sz val="10"/>
        <rFont val="微软雅黑"/>
        <family val="2"/>
        <charset val="134"/>
      </rPr>
      <t xml:space="preserve">亿</t>
    </r>
  </si>
  <si>
    <t xml:space="preserve">中国国旅</t>
  </si>
  <si>
    <r>
      <rPr>
        <sz val="10"/>
        <rFont val="Arial"/>
        <family val="2"/>
        <charset val="134"/>
      </rPr>
      <t xml:space="preserve">       1228.69</t>
    </r>
    <r>
      <rPr>
        <sz val="10"/>
        <rFont val="微软雅黑"/>
        <family val="2"/>
        <charset val="134"/>
      </rPr>
      <t xml:space="preserve">亿</t>
    </r>
  </si>
  <si>
    <t xml:space="preserve">旅游服务</t>
  </si>
  <si>
    <t xml:space="preserve">河钢股份</t>
  </si>
  <si>
    <r>
      <rPr>
        <sz val="10"/>
        <rFont val="Arial"/>
        <family val="2"/>
        <charset val="134"/>
      </rPr>
      <t xml:space="preserve">        333.37</t>
    </r>
    <r>
      <rPr>
        <sz val="10"/>
        <rFont val="微软雅黑"/>
        <family val="2"/>
        <charset val="134"/>
      </rPr>
      <t xml:space="preserve">亿</t>
    </r>
  </si>
  <si>
    <t xml:space="preserve">牧原股份</t>
  </si>
  <si>
    <r>
      <rPr>
        <sz val="10"/>
        <rFont val="Arial"/>
        <family val="2"/>
        <charset val="134"/>
      </rPr>
      <t xml:space="preserve">        566.94</t>
    </r>
    <r>
      <rPr>
        <sz val="10"/>
        <rFont val="微软雅黑"/>
        <family val="2"/>
        <charset val="134"/>
      </rPr>
      <t xml:space="preserve">亿</t>
    </r>
  </si>
  <si>
    <t xml:space="preserve">江中药业</t>
  </si>
  <si>
    <r>
      <rPr>
        <sz val="10"/>
        <rFont val="Arial"/>
        <family val="2"/>
        <charset val="134"/>
      </rPr>
      <t xml:space="preserve">         74.38</t>
    </r>
    <r>
      <rPr>
        <sz val="10"/>
        <rFont val="微软雅黑"/>
        <family val="2"/>
        <charset val="134"/>
      </rPr>
      <t xml:space="preserve">亿</t>
    </r>
  </si>
  <si>
    <t xml:space="preserve">中成药</t>
  </si>
  <si>
    <t xml:space="preserve">长江电力</t>
  </si>
  <si>
    <r>
      <rPr>
        <sz val="10"/>
        <rFont val="Arial"/>
        <family val="2"/>
        <charset val="134"/>
      </rPr>
      <t xml:space="preserve">       1863.96</t>
    </r>
    <r>
      <rPr>
        <sz val="10"/>
        <rFont val="微软雅黑"/>
        <family val="2"/>
        <charset val="134"/>
      </rPr>
      <t xml:space="preserve">亿</t>
    </r>
  </si>
  <si>
    <t xml:space="preserve">海峡股份</t>
  </si>
  <si>
    <r>
      <rPr>
        <sz val="10"/>
        <rFont val="Arial"/>
        <family val="2"/>
        <charset val="134"/>
      </rPr>
      <t xml:space="preserve">         79.73</t>
    </r>
    <r>
      <rPr>
        <sz val="10"/>
        <rFont val="微软雅黑"/>
        <family val="2"/>
        <charset val="134"/>
      </rPr>
      <t xml:space="preserve">亿</t>
    </r>
  </si>
  <si>
    <t xml:space="preserve">水运</t>
  </si>
  <si>
    <t xml:space="preserve">海南</t>
  </si>
  <si>
    <t xml:space="preserve">鸿特科技</t>
  </si>
  <si>
    <r>
      <rPr>
        <sz val="10"/>
        <rFont val="Arial"/>
        <family val="2"/>
        <charset val="134"/>
      </rPr>
      <t xml:space="preserve">        144.16</t>
    </r>
    <r>
      <rPr>
        <sz val="10"/>
        <rFont val="微软雅黑"/>
        <family val="2"/>
        <charset val="134"/>
      </rPr>
      <t xml:space="preserve">亿</t>
    </r>
  </si>
  <si>
    <t xml:space="preserve">万润股份</t>
  </si>
  <si>
    <r>
      <rPr>
        <sz val="10"/>
        <rFont val="Arial"/>
        <family val="2"/>
        <charset val="134"/>
      </rPr>
      <t xml:space="preserve">        101.17</t>
    </r>
    <r>
      <rPr>
        <sz val="10"/>
        <rFont val="微软雅黑"/>
        <family val="2"/>
        <charset val="134"/>
      </rPr>
      <t xml:space="preserve">亿</t>
    </r>
  </si>
  <si>
    <t xml:space="preserve">国投电力</t>
  </si>
  <si>
    <r>
      <rPr>
        <sz val="10"/>
        <rFont val="Arial"/>
        <family val="2"/>
        <charset val="134"/>
      </rPr>
      <t xml:space="preserve">        561.20</t>
    </r>
    <r>
      <rPr>
        <sz val="10"/>
        <rFont val="微软雅黑"/>
        <family val="2"/>
        <charset val="134"/>
      </rPr>
      <t xml:space="preserve">亿</t>
    </r>
  </si>
  <si>
    <t xml:space="preserve">大秦铁路</t>
  </si>
  <si>
    <r>
      <rPr>
        <sz val="10"/>
        <rFont val="Arial"/>
        <family val="2"/>
        <charset val="134"/>
      </rPr>
      <t xml:space="preserve">       1294.90</t>
    </r>
    <r>
      <rPr>
        <sz val="10"/>
        <rFont val="微软雅黑"/>
        <family val="2"/>
        <charset val="134"/>
      </rPr>
      <t xml:space="preserve">亿</t>
    </r>
  </si>
  <si>
    <t xml:space="preserve">铁路</t>
  </si>
  <si>
    <t xml:space="preserve">标准股份</t>
  </si>
  <si>
    <r>
      <rPr>
        <sz val="10"/>
        <rFont val="Arial"/>
        <family val="2"/>
        <charset val="134"/>
      </rPr>
      <t xml:space="preserve">         16.92</t>
    </r>
    <r>
      <rPr>
        <sz val="10"/>
        <rFont val="微软雅黑"/>
        <family val="2"/>
        <charset val="134"/>
      </rPr>
      <t xml:space="preserve">亿</t>
    </r>
  </si>
  <si>
    <t xml:space="preserve">纺织机械</t>
  </si>
  <si>
    <t xml:space="preserve">金城医药</t>
  </si>
  <si>
    <r>
      <rPr>
        <sz val="10"/>
        <rFont val="Arial"/>
        <family val="2"/>
        <charset val="134"/>
      </rPr>
      <t xml:space="preserve">         52.23</t>
    </r>
    <r>
      <rPr>
        <sz val="10"/>
        <rFont val="微软雅黑"/>
        <family val="2"/>
        <charset val="134"/>
      </rPr>
      <t xml:space="preserve">亿</t>
    </r>
  </si>
  <si>
    <t xml:space="preserve">美亚光电</t>
  </si>
  <si>
    <r>
      <rPr>
        <sz val="10"/>
        <rFont val="Arial"/>
        <family val="2"/>
        <charset val="134"/>
      </rPr>
      <t xml:space="preserve">         73.53</t>
    </r>
    <r>
      <rPr>
        <sz val="10"/>
        <rFont val="微软雅黑"/>
        <family val="2"/>
        <charset val="134"/>
      </rPr>
      <t xml:space="preserve">亿</t>
    </r>
  </si>
  <si>
    <t xml:space="preserve">中航三鑫</t>
  </si>
  <si>
    <r>
      <rPr>
        <sz val="10"/>
        <rFont val="Arial"/>
        <family val="2"/>
        <charset val="134"/>
      </rPr>
      <t xml:space="preserve">         42.18</t>
    </r>
    <r>
      <rPr>
        <sz val="10"/>
        <rFont val="微软雅黑"/>
        <family val="2"/>
        <charset val="134"/>
      </rPr>
      <t xml:space="preserve">亿</t>
    </r>
  </si>
  <si>
    <t xml:space="preserve">装修装饰</t>
  </si>
  <si>
    <t xml:space="preserve">恒华科技</t>
  </si>
  <si>
    <r>
      <rPr>
        <sz val="10"/>
        <rFont val="Arial"/>
        <family val="2"/>
        <charset val="134"/>
      </rPr>
      <t xml:space="preserve">         46.64</t>
    </r>
    <r>
      <rPr>
        <sz val="10"/>
        <rFont val="微软雅黑"/>
        <family val="2"/>
        <charset val="134"/>
      </rPr>
      <t xml:space="preserve">亿</t>
    </r>
  </si>
  <si>
    <t xml:space="preserve">常宝股份</t>
  </si>
  <si>
    <r>
      <rPr>
        <sz val="10"/>
        <rFont val="Arial"/>
        <family val="2"/>
        <charset val="134"/>
      </rPr>
      <t xml:space="preserve">         32.05</t>
    </r>
    <r>
      <rPr>
        <sz val="10"/>
        <rFont val="微软雅黑"/>
        <family val="2"/>
        <charset val="134"/>
      </rPr>
      <t xml:space="preserve">亿</t>
    </r>
  </si>
  <si>
    <t xml:space="preserve">钢加工</t>
  </si>
  <si>
    <t xml:space="preserve">法拉电子</t>
  </si>
  <si>
    <r>
      <rPr>
        <sz val="10"/>
        <rFont val="Arial"/>
        <family val="2"/>
        <charset val="134"/>
      </rPr>
      <t xml:space="preserve">        106.38</t>
    </r>
    <r>
      <rPr>
        <sz val="10"/>
        <rFont val="微软雅黑"/>
        <family val="2"/>
        <charset val="134"/>
      </rPr>
      <t xml:space="preserve">亿</t>
    </r>
  </si>
  <si>
    <t xml:space="preserve">荣盛发展</t>
  </si>
  <si>
    <r>
      <rPr>
        <sz val="10"/>
        <rFont val="Arial"/>
        <family val="2"/>
        <charset val="134"/>
      </rPr>
      <t xml:space="preserve">        351.20</t>
    </r>
    <r>
      <rPr>
        <sz val="10"/>
        <rFont val="微软雅黑"/>
        <family val="2"/>
        <charset val="134"/>
      </rPr>
      <t xml:space="preserve">亿</t>
    </r>
  </si>
  <si>
    <t xml:space="preserve">星宇股份</t>
  </si>
  <si>
    <r>
      <rPr>
        <sz val="10"/>
        <rFont val="Arial"/>
        <family val="2"/>
        <charset val="134"/>
      </rPr>
      <t xml:space="preserve">        151.28</t>
    </r>
    <r>
      <rPr>
        <sz val="10"/>
        <rFont val="微软雅黑"/>
        <family val="2"/>
        <charset val="134"/>
      </rPr>
      <t xml:space="preserve">亿</t>
    </r>
  </si>
  <si>
    <t xml:space="preserve">开滦股份</t>
  </si>
  <si>
    <r>
      <rPr>
        <sz val="10"/>
        <rFont val="Arial"/>
        <family val="2"/>
        <charset val="134"/>
      </rPr>
      <t xml:space="preserve">         76.30</t>
    </r>
    <r>
      <rPr>
        <sz val="10"/>
        <rFont val="微软雅黑"/>
        <family val="2"/>
        <charset val="134"/>
      </rPr>
      <t xml:space="preserve">亿</t>
    </r>
  </si>
  <si>
    <t xml:space="preserve">襄阳轴承</t>
  </si>
  <si>
    <r>
      <rPr>
        <sz val="10"/>
        <rFont val="Arial"/>
        <family val="2"/>
        <charset val="134"/>
      </rPr>
      <t xml:space="preserve">         27.59</t>
    </r>
    <r>
      <rPr>
        <sz val="10"/>
        <rFont val="微软雅黑"/>
        <family val="2"/>
        <charset val="134"/>
      </rPr>
      <t xml:space="preserve">亿</t>
    </r>
  </si>
  <si>
    <t xml:space="preserve">大连电瓷</t>
  </si>
  <si>
    <r>
      <rPr>
        <sz val="10"/>
        <rFont val="Arial"/>
        <family val="2"/>
        <charset val="134"/>
      </rPr>
      <t xml:space="preserve">         27.54</t>
    </r>
    <r>
      <rPr>
        <sz val="10"/>
        <rFont val="微软雅黑"/>
        <family val="2"/>
        <charset val="134"/>
      </rPr>
      <t xml:space="preserve">亿</t>
    </r>
  </si>
  <si>
    <t xml:space="preserve">格力电器</t>
  </si>
  <si>
    <r>
      <rPr>
        <sz val="10"/>
        <rFont val="Arial"/>
        <family val="2"/>
        <charset val="134"/>
      </rPr>
      <t xml:space="preserve">       2684.03</t>
    </r>
    <r>
      <rPr>
        <sz val="10"/>
        <rFont val="微软雅黑"/>
        <family val="2"/>
        <charset val="134"/>
      </rPr>
      <t xml:space="preserve">亿</t>
    </r>
  </si>
  <si>
    <t xml:space="preserve">恒顺醋业</t>
  </si>
  <si>
    <r>
      <rPr>
        <sz val="10"/>
        <rFont val="Arial"/>
        <family val="2"/>
        <charset val="134"/>
      </rPr>
      <t xml:space="preserve">         91.21</t>
    </r>
    <r>
      <rPr>
        <sz val="10"/>
        <rFont val="微软雅黑"/>
        <family val="2"/>
        <charset val="134"/>
      </rPr>
      <t xml:space="preserve">亿</t>
    </r>
  </si>
  <si>
    <t xml:space="preserve">万年青</t>
  </si>
  <si>
    <r>
      <rPr>
        <sz val="10"/>
        <rFont val="Arial"/>
        <family val="2"/>
        <charset val="134"/>
      </rPr>
      <t xml:space="preserve">         72.93</t>
    </r>
    <r>
      <rPr>
        <sz val="10"/>
        <rFont val="微软雅黑"/>
        <family val="2"/>
        <charset val="134"/>
      </rPr>
      <t xml:space="preserve">亿</t>
    </r>
  </si>
  <si>
    <t xml:space="preserve">水泥</t>
  </si>
  <si>
    <t xml:space="preserve">保利地产</t>
  </si>
  <si>
    <r>
      <rPr>
        <sz val="10"/>
        <rFont val="Arial"/>
        <family val="2"/>
        <charset val="134"/>
      </rPr>
      <t xml:space="preserve">       1517.53</t>
    </r>
    <r>
      <rPr>
        <sz val="10"/>
        <rFont val="微软雅黑"/>
        <family val="2"/>
        <charset val="134"/>
      </rPr>
      <t xml:space="preserve">亿</t>
    </r>
  </si>
  <si>
    <t xml:space="preserve">建设银行</t>
  </si>
  <si>
    <r>
      <rPr>
        <sz val="10"/>
        <rFont val="Arial"/>
        <family val="2"/>
        <charset val="134"/>
      </rPr>
      <t xml:space="preserve">        666.76</t>
    </r>
    <r>
      <rPr>
        <sz val="10"/>
        <rFont val="微软雅黑"/>
        <family val="2"/>
        <charset val="134"/>
      </rPr>
      <t xml:space="preserve">亿</t>
    </r>
  </si>
  <si>
    <t xml:space="preserve">万 科Ａ</t>
  </si>
  <si>
    <r>
      <rPr>
        <sz val="10"/>
        <rFont val="Arial"/>
        <family val="2"/>
        <charset val="134"/>
      </rPr>
      <t xml:space="preserve">       2620.18</t>
    </r>
    <r>
      <rPr>
        <sz val="10"/>
        <rFont val="微软雅黑"/>
        <family val="2"/>
        <charset val="134"/>
      </rPr>
      <t xml:space="preserve">亿</t>
    </r>
  </si>
  <si>
    <t xml:space="preserve">农业银行</t>
  </si>
  <si>
    <r>
      <rPr>
        <sz val="10"/>
        <rFont val="Arial"/>
        <family val="2"/>
        <charset val="134"/>
      </rPr>
      <t xml:space="preserve">      10821.24</t>
    </r>
    <r>
      <rPr>
        <sz val="10"/>
        <rFont val="微软雅黑"/>
        <family val="2"/>
        <charset val="134"/>
      </rPr>
      <t xml:space="preserve">亿</t>
    </r>
  </si>
  <si>
    <t xml:space="preserve">伊利股份</t>
  </si>
  <si>
    <r>
      <rPr>
        <sz val="10"/>
        <rFont val="Arial"/>
        <family val="2"/>
        <charset val="134"/>
      </rPr>
      <t xml:space="preserve">       1540.15</t>
    </r>
    <r>
      <rPr>
        <sz val="10"/>
        <rFont val="微软雅黑"/>
        <family val="2"/>
        <charset val="134"/>
      </rPr>
      <t xml:space="preserve">亿</t>
    </r>
  </si>
  <si>
    <t xml:space="preserve">乳制品</t>
  </si>
  <si>
    <t xml:space="preserve">内蒙</t>
  </si>
  <si>
    <t xml:space="preserve">龙溪股份</t>
  </si>
  <si>
    <r>
      <rPr>
        <sz val="10"/>
        <rFont val="Arial"/>
        <family val="2"/>
        <charset val="134"/>
      </rPr>
      <t xml:space="preserve">         26.89</t>
    </r>
    <r>
      <rPr>
        <sz val="10"/>
        <rFont val="微软雅黑"/>
        <family val="2"/>
        <charset val="134"/>
      </rPr>
      <t xml:space="preserve">亿</t>
    </r>
  </si>
  <si>
    <t xml:space="preserve">星星科技</t>
  </si>
  <si>
    <r>
      <rPr>
        <sz val="10"/>
        <rFont val="Arial"/>
        <family val="2"/>
        <charset val="134"/>
      </rPr>
      <t xml:space="preserve">         30.00</t>
    </r>
    <r>
      <rPr>
        <sz val="10"/>
        <rFont val="微软雅黑"/>
        <family val="2"/>
        <charset val="134"/>
      </rPr>
      <t xml:space="preserve">亿</t>
    </r>
  </si>
  <si>
    <t xml:space="preserve">海大集团</t>
  </si>
  <si>
    <r>
      <rPr>
        <sz val="10"/>
        <rFont val="Arial"/>
        <family val="2"/>
        <charset val="134"/>
      </rPr>
      <t xml:space="preserve">        424.31</t>
    </r>
    <r>
      <rPr>
        <sz val="10"/>
        <rFont val="微软雅黑"/>
        <family val="2"/>
        <charset val="134"/>
      </rPr>
      <t xml:space="preserve">亿</t>
    </r>
  </si>
  <si>
    <t xml:space="preserve">川投能源</t>
  </si>
  <si>
    <r>
      <rPr>
        <sz val="10"/>
        <rFont val="Arial"/>
        <family val="2"/>
        <charset val="134"/>
      </rPr>
      <t xml:space="preserve">        397.95</t>
    </r>
    <r>
      <rPr>
        <sz val="10"/>
        <rFont val="微软雅黑"/>
        <family val="2"/>
        <charset val="134"/>
      </rPr>
      <t xml:space="preserve">亿</t>
    </r>
  </si>
  <si>
    <t xml:space="preserve">上海电力</t>
  </si>
  <si>
    <r>
      <rPr>
        <sz val="10"/>
        <rFont val="Arial"/>
        <family val="2"/>
        <charset val="134"/>
      </rPr>
      <t xml:space="preserve">         75.06</t>
    </r>
    <r>
      <rPr>
        <sz val="10"/>
        <rFont val="微软雅黑"/>
        <family val="2"/>
        <charset val="134"/>
      </rPr>
      <t xml:space="preserve">亿</t>
    </r>
  </si>
  <si>
    <t xml:space="preserve">青岛海尔</t>
  </si>
  <si>
    <r>
      <rPr>
        <sz val="10"/>
        <rFont val="Arial"/>
        <family val="2"/>
        <charset val="134"/>
      </rPr>
      <t xml:space="preserve">        973.15</t>
    </r>
    <r>
      <rPr>
        <sz val="10"/>
        <rFont val="微软雅黑"/>
        <family val="2"/>
        <charset val="134"/>
      </rPr>
      <t xml:space="preserve">亿</t>
    </r>
  </si>
  <si>
    <t xml:space="preserve">桂冠电力</t>
  </si>
  <si>
    <r>
      <rPr>
        <sz val="10"/>
        <rFont val="Arial"/>
        <family val="2"/>
        <charset val="134"/>
      </rPr>
      <t xml:space="preserve">        348.04</t>
    </r>
    <r>
      <rPr>
        <sz val="10"/>
        <rFont val="微软雅黑"/>
        <family val="2"/>
        <charset val="134"/>
      </rPr>
      <t xml:space="preserve">亿</t>
    </r>
  </si>
  <si>
    <t xml:space="preserve">工商银行</t>
  </si>
  <si>
    <r>
      <rPr>
        <sz val="10"/>
        <rFont val="Arial"/>
        <family val="2"/>
        <charset val="134"/>
      </rPr>
      <t xml:space="preserve">      14963.48</t>
    </r>
    <r>
      <rPr>
        <sz val="10"/>
        <rFont val="微软雅黑"/>
        <family val="2"/>
        <charset val="134"/>
      </rPr>
      <t xml:space="preserve">亿</t>
    </r>
  </si>
  <si>
    <t xml:space="preserve">宏达矿业</t>
  </si>
  <si>
    <r>
      <rPr>
        <sz val="10"/>
        <rFont val="Arial"/>
        <family val="2"/>
        <charset val="134"/>
      </rPr>
      <t xml:space="preserve">         27.04</t>
    </r>
    <r>
      <rPr>
        <sz val="10"/>
        <rFont val="微软雅黑"/>
        <family val="2"/>
        <charset val="134"/>
      </rPr>
      <t xml:space="preserve">亿</t>
    </r>
  </si>
  <si>
    <t xml:space="preserve">智飞生物</t>
  </si>
  <si>
    <r>
      <rPr>
        <sz val="10"/>
        <rFont val="Arial"/>
        <family val="2"/>
        <charset val="134"/>
      </rPr>
      <t xml:space="preserve">        345.49</t>
    </r>
    <r>
      <rPr>
        <sz val="10"/>
        <rFont val="微软雅黑"/>
        <family val="2"/>
        <charset val="134"/>
      </rPr>
      <t xml:space="preserve">亿</t>
    </r>
  </si>
  <si>
    <t xml:space="preserve">粤高速Ａ</t>
  </si>
  <si>
    <r>
      <rPr>
        <sz val="10"/>
        <rFont val="Arial"/>
        <family val="2"/>
        <charset val="134"/>
      </rPr>
      <t xml:space="preserve">         41.35</t>
    </r>
    <r>
      <rPr>
        <sz val="10"/>
        <rFont val="微软雅黑"/>
        <family val="2"/>
        <charset val="134"/>
      </rPr>
      <t xml:space="preserve">亿</t>
    </r>
  </si>
  <si>
    <t xml:space="preserve">福建金森</t>
  </si>
  <si>
    <r>
      <rPr>
        <sz val="10"/>
        <rFont val="Arial"/>
        <family val="2"/>
        <charset val="134"/>
      </rPr>
      <t xml:space="preserve">         47.39</t>
    </r>
    <r>
      <rPr>
        <sz val="10"/>
        <rFont val="微软雅黑"/>
        <family val="2"/>
        <charset val="134"/>
      </rPr>
      <t xml:space="preserve">亿</t>
    </r>
  </si>
  <si>
    <t xml:space="preserve">林业</t>
  </si>
  <si>
    <t xml:space="preserve">潍柴动力</t>
  </si>
  <si>
    <r>
      <rPr>
        <sz val="10"/>
        <rFont val="Arial"/>
        <family val="2"/>
        <charset val="134"/>
      </rPr>
      <t xml:space="preserve">        403.16</t>
    </r>
    <r>
      <rPr>
        <sz val="10"/>
        <rFont val="微软雅黑"/>
        <family val="2"/>
        <charset val="134"/>
      </rPr>
      <t xml:space="preserve">亿</t>
    </r>
  </si>
  <si>
    <t xml:space="preserve">华新水泥</t>
  </si>
  <si>
    <r>
      <rPr>
        <sz val="10"/>
        <rFont val="Arial"/>
        <family val="2"/>
        <charset val="134"/>
      </rPr>
      <t xml:space="preserve">        176.66</t>
    </r>
    <r>
      <rPr>
        <sz val="10"/>
        <rFont val="微软雅黑"/>
        <family val="2"/>
        <charset val="134"/>
      </rPr>
      <t xml:space="preserve">亿</t>
    </r>
  </si>
  <si>
    <t xml:space="preserve">红 宝 丽</t>
  </si>
  <si>
    <r>
      <rPr>
        <sz val="10"/>
        <rFont val="Arial"/>
        <family val="2"/>
        <charset val="134"/>
      </rPr>
      <t xml:space="preserve">         23.68</t>
    </r>
    <r>
      <rPr>
        <sz val="10"/>
        <rFont val="微软雅黑"/>
        <family val="2"/>
        <charset val="134"/>
      </rPr>
      <t xml:space="preserve">亿</t>
    </r>
  </si>
  <si>
    <t xml:space="preserve">海螺水泥</t>
  </si>
  <si>
    <r>
      <rPr>
        <sz val="10"/>
        <rFont val="Arial"/>
        <family val="2"/>
        <charset val="134"/>
      </rPr>
      <t xml:space="preserve">       1387.90</t>
    </r>
    <r>
      <rPr>
        <sz val="10"/>
        <rFont val="微软雅黑"/>
        <family val="2"/>
        <charset val="134"/>
      </rPr>
      <t xml:space="preserve">亿</t>
    </r>
  </si>
  <si>
    <t xml:space="preserve">天邦股份</t>
  </si>
  <si>
    <r>
      <rPr>
        <sz val="10"/>
        <rFont val="Arial"/>
        <family val="2"/>
        <charset val="134"/>
      </rPr>
      <t xml:space="preserve">        123.63</t>
    </r>
    <r>
      <rPr>
        <sz val="10"/>
        <rFont val="微软雅黑"/>
        <family val="2"/>
        <charset val="134"/>
      </rPr>
      <t xml:space="preserve">亿</t>
    </r>
  </si>
  <si>
    <t xml:space="preserve">唐人神</t>
  </si>
  <si>
    <r>
      <rPr>
        <sz val="10"/>
        <rFont val="Arial"/>
        <family val="2"/>
        <charset val="134"/>
      </rPr>
      <t xml:space="preserve">         64.44</t>
    </r>
    <r>
      <rPr>
        <sz val="10"/>
        <rFont val="微软雅黑"/>
        <family val="2"/>
        <charset val="134"/>
      </rPr>
      <t xml:space="preserve">亿</t>
    </r>
  </si>
  <si>
    <t xml:space="preserve">国城矿业</t>
  </si>
  <si>
    <r>
      <rPr>
        <sz val="10"/>
        <rFont val="Arial"/>
        <family val="2"/>
        <charset val="134"/>
      </rPr>
      <t xml:space="preserve">        135.57</t>
    </r>
    <r>
      <rPr>
        <sz val="10"/>
        <rFont val="微软雅黑"/>
        <family val="2"/>
        <charset val="134"/>
      </rPr>
      <t xml:space="preserve">亿</t>
    </r>
  </si>
  <si>
    <t xml:space="preserve">铅锌</t>
  </si>
  <si>
    <t xml:space="preserve">深高速</t>
  </si>
  <si>
    <r>
      <rPr>
        <sz val="10"/>
        <rFont val="Arial"/>
        <family val="2"/>
        <charset val="134"/>
      </rPr>
      <t xml:space="preserve">        132.58</t>
    </r>
    <r>
      <rPr>
        <sz val="10"/>
        <rFont val="微软雅黑"/>
        <family val="2"/>
        <charset val="134"/>
      </rPr>
      <t xml:space="preserve">亿</t>
    </r>
  </si>
  <si>
    <t xml:space="preserve">正泰电器</t>
  </si>
  <si>
    <r>
      <rPr>
        <sz val="10"/>
        <rFont val="Arial"/>
        <family val="2"/>
        <charset val="134"/>
      </rPr>
      <t xml:space="preserve">        444.72</t>
    </r>
    <r>
      <rPr>
        <sz val="10"/>
        <rFont val="微软雅黑"/>
        <family val="2"/>
        <charset val="134"/>
      </rPr>
      <t xml:space="preserve">亿</t>
    </r>
  </si>
  <si>
    <t xml:space="preserve">老凤祥</t>
  </si>
  <si>
    <r>
      <rPr>
        <sz val="10"/>
        <rFont val="Arial"/>
        <family val="2"/>
        <charset val="134"/>
      </rPr>
      <t xml:space="preserve">        133.73</t>
    </r>
    <r>
      <rPr>
        <sz val="10"/>
        <rFont val="微软雅黑"/>
        <family val="2"/>
        <charset val="134"/>
      </rPr>
      <t xml:space="preserve">亿</t>
    </r>
  </si>
  <si>
    <t xml:space="preserve">服饰</t>
  </si>
  <si>
    <t xml:space="preserve">中材科技</t>
  </si>
  <si>
    <r>
      <rPr>
        <sz val="10"/>
        <rFont val="Arial"/>
        <family val="2"/>
        <charset val="134"/>
      </rPr>
      <t xml:space="preserve">         69.95</t>
    </r>
    <r>
      <rPr>
        <sz val="10"/>
        <rFont val="微软雅黑"/>
        <family val="2"/>
        <charset val="134"/>
      </rPr>
      <t xml:space="preserve">亿</t>
    </r>
  </si>
  <si>
    <t xml:space="preserve">中国神华</t>
  </si>
  <si>
    <r>
      <rPr>
        <sz val="10"/>
        <rFont val="Arial"/>
        <family val="2"/>
        <charset val="134"/>
      </rPr>
      <t xml:space="preserve">       3233.89</t>
    </r>
    <r>
      <rPr>
        <sz val="10"/>
        <rFont val="微软雅黑"/>
        <family val="2"/>
        <charset val="134"/>
      </rPr>
      <t xml:space="preserve">亿</t>
    </r>
  </si>
  <si>
    <t xml:space="preserve">中国巨石</t>
  </si>
  <si>
    <r>
      <rPr>
        <sz val="10"/>
        <rFont val="Arial"/>
        <family val="2"/>
        <charset val="134"/>
      </rPr>
      <t xml:space="preserve">        377.55</t>
    </r>
    <r>
      <rPr>
        <sz val="10"/>
        <rFont val="微软雅黑"/>
        <family val="2"/>
        <charset val="134"/>
      </rPr>
      <t xml:space="preserve">亿</t>
    </r>
  </si>
  <si>
    <t xml:space="preserve">玻璃</t>
  </si>
  <si>
    <r>
      <rPr>
        <sz val="10"/>
        <rFont val="Arial"/>
        <family val="2"/>
        <charset val="134"/>
      </rPr>
      <t xml:space="preserve">ST</t>
    </r>
    <r>
      <rPr>
        <sz val="10"/>
        <rFont val="微软雅黑"/>
        <family val="2"/>
        <charset val="134"/>
      </rPr>
      <t xml:space="preserve">仰帆</t>
    </r>
  </si>
  <si>
    <r>
      <rPr>
        <sz val="10"/>
        <rFont val="Arial"/>
        <family val="2"/>
        <charset val="134"/>
      </rPr>
      <t xml:space="preserve">         17.62</t>
    </r>
    <r>
      <rPr>
        <sz val="10"/>
        <rFont val="微软雅黑"/>
        <family val="2"/>
        <charset val="134"/>
      </rPr>
      <t xml:space="preserve">亿</t>
    </r>
  </si>
  <si>
    <t xml:space="preserve">韵达股份</t>
  </si>
  <si>
    <r>
      <rPr>
        <sz val="10"/>
        <rFont val="Arial"/>
        <family val="2"/>
        <charset val="134"/>
      </rPr>
      <t xml:space="preserve">        106.11</t>
    </r>
    <r>
      <rPr>
        <sz val="10"/>
        <rFont val="微软雅黑"/>
        <family val="2"/>
        <charset val="134"/>
      </rPr>
      <t xml:space="preserve">亿</t>
    </r>
  </si>
  <si>
    <t xml:space="preserve">园城黄金</t>
  </si>
  <si>
    <r>
      <rPr>
        <sz val="10"/>
        <rFont val="Arial"/>
        <family val="2"/>
        <charset val="134"/>
      </rPr>
      <t xml:space="preserve">         19.15</t>
    </r>
    <r>
      <rPr>
        <sz val="10"/>
        <rFont val="微软雅黑"/>
        <family val="2"/>
        <charset val="134"/>
      </rPr>
      <t xml:space="preserve">亿</t>
    </r>
  </si>
  <si>
    <t xml:space="preserve">黄金</t>
  </si>
  <si>
    <r>
      <rPr>
        <sz val="10"/>
        <rFont val="Arial"/>
        <family val="2"/>
        <charset val="134"/>
      </rPr>
      <t xml:space="preserve">*ST</t>
    </r>
    <r>
      <rPr>
        <sz val="10"/>
        <rFont val="微软雅黑"/>
        <family val="2"/>
        <charset val="134"/>
      </rPr>
      <t xml:space="preserve">尤夫</t>
    </r>
  </si>
  <si>
    <r>
      <rPr>
        <sz val="10"/>
        <rFont val="Arial"/>
        <family val="2"/>
        <charset val="134"/>
      </rPr>
      <t xml:space="preserve">         51.51</t>
    </r>
    <r>
      <rPr>
        <sz val="10"/>
        <rFont val="微软雅黑"/>
        <family val="2"/>
        <charset val="134"/>
      </rPr>
      <t xml:space="preserve">亿</t>
    </r>
  </si>
  <si>
    <t xml:space="preserve">圣农发展</t>
  </si>
  <si>
    <r>
      <rPr>
        <sz val="10"/>
        <rFont val="Arial"/>
        <family val="2"/>
        <charset val="134"/>
      </rPr>
      <t xml:space="preserve">        280.06</t>
    </r>
    <r>
      <rPr>
        <sz val="10"/>
        <rFont val="微软雅黑"/>
        <family val="2"/>
        <charset val="134"/>
      </rPr>
      <t xml:space="preserve">亿</t>
    </r>
  </si>
  <si>
    <t xml:space="preserve">山东黄金</t>
  </si>
  <si>
    <r>
      <rPr>
        <sz val="10"/>
        <rFont val="Arial"/>
        <family val="2"/>
        <charset val="134"/>
      </rPr>
      <t xml:space="preserve">        480.88</t>
    </r>
    <r>
      <rPr>
        <sz val="10"/>
        <rFont val="微软雅黑"/>
        <family val="2"/>
        <charset val="134"/>
      </rPr>
      <t xml:space="preserve">亿</t>
    </r>
  </si>
  <si>
    <t xml:space="preserve">涪陵电力</t>
  </si>
  <si>
    <r>
      <rPr>
        <sz val="10"/>
        <rFont val="Arial"/>
        <family val="2"/>
        <charset val="134"/>
      </rPr>
      <t xml:space="preserve">         45.47</t>
    </r>
    <r>
      <rPr>
        <sz val="10"/>
        <rFont val="微软雅黑"/>
        <family val="2"/>
        <charset val="134"/>
      </rPr>
      <t xml:space="preserve">亿</t>
    </r>
  </si>
  <si>
    <t xml:space="preserve">万顺股份</t>
  </si>
  <si>
    <r>
      <rPr>
        <sz val="10"/>
        <rFont val="Arial"/>
        <family val="2"/>
        <charset val="134"/>
      </rPr>
      <t xml:space="preserve">         27.81</t>
    </r>
    <r>
      <rPr>
        <sz val="10"/>
        <rFont val="微软雅黑"/>
        <family val="2"/>
        <charset val="134"/>
      </rPr>
      <t xml:space="preserve">亿</t>
    </r>
  </si>
  <si>
    <t xml:space="preserve">银星能源</t>
  </si>
  <si>
    <r>
      <rPr>
        <sz val="10"/>
        <rFont val="Arial"/>
        <family val="2"/>
        <charset val="134"/>
      </rPr>
      <t xml:space="preserve">         36.60</t>
    </r>
    <r>
      <rPr>
        <sz val="10"/>
        <rFont val="微软雅黑"/>
        <family val="2"/>
        <charset val="134"/>
      </rPr>
      <t xml:space="preserve">亿</t>
    </r>
  </si>
  <si>
    <t xml:space="preserve">新型电力</t>
  </si>
  <si>
    <t xml:space="preserve">宁夏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</si>
</sst>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000000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rgb="FF808080"/>
      <name val="微软雅黑"/>
      <family val="2"/>
      <charset val="134"/>
    </font>
    <font>
      <u val="single"/>
      <sz val="10"/>
      <color rgb="FF0000EE"/>
      <name val="微软雅黑"/>
      <family val="2"/>
      <charset val="134"/>
    </font>
    <font>
      <sz val="10"/>
      <color rgb="FF006600"/>
      <name val="微软雅黑"/>
      <family val="2"/>
      <charset val="134"/>
    </font>
    <font>
      <sz val="10"/>
      <color rgb="FF996600"/>
      <name val="微软雅黑"/>
      <family val="2"/>
      <charset val="134"/>
    </font>
    <font>
      <sz val="10"/>
      <color rgb="FFCC0000"/>
      <name val="微软雅黑"/>
      <family val="2"/>
      <charset val="134"/>
    </font>
    <font>
      <sz val="10"/>
      <color rgb="FFFFFFFF"/>
      <name val="微软雅黑"/>
      <family val="2"/>
      <charset val="134"/>
    </font>
    <font>
      <b val="true"/>
      <sz val="14"/>
      <name val="微软雅黑"/>
      <family val="2"/>
      <charset val="134"/>
    </font>
    <font>
      <sz val="12"/>
      <color rgb="FF808080"/>
      <name val="微软雅黑"/>
      <family val="2"/>
      <charset val="134"/>
    </font>
    <font>
      <sz val="10"/>
      <color rgb="FFF58220"/>
      <name val="微软雅黑"/>
      <family val="2"/>
      <charset val="134"/>
    </font>
    <font>
      <sz val="12"/>
      <color rgb="FF808080"/>
      <name val="Arial"/>
      <family val="2"/>
      <charset val="134"/>
    </font>
    <font>
      <sz val="1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28</xdr:col>
      <xdr:colOff>147240</xdr:colOff>
      <xdr:row>0</xdr:row>
      <xdr:rowOff>0</xdr:rowOff>
    </xdr:from>
    <xdr:to>
      <xdr:col>30</xdr:col>
      <xdr:colOff>739080</xdr:colOff>
      <xdr:row>10</xdr:row>
      <xdr:rowOff>11880</xdr:rowOff>
    </xdr:to>
    <xdr:pic>
      <xdr:nvPicPr>
        <xdr:cNvPr id="0" name="图像 1" descr=""/>
        <xdr:cNvPicPr/>
      </xdr:nvPicPr>
      <xdr:blipFill>
        <a:blip r:embed="rId1"/>
        <a:stretch/>
      </xdr:blipFill>
      <xdr:spPr>
        <a:xfrm>
          <a:off x="15056280" y="0"/>
          <a:ext cx="2217240" cy="2467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D16" activeCellId="0" sqref="AD16"/>
    </sheetView>
  </sheetViews>
  <sheetFormatPr defaultRowHeight="12.8" zeroHeight="false" outlineLevelRow="0" outlineLevelCol="0"/>
  <cols>
    <col collapsed="false" customWidth="true" hidden="false" outlineLevel="0" max="1" min="1" style="1" width="14.05"/>
    <col collapsed="false" customWidth="true" hidden="false" outlineLevel="0" max="2" min="2" style="1" width="7.83"/>
    <col collapsed="false" customWidth="true" hidden="false" outlineLevel="0" max="3" min="3" style="1" width="5.72"/>
    <col collapsed="false" customWidth="true" hidden="false" outlineLevel="0" max="4" min="4" style="1" width="7.97"/>
    <col collapsed="false" customWidth="true" hidden="false" outlineLevel="0" max="5" min="5" style="1" width="12.6"/>
    <col collapsed="false" customWidth="true" hidden="false" outlineLevel="0" max="6" min="6" style="1" width="5.72"/>
    <col collapsed="false" customWidth="true" hidden="false" outlineLevel="0" max="9" min="7" style="1" width="6.65"/>
    <col collapsed="false" customWidth="true" hidden="false" outlineLevel="0" max="10" min="10" style="1" width="6.12"/>
    <col collapsed="false" customWidth="true" hidden="false" outlineLevel="0" max="11" min="11" style="1" width="5.33"/>
    <col collapsed="false" customWidth="true" hidden="false" outlineLevel="0" max="13" min="12" style="1" width="6.65"/>
    <col collapsed="false" customWidth="true" hidden="false" outlineLevel="0" max="14" min="14" style="1" width="5.72"/>
    <col collapsed="false" customWidth="true" hidden="false" outlineLevel="0" max="15" min="15" style="1" width="6.65"/>
    <col collapsed="false" customWidth="true" hidden="false" outlineLevel="0" max="16" min="16" style="1" width="7.57"/>
    <col collapsed="false" customWidth="true" hidden="false" outlineLevel="0" max="17" min="17" style="1" width="10.75"/>
    <col collapsed="false" customWidth="true" hidden="false" outlineLevel="0" max="18" min="18" style="1" width="4.8"/>
    <col collapsed="false" customWidth="true" hidden="false" outlineLevel="0" max="19" min="19" style="1" width="8.36"/>
    <col collapsed="false" customWidth="true" hidden="false" outlineLevel="0" max="20" min="20" style="1" width="6.65"/>
    <col collapsed="false" customWidth="true" hidden="false" outlineLevel="0" max="21" min="21" style="1" width="5.72"/>
    <col collapsed="false" customWidth="true" hidden="false" outlineLevel="0" max="22" min="22" style="1" width="6.65"/>
    <col collapsed="false" customWidth="true" hidden="false" outlineLevel="0" max="24" min="23" style="1" width="7.97"/>
    <col collapsed="false" customWidth="true" hidden="false" outlineLevel="0" max="25" min="25" style="1" width="4.8"/>
    <col collapsed="false" customWidth="true" hidden="false" outlineLevel="0" max="26" min="26" style="1" width="7.05"/>
    <col collapsed="false" customWidth="true" hidden="false" outlineLevel="0" max="27" min="27" style="1" width="6.12"/>
    <col collapsed="false" customWidth="true" hidden="false" outlineLevel="0" max="28" min="28" style="1" width="5.72"/>
    <col collapsed="false" customWidth="true" hidden="false" outlineLevel="0" max="1025" min="29" style="1" width="10.96"/>
  </cols>
  <sheetData>
    <row r="1" s="3" customFormat="true" ht="31.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="5" customFormat="true" ht="31.2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="5" customFormat="true" ht="31.2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4.25" hidden="false" customHeight="false" outlineLevel="0" collapsed="false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</row>
    <row r="5" customFormat="false" ht="14.25" hidden="false" customHeight="false" outlineLevel="0" collapsed="false">
      <c r="A5" s="1" t="str">
        <f aca="false">"601901"</f>
        <v>601901</v>
      </c>
      <c r="B5" s="1" t="s">
        <v>31</v>
      </c>
      <c r="C5" s="1" t="n">
        <v>10.08</v>
      </c>
      <c r="D5" s="1" t="n">
        <v>1428579</v>
      </c>
      <c r="E5" s="6" t="s">
        <v>32</v>
      </c>
      <c r="F5" s="1" t="n">
        <v>1.74</v>
      </c>
      <c r="G5" s="1" t="n">
        <v>7.32</v>
      </c>
      <c r="H5" s="1" t="n">
        <v>7.32</v>
      </c>
      <c r="I5" s="6" t="s">
        <v>33</v>
      </c>
      <c r="J5" s="1" t="n">
        <v>6576</v>
      </c>
      <c r="K5" s="1" t="n">
        <v>0</v>
      </c>
      <c r="L5" s="1" t="n">
        <v>6.7</v>
      </c>
      <c r="M5" s="1" t="n">
        <v>7.32</v>
      </c>
      <c r="N5" s="1" t="n">
        <v>6.63</v>
      </c>
      <c r="O5" s="1" t="n">
        <v>6.65</v>
      </c>
      <c r="P5" s="1" t="n">
        <v>99.42</v>
      </c>
      <c r="Q5" s="1" t="n">
        <v>998689664</v>
      </c>
      <c r="R5" s="1" t="n">
        <v>2.18</v>
      </c>
      <c r="S5" s="1" t="s">
        <v>34</v>
      </c>
      <c r="T5" s="1" t="s">
        <v>35</v>
      </c>
      <c r="U5" s="1" t="n">
        <v>10.38</v>
      </c>
      <c r="V5" s="1" t="n">
        <v>6.99</v>
      </c>
      <c r="W5" s="1" t="n">
        <v>578670</v>
      </c>
      <c r="X5" s="1" t="n">
        <v>849909</v>
      </c>
      <c r="Y5" s="1" t="n">
        <v>0.68</v>
      </c>
      <c r="Z5" s="1" t="n">
        <v>24477</v>
      </c>
      <c r="AA5" s="1" t="n">
        <v>0</v>
      </c>
      <c r="AB5" s="1" t="n">
        <v>0.67</v>
      </c>
    </row>
    <row r="6" customFormat="false" ht="14.25" hidden="false" customHeight="false" outlineLevel="0" collapsed="false">
      <c r="A6" s="1" t="str">
        <f aca="false">"600131"</f>
        <v>600131</v>
      </c>
      <c r="B6" s="1" t="s">
        <v>36</v>
      </c>
      <c r="C6" s="1" t="n">
        <v>10.03</v>
      </c>
      <c r="D6" s="1" t="n">
        <v>39341</v>
      </c>
      <c r="E6" s="6" t="s">
        <v>37</v>
      </c>
      <c r="F6" s="1" t="n">
        <v>0.97</v>
      </c>
      <c r="G6" s="1" t="n">
        <v>10.97</v>
      </c>
      <c r="H6" s="1" t="n">
        <v>10.97</v>
      </c>
      <c r="I6" s="6" t="s">
        <v>33</v>
      </c>
      <c r="J6" s="1" t="n">
        <v>1887</v>
      </c>
      <c r="K6" s="1" t="n">
        <v>0</v>
      </c>
      <c r="L6" s="1" t="n">
        <v>10.97</v>
      </c>
      <c r="M6" s="1" t="n">
        <v>10.97</v>
      </c>
      <c r="N6" s="1" t="n">
        <v>10.97</v>
      </c>
      <c r="O6" s="1" t="n">
        <v>9.97</v>
      </c>
      <c r="P6" s="1" t="n">
        <v>37.76</v>
      </c>
      <c r="Q6" s="1" t="n">
        <v>43157100</v>
      </c>
      <c r="R6" s="1" t="n">
        <v>2.64</v>
      </c>
      <c r="S6" s="1" t="s">
        <v>38</v>
      </c>
      <c r="T6" s="1" t="s">
        <v>39</v>
      </c>
      <c r="U6" s="1" t="n">
        <v>0</v>
      </c>
      <c r="V6" s="1" t="n">
        <v>10.97</v>
      </c>
      <c r="W6" s="1" t="n">
        <v>35593</v>
      </c>
      <c r="X6" s="1" t="n">
        <v>3748</v>
      </c>
      <c r="Y6" s="1" t="n">
        <v>9.5</v>
      </c>
      <c r="Z6" s="1" t="n">
        <v>284427</v>
      </c>
      <c r="AA6" s="1" t="n">
        <v>0</v>
      </c>
      <c r="AB6" s="1" t="n">
        <v>1</v>
      </c>
    </row>
    <row r="7" customFormat="false" ht="14.25" hidden="false" customHeight="false" outlineLevel="0" collapsed="false">
      <c r="A7" s="1" t="str">
        <f aca="false">"601688"</f>
        <v>601688</v>
      </c>
      <c r="B7" s="1" t="s">
        <v>40</v>
      </c>
      <c r="C7" s="1" t="n">
        <v>10.02</v>
      </c>
      <c r="D7" s="1" t="n">
        <v>1388848</v>
      </c>
      <c r="E7" s="6" t="s">
        <v>41</v>
      </c>
      <c r="F7" s="1" t="n">
        <v>2.55</v>
      </c>
      <c r="G7" s="1" t="n">
        <v>22.39</v>
      </c>
      <c r="H7" s="1" t="n">
        <v>22.39</v>
      </c>
      <c r="I7" s="6" t="s">
        <v>33</v>
      </c>
      <c r="J7" s="1" t="n">
        <v>8987</v>
      </c>
      <c r="K7" s="1" t="n">
        <v>0</v>
      </c>
      <c r="L7" s="1" t="n">
        <v>20.56</v>
      </c>
      <c r="M7" s="1" t="n">
        <v>22.39</v>
      </c>
      <c r="N7" s="1" t="n">
        <v>20.32</v>
      </c>
      <c r="O7" s="1" t="n">
        <v>20.35</v>
      </c>
      <c r="P7" s="1" t="n">
        <v>30.93</v>
      </c>
      <c r="Q7" s="1" t="n">
        <v>2967065856</v>
      </c>
      <c r="R7" s="1" t="n">
        <v>1.59</v>
      </c>
      <c r="S7" s="1" t="s">
        <v>34</v>
      </c>
      <c r="T7" s="1" t="s">
        <v>42</v>
      </c>
      <c r="U7" s="1" t="n">
        <v>10.17</v>
      </c>
      <c r="V7" s="1" t="n">
        <v>21.36</v>
      </c>
      <c r="W7" s="1" t="n">
        <v>599788</v>
      </c>
      <c r="X7" s="1" t="n">
        <v>789060</v>
      </c>
      <c r="Y7" s="1" t="n">
        <v>0.76</v>
      </c>
      <c r="Z7" s="1" t="n">
        <v>3423</v>
      </c>
      <c r="AA7" s="1" t="n">
        <v>0</v>
      </c>
      <c r="AB7" s="1" t="n">
        <v>2.04</v>
      </c>
    </row>
    <row r="8" customFormat="false" ht="14.25" hidden="false" customHeight="false" outlineLevel="0" collapsed="false">
      <c r="A8" s="1" t="str">
        <f aca="false">"601700"</f>
        <v>601700</v>
      </c>
      <c r="B8" s="1" t="s">
        <v>43</v>
      </c>
      <c r="C8" s="1" t="n">
        <v>10.02</v>
      </c>
      <c r="D8" s="1" t="n">
        <v>1463391</v>
      </c>
      <c r="E8" s="6" t="s">
        <v>44</v>
      </c>
      <c r="F8" s="1" t="n">
        <v>12.91</v>
      </c>
      <c r="G8" s="1" t="n">
        <v>9.66</v>
      </c>
      <c r="H8" s="1" t="n">
        <v>9.66</v>
      </c>
      <c r="I8" s="6" t="s">
        <v>33</v>
      </c>
      <c r="J8" s="1" t="n">
        <v>1589</v>
      </c>
      <c r="K8" s="1" t="n">
        <v>0</v>
      </c>
      <c r="L8" s="1" t="n">
        <v>8.75</v>
      </c>
      <c r="M8" s="1" t="n">
        <v>9.66</v>
      </c>
      <c r="N8" s="1" t="n">
        <v>8.42</v>
      </c>
      <c r="O8" s="1" t="n">
        <v>8.78</v>
      </c>
      <c r="P8" s="1" t="n">
        <v>205.29</v>
      </c>
      <c r="Q8" s="1" t="n">
        <v>1353620096</v>
      </c>
      <c r="R8" s="1" t="n">
        <v>0.91</v>
      </c>
      <c r="S8" s="1" t="s">
        <v>45</v>
      </c>
      <c r="T8" s="1" t="s">
        <v>42</v>
      </c>
      <c r="U8" s="1" t="n">
        <v>14.12</v>
      </c>
      <c r="V8" s="1" t="n">
        <v>9.25</v>
      </c>
      <c r="W8" s="1" t="n">
        <v>656226</v>
      </c>
      <c r="X8" s="1" t="n">
        <v>807165</v>
      </c>
      <c r="Y8" s="1" t="n">
        <v>0.81</v>
      </c>
      <c r="Z8" s="1" t="n">
        <v>28538</v>
      </c>
      <c r="AA8" s="1" t="n">
        <v>0</v>
      </c>
      <c r="AB8" s="1" t="n">
        <v>0.88</v>
      </c>
    </row>
    <row r="9" customFormat="false" ht="14.25" hidden="false" customHeight="false" outlineLevel="0" collapsed="false">
      <c r="A9" s="1" t="str">
        <f aca="false">"600776"</f>
        <v>600776</v>
      </c>
      <c r="B9" s="1" t="s">
        <v>46</v>
      </c>
      <c r="C9" s="1" t="n">
        <v>10.02</v>
      </c>
      <c r="D9" s="1" t="n">
        <v>968028</v>
      </c>
      <c r="E9" s="6" t="s">
        <v>47</v>
      </c>
      <c r="F9" s="1" t="n">
        <v>10.13</v>
      </c>
      <c r="G9" s="1" t="n">
        <v>30.64</v>
      </c>
      <c r="H9" s="1" t="n">
        <v>30.64</v>
      </c>
      <c r="I9" s="6" t="s">
        <v>33</v>
      </c>
      <c r="J9" s="1" t="n">
        <v>534</v>
      </c>
      <c r="K9" s="1" t="n">
        <v>0</v>
      </c>
      <c r="L9" s="1" t="n">
        <v>29.11</v>
      </c>
      <c r="M9" s="1" t="n">
        <v>30.64</v>
      </c>
      <c r="N9" s="1" t="n">
        <v>29.1</v>
      </c>
      <c r="O9" s="1" t="n">
        <v>27.85</v>
      </c>
      <c r="P9" s="1" t="n">
        <v>376.3</v>
      </c>
      <c r="Q9" s="1" t="n">
        <v>2902124800</v>
      </c>
      <c r="R9" s="1" t="n">
        <v>0.72</v>
      </c>
      <c r="S9" s="1" t="s">
        <v>48</v>
      </c>
      <c r="T9" s="1" t="s">
        <v>49</v>
      </c>
      <c r="U9" s="1" t="n">
        <v>5.53</v>
      </c>
      <c r="V9" s="1" t="n">
        <v>29.98</v>
      </c>
      <c r="W9" s="1" t="n">
        <v>462401</v>
      </c>
      <c r="X9" s="1" t="n">
        <v>505626</v>
      </c>
      <c r="Y9" s="1" t="n">
        <v>0.91</v>
      </c>
      <c r="Z9" s="1" t="n">
        <v>59859</v>
      </c>
      <c r="AA9" s="1" t="n">
        <v>0</v>
      </c>
      <c r="AB9" s="1" t="n">
        <v>2.79</v>
      </c>
    </row>
    <row r="10" customFormat="false" ht="14.25" hidden="false" customHeight="false" outlineLevel="0" collapsed="false">
      <c r="A10" s="1" t="str">
        <f aca="false">"600030"</f>
        <v>600030</v>
      </c>
      <c r="B10" s="1" t="s">
        <v>50</v>
      </c>
      <c r="C10" s="1" t="n">
        <v>10</v>
      </c>
      <c r="D10" s="1" t="n">
        <v>3930822</v>
      </c>
      <c r="E10" s="6" t="s">
        <v>51</v>
      </c>
      <c r="F10" s="1" t="n">
        <v>4.01</v>
      </c>
      <c r="G10" s="1" t="n">
        <v>22.43</v>
      </c>
      <c r="H10" s="1" t="n">
        <v>22.43</v>
      </c>
      <c r="I10" s="6" t="s">
        <v>33</v>
      </c>
      <c r="J10" s="1" t="n">
        <v>18303</v>
      </c>
      <c r="K10" s="1" t="n">
        <v>0</v>
      </c>
      <c r="L10" s="1" t="n">
        <v>20.58</v>
      </c>
      <c r="M10" s="1" t="n">
        <v>22.43</v>
      </c>
      <c r="N10" s="1" t="n">
        <v>20.21</v>
      </c>
      <c r="O10" s="1" t="n">
        <v>20.39</v>
      </c>
      <c r="P10" s="1" t="n">
        <v>27.87</v>
      </c>
      <c r="Q10" s="1" t="n">
        <v>8411974656</v>
      </c>
      <c r="R10" s="1" t="n">
        <v>2.04</v>
      </c>
      <c r="S10" s="1" t="s">
        <v>34</v>
      </c>
      <c r="T10" s="1" t="s">
        <v>52</v>
      </c>
      <c r="U10" s="1" t="n">
        <v>10.89</v>
      </c>
      <c r="V10" s="1" t="n">
        <v>21.4</v>
      </c>
      <c r="W10" s="1" t="n">
        <v>1830471</v>
      </c>
      <c r="X10" s="1" t="n">
        <v>2100351</v>
      </c>
      <c r="Y10" s="1" t="n">
        <v>0.87</v>
      </c>
      <c r="Z10" s="1" t="n">
        <v>43560</v>
      </c>
      <c r="AA10" s="1" t="n">
        <v>0</v>
      </c>
      <c r="AB10" s="1" t="n">
        <v>2.04</v>
      </c>
    </row>
    <row r="11" customFormat="false" ht="14.25" hidden="false" customHeight="false" outlineLevel="0" collapsed="false">
      <c r="A11" s="1" t="str">
        <f aca="false">"002243"</f>
        <v>002243</v>
      </c>
      <c r="B11" s="1" t="s">
        <v>53</v>
      </c>
      <c r="C11" s="1" t="n">
        <v>10</v>
      </c>
      <c r="D11" s="1" t="n">
        <v>594841</v>
      </c>
      <c r="E11" s="6" t="s">
        <v>54</v>
      </c>
      <c r="F11" s="1" t="n">
        <v>16.3</v>
      </c>
      <c r="G11" s="1" t="n">
        <v>22.21</v>
      </c>
      <c r="H11" s="1" t="n">
        <v>22.21</v>
      </c>
      <c r="I11" s="6" t="s">
        <v>33</v>
      </c>
      <c r="J11" s="1" t="n">
        <v>299</v>
      </c>
      <c r="K11" s="1" t="n">
        <v>0</v>
      </c>
      <c r="L11" s="1" t="n">
        <v>19.92</v>
      </c>
      <c r="M11" s="1" t="n">
        <v>22.21</v>
      </c>
      <c r="N11" s="1" t="n">
        <v>19.82</v>
      </c>
      <c r="O11" s="1" t="n">
        <v>20.19</v>
      </c>
      <c r="P11" s="1" t="n">
        <v>111.97</v>
      </c>
      <c r="Q11" s="1" t="n">
        <v>1257852160</v>
      </c>
      <c r="R11" s="1" t="n">
        <v>1.09</v>
      </c>
      <c r="S11" s="1" t="s">
        <v>55</v>
      </c>
      <c r="T11" s="1" t="s">
        <v>52</v>
      </c>
      <c r="U11" s="1" t="n">
        <v>11.84</v>
      </c>
      <c r="V11" s="1" t="n">
        <v>21.15</v>
      </c>
      <c r="W11" s="1" t="n">
        <v>276397</v>
      </c>
      <c r="X11" s="1" t="n">
        <v>318444</v>
      </c>
      <c r="Y11" s="1" t="n">
        <v>0.87</v>
      </c>
      <c r="Z11" s="1" t="n">
        <v>10283</v>
      </c>
      <c r="AA11" s="1" t="n">
        <v>0</v>
      </c>
      <c r="AB11" s="1" t="n">
        <v>2.02</v>
      </c>
    </row>
    <row r="12" customFormat="false" ht="14.25" hidden="false" customHeight="false" outlineLevel="0" collapsed="false">
      <c r="A12" s="1" t="str">
        <f aca="false">"600570"</f>
        <v>600570</v>
      </c>
      <c r="B12" s="1" t="s">
        <v>56</v>
      </c>
      <c r="C12" s="1" t="n">
        <v>10</v>
      </c>
      <c r="D12" s="1" t="n">
        <v>268217</v>
      </c>
      <c r="E12" s="6" t="s">
        <v>57</v>
      </c>
      <c r="F12" s="1" t="n">
        <v>4.34</v>
      </c>
      <c r="G12" s="1" t="n">
        <v>77.76</v>
      </c>
      <c r="H12" s="1" t="n">
        <v>77.76</v>
      </c>
      <c r="I12" s="6" t="s">
        <v>33</v>
      </c>
      <c r="J12" s="1" t="n">
        <v>476</v>
      </c>
      <c r="K12" s="1" t="n">
        <v>0</v>
      </c>
      <c r="L12" s="1" t="n">
        <v>70.6</v>
      </c>
      <c r="M12" s="1" t="n">
        <v>77.76</v>
      </c>
      <c r="N12" s="1" t="n">
        <v>69.48</v>
      </c>
      <c r="O12" s="1" t="n">
        <v>70.69</v>
      </c>
      <c r="P12" s="1" t="n">
        <v>99.91</v>
      </c>
      <c r="Q12" s="1" t="n">
        <v>1999161088</v>
      </c>
      <c r="R12" s="1" t="n">
        <v>1.42</v>
      </c>
      <c r="S12" s="1" t="s">
        <v>58</v>
      </c>
      <c r="T12" s="1" t="s">
        <v>49</v>
      </c>
      <c r="U12" s="1" t="n">
        <v>11.71</v>
      </c>
      <c r="V12" s="1" t="n">
        <v>74.54</v>
      </c>
      <c r="W12" s="1" t="n">
        <v>117345</v>
      </c>
      <c r="X12" s="1" t="n">
        <v>150871</v>
      </c>
      <c r="Y12" s="1" t="n">
        <v>0.78</v>
      </c>
      <c r="Z12" s="1" t="n">
        <v>16581</v>
      </c>
      <c r="AA12" s="1" t="n">
        <v>0</v>
      </c>
      <c r="AB12" s="1" t="n">
        <v>7.07</v>
      </c>
    </row>
    <row r="13" customFormat="false" ht="14.25" hidden="false" customHeight="false" outlineLevel="0" collapsed="false">
      <c r="A13" s="1" t="str">
        <f aca="false">"300308"</f>
        <v>300308</v>
      </c>
      <c r="B13" s="1" t="s">
        <v>59</v>
      </c>
      <c r="C13" s="1" t="n">
        <v>10</v>
      </c>
      <c r="D13" s="1" t="n">
        <v>134138</v>
      </c>
      <c r="E13" s="6" t="s">
        <v>60</v>
      </c>
      <c r="F13" s="1" t="n">
        <v>6.15</v>
      </c>
      <c r="G13" s="1" t="n">
        <v>53.02</v>
      </c>
      <c r="H13" s="1" t="n">
        <v>53.02</v>
      </c>
      <c r="I13" s="6" t="s">
        <v>33</v>
      </c>
      <c r="J13" s="1" t="n">
        <v>189</v>
      </c>
      <c r="K13" s="1" t="n">
        <v>0</v>
      </c>
      <c r="L13" s="1" t="n">
        <v>47.49</v>
      </c>
      <c r="M13" s="1" t="n">
        <v>53.02</v>
      </c>
      <c r="N13" s="1" t="n">
        <v>47.48</v>
      </c>
      <c r="O13" s="1" t="n">
        <v>48.2</v>
      </c>
      <c r="P13" s="1" t="n">
        <v>39.27</v>
      </c>
      <c r="Q13" s="1" t="n">
        <v>676667648</v>
      </c>
      <c r="R13" s="1" t="n">
        <v>1.68</v>
      </c>
      <c r="S13" s="1" t="s">
        <v>45</v>
      </c>
      <c r="T13" s="1" t="s">
        <v>61</v>
      </c>
      <c r="U13" s="1" t="n">
        <v>11.49</v>
      </c>
      <c r="V13" s="1" t="n">
        <v>50.45</v>
      </c>
      <c r="W13" s="1" t="n">
        <v>64614</v>
      </c>
      <c r="X13" s="1" t="n">
        <v>69523</v>
      </c>
      <c r="Y13" s="1" t="n">
        <v>0.93</v>
      </c>
      <c r="Z13" s="1" t="n">
        <v>1547</v>
      </c>
      <c r="AA13" s="1" t="n">
        <v>0</v>
      </c>
      <c r="AB13" s="1" t="n">
        <v>4.82</v>
      </c>
    </row>
    <row r="14" customFormat="false" ht="14.25" hidden="false" customHeight="false" outlineLevel="0" collapsed="false">
      <c r="A14" s="1" t="str">
        <f aca="false">"002157"</f>
        <v>002157</v>
      </c>
      <c r="B14" s="1" t="s">
        <v>62</v>
      </c>
      <c r="C14" s="1" t="n">
        <v>10</v>
      </c>
      <c r="D14" s="1" t="n">
        <v>1125665</v>
      </c>
      <c r="E14" s="6" t="s">
        <v>63</v>
      </c>
      <c r="F14" s="1" t="n">
        <v>5.21</v>
      </c>
      <c r="G14" s="1" t="n">
        <v>11</v>
      </c>
      <c r="H14" s="1" t="n">
        <v>11</v>
      </c>
      <c r="I14" s="6" t="s">
        <v>33</v>
      </c>
      <c r="J14" s="1" t="n">
        <v>10000</v>
      </c>
      <c r="K14" s="1" t="n">
        <v>0</v>
      </c>
      <c r="L14" s="1" t="n">
        <v>10.3</v>
      </c>
      <c r="M14" s="1" t="n">
        <v>11</v>
      </c>
      <c r="N14" s="1" t="n">
        <v>10.25</v>
      </c>
      <c r="O14" s="1" t="n">
        <v>10</v>
      </c>
      <c r="P14" s="1" t="n">
        <v>554.57</v>
      </c>
      <c r="Q14" s="1" t="n">
        <v>1211668224</v>
      </c>
      <c r="R14" s="1" t="n">
        <v>1.22</v>
      </c>
      <c r="S14" s="1" t="s">
        <v>64</v>
      </c>
      <c r="T14" s="1" t="s">
        <v>65</v>
      </c>
      <c r="U14" s="1" t="n">
        <v>7.5</v>
      </c>
      <c r="V14" s="1" t="n">
        <v>10.76</v>
      </c>
      <c r="W14" s="1" t="n">
        <v>557680</v>
      </c>
      <c r="X14" s="1" t="n">
        <v>567984</v>
      </c>
      <c r="Y14" s="1" t="n">
        <v>0.98</v>
      </c>
      <c r="Z14" s="1" t="n">
        <v>11427</v>
      </c>
      <c r="AA14" s="1" t="n">
        <v>0</v>
      </c>
      <c r="AB14" s="1" t="n">
        <v>1</v>
      </c>
    </row>
    <row r="15" customFormat="false" ht="14.25" hidden="false" customHeight="false" outlineLevel="0" collapsed="false">
      <c r="A15" s="1" t="str">
        <f aca="false">"000661"</f>
        <v>000661</v>
      </c>
      <c r="B15" s="1" t="s">
        <v>66</v>
      </c>
      <c r="C15" s="1" t="n">
        <v>10</v>
      </c>
      <c r="D15" s="1" t="n">
        <v>38328</v>
      </c>
      <c r="E15" s="6" t="s">
        <v>67</v>
      </c>
      <c r="F15" s="1" t="n">
        <v>2.26</v>
      </c>
      <c r="G15" s="1" t="n">
        <v>226.05</v>
      </c>
      <c r="H15" s="1" t="n">
        <v>226.05</v>
      </c>
      <c r="I15" s="6" t="s">
        <v>33</v>
      </c>
      <c r="J15" s="1" t="n">
        <v>9</v>
      </c>
      <c r="K15" s="1" t="n">
        <v>0</v>
      </c>
      <c r="L15" s="1" t="n">
        <v>205.41</v>
      </c>
      <c r="M15" s="1" t="n">
        <v>226.05</v>
      </c>
      <c r="N15" s="1" t="n">
        <v>205.3</v>
      </c>
      <c r="O15" s="1" t="n">
        <v>205.5</v>
      </c>
      <c r="P15" s="1" t="n">
        <v>34.39</v>
      </c>
      <c r="Q15" s="1" t="n">
        <v>836435712</v>
      </c>
      <c r="R15" s="1" t="n">
        <v>2.16</v>
      </c>
      <c r="S15" s="1" t="s">
        <v>68</v>
      </c>
      <c r="T15" s="1" t="s">
        <v>69</v>
      </c>
      <c r="U15" s="1" t="n">
        <v>10.1</v>
      </c>
      <c r="V15" s="1" t="n">
        <v>218.23</v>
      </c>
      <c r="W15" s="1" t="n">
        <v>16092</v>
      </c>
      <c r="X15" s="1" t="n">
        <v>22236</v>
      </c>
      <c r="Y15" s="1" t="n">
        <v>0.72</v>
      </c>
      <c r="Z15" s="1" t="n">
        <v>801</v>
      </c>
      <c r="AA15" s="1" t="n">
        <v>0</v>
      </c>
      <c r="AB15" s="1" t="n">
        <v>20.55</v>
      </c>
    </row>
    <row r="16" customFormat="false" ht="14.25" hidden="false" customHeight="false" outlineLevel="0" collapsed="false">
      <c r="A16" s="1" t="str">
        <f aca="false">"002621"</f>
        <v>002621</v>
      </c>
      <c r="B16" s="1" t="s">
        <v>70</v>
      </c>
      <c r="C16" s="1" t="n">
        <v>10</v>
      </c>
      <c r="D16" s="1" t="n">
        <v>85120</v>
      </c>
      <c r="E16" s="6" t="s">
        <v>71</v>
      </c>
      <c r="F16" s="1" t="n">
        <v>3.14</v>
      </c>
      <c r="G16" s="1" t="n">
        <v>23.44</v>
      </c>
      <c r="H16" s="1" t="n">
        <v>23.43</v>
      </c>
      <c r="I16" s="1" t="n">
        <v>23.44</v>
      </c>
      <c r="J16" s="1" t="n">
        <v>20319</v>
      </c>
      <c r="K16" s="1" t="n">
        <v>0.6</v>
      </c>
      <c r="L16" s="1" t="n">
        <v>21.36</v>
      </c>
      <c r="M16" s="1" t="n">
        <v>23.44</v>
      </c>
      <c r="N16" s="1" t="n">
        <v>21.32</v>
      </c>
      <c r="O16" s="1" t="n">
        <v>21.31</v>
      </c>
      <c r="P16" s="1" t="n">
        <v>456.22</v>
      </c>
      <c r="Q16" s="1" t="n">
        <v>193844720</v>
      </c>
      <c r="R16" s="1" t="n">
        <v>7.09</v>
      </c>
      <c r="S16" s="1" t="s">
        <v>72</v>
      </c>
      <c r="T16" s="1" t="s">
        <v>73</v>
      </c>
      <c r="U16" s="1" t="n">
        <v>9.95</v>
      </c>
      <c r="V16" s="1" t="n">
        <v>22.77</v>
      </c>
      <c r="W16" s="1" t="n">
        <v>32650</v>
      </c>
      <c r="X16" s="1" t="n">
        <v>52469</v>
      </c>
      <c r="Y16" s="1" t="n">
        <v>0.62</v>
      </c>
      <c r="Z16" s="1" t="n">
        <v>5</v>
      </c>
      <c r="AA16" s="1" t="n">
        <v>1609</v>
      </c>
      <c r="AB16" s="1" t="n">
        <v>2.13</v>
      </c>
    </row>
    <row r="17" customFormat="false" ht="14.25" hidden="false" customHeight="false" outlineLevel="0" collapsed="false">
      <c r="A17" s="1" t="str">
        <f aca="false">"000070"</f>
        <v>000070</v>
      </c>
      <c r="B17" s="1" t="s">
        <v>74</v>
      </c>
      <c r="C17" s="1" t="n">
        <v>9.98</v>
      </c>
      <c r="D17" s="1" t="n">
        <v>459141</v>
      </c>
      <c r="E17" s="6" t="s">
        <v>75</v>
      </c>
      <c r="F17" s="1" t="n">
        <v>7.65</v>
      </c>
      <c r="G17" s="1" t="n">
        <v>13.11</v>
      </c>
      <c r="H17" s="1" t="n">
        <v>13.11</v>
      </c>
      <c r="I17" s="6" t="s">
        <v>33</v>
      </c>
      <c r="J17" s="1" t="n">
        <v>61</v>
      </c>
      <c r="K17" s="1" t="n">
        <v>0</v>
      </c>
      <c r="L17" s="1" t="n">
        <v>12.45</v>
      </c>
      <c r="M17" s="1" t="n">
        <v>13.11</v>
      </c>
      <c r="N17" s="1" t="n">
        <v>12.3</v>
      </c>
      <c r="O17" s="1" t="n">
        <v>11.92</v>
      </c>
      <c r="P17" s="1" t="n">
        <v>37.53</v>
      </c>
      <c r="Q17" s="1" t="n">
        <v>585848576</v>
      </c>
      <c r="R17" s="1" t="n">
        <v>0.78</v>
      </c>
      <c r="S17" s="1" t="s">
        <v>48</v>
      </c>
      <c r="T17" s="1" t="s">
        <v>52</v>
      </c>
      <c r="U17" s="1" t="n">
        <v>6.8</v>
      </c>
      <c r="V17" s="1" t="n">
        <v>12.76</v>
      </c>
      <c r="W17" s="1" t="n">
        <v>241431</v>
      </c>
      <c r="X17" s="1" t="n">
        <v>217709</v>
      </c>
      <c r="Y17" s="1" t="n">
        <v>1.11</v>
      </c>
      <c r="Z17" s="1" t="n">
        <v>60053</v>
      </c>
      <c r="AA17" s="1" t="n">
        <v>0</v>
      </c>
      <c r="AB17" s="1" t="n">
        <v>1.19</v>
      </c>
    </row>
    <row r="18" customFormat="false" ht="14.25" hidden="false" customHeight="false" outlineLevel="0" collapsed="false">
      <c r="A18" s="1" t="str">
        <f aca="false">"000783"</f>
        <v>000783</v>
      </c>
      <c r="B18" s="1" t="s">
        <v>76</v>
      </c>
      <c r="C18" s="1" t="n">
        <v>9.83</v>
      </c>
      <c r="D18" s="1" t="n">
        <v>1498535</v>
      </c>
      <c r="E18" s="6" t="s">
        <v>77</v>
      </c>
      <c r="F18" s="1" t="n">
        <v>2.71</v>
      </c>
      <c r="G18" s="1" t="n">
        <v>6.93</v>
      </c>
      <c r="H18" s="1" t="n">
        <v>6.92</v>
      </c>
      <c r="I18" s="1" t="n">
        <v>6.93</v>
      </c>
      <c r="J18" s="1" t="n">
        <v>28961</v>
      </c>
      <c r="K18" s="1" t="n">
        <v>-0.13</v>
      </c>
      <c r="L18" s="1" t="n">
        <v>6.36</v>
      </c>
      <c r="M18" s="1" t="n">
        <v>6.94</v>
      </c>
      <c r="N18" s="1" t="n">
        <v>6.28</v>
      </c>
      <c r="O18" s="1" t="n">
        <v>6.31</v>
      </c>
      <c r="P18" s="1" t="n">
        <v>50.32</v>
      </c>
      <c r="Q18" s="1" t="n">
        <v>995831808</v>
      </c>
      <c r="R18" s="1" t="n">
        <v>2.02</v>
      </c>
      <c r="S18" s="1" t="s">
        <v>34</v>
      </c>
      <c r="T18" s="1" t="s">
        <v>78</v>
      </c>
      <c r="U18" s="1" t="n">
        <v>10.46</v>
      </c>
      <c r="V18" s="1" t="n">
        <v>6.65</v>
      </c>
      <c r="W18" s="1" t="n">
        <v>596540</v>
      </c>
      <c r="X18" s="1" t="n">
        <v>901995</v>
      </c>
      <c r="Y18" s="1" t="n">
        <v>0.66</v>
      </c>
      <c r="Z18" s="1" t="n">
        <v>27577</v>
      </c>
      <c r="AA18" s="1" t="n">
        <v>115</v>
      </c>
      <c r="AB18" s="1" t="n">
        <v>0.62</v>
      </c>
    </row>
    <row r="19" customFormat="false" ht="14.25" hidden="false" customHeight="false" outlineLevel="0" collapsed="false">
      <c r="A19" s="1" t="str">
        <f aca="false">"000728"</f>
        <v>000728</v>
      </c>
      <c r="B19" s="1" t="s">
        <v>79</v>
      </c>
      <c r="C19" s="1" t="n">
        <v>9.23</v>
      </c>
      <c r="D19" s="1" t="n">
        <v>932508</v>
      </c>
      <c r="E19" s="6" t="s">
        <v>80</v>
      </c>
      <c r="F19" s="1" t="n">
        <v>3.17</v>
      </c>
      <c r="G19" s="1" t="n">
        <v>9.35</v>
      </c>
      <c r="H19" s="1" t="n">
        <v>9.34</v>
      </c>
      <c r="I19" s="1" t="n">
        <v>9.35</v>
      </c>
      <c r="J19" s="1" t="n">
        <v>15817</v>
      </c>
      <c r="K19" s="1" t="n">
        <v>0</v>
      </c>
      <c r="L19" s="1" t="n">
        <v>8.65</v>
      </c>
      <c r="M19" s="1" t="n">
        <v>9.39</v>
      </c>
      <c r="N19" s="1" t="n">
        <v>8.52</v>
      </c>
      <c r="O19" s="1" t="n">
        <v>8.56</v>
      </c>
      <c r="P19" s="1" t="n">
        <v>71.92</v>
      </c>
      <c r="Q19" s="1" t="n">
        <v>834182592</v>
      </c>
      <c r="R19" s="1" t="n">
        <v>1.9</v>
      </c>
      <c r="S19" s="1" t="s">
        <v>34</v>
      </c>
      <c r="T19" s="1" t="s">
        <v>81</v>
      </c>
      <c r="U19" s="1" t="n">
        <v>10.16</v>
      </c>
      <c r="V19" s="1" t="n">
        <v>8.95</v>
      </c>
      <c r="W19" s="1" t="n">
        <v>409625</v>
      </c>
      <c r="X19" s="1" t="n">
        <v>522882</v>
      </c>
      <c r="Y19" s="1" t="n">
        <v>0.78</v>
      </c>
      <c r="Z19" s="1" t="n">
        <v>4373</v>
      </c>
      <c r="AA19" s="1" t="n">
        <v>1017</v>
      </c>
      <c r="AB19" s="1" t="n">
        <v>0.79</v>
      </c>
    </row>
    <row r="20" customFormat="false" ht="14.25" hidden="false" customHeight="false" outlineLevel="0" collapsed="false">
      <c r="A20" s="1" t="str">
        <f aca="false">"600837"</f>
        <v>600837</v>
      </c>
      <c r="B20" s="1" t="s">
        <v>82</v>
      </c>
      <c r="C20" s="1" t="n">
        <v>9.19</v>
      </c>
      <c r="D20" s="1" t="n">
        <v>1778023</v>
      </c>
      <c r="E20" s="6" t="s">
        <v>83</v>
      </c>
      <c r="F20" s="1" t="n">
        <v>2.2</v>
      </c>
      <c r="G20" s="1" t="n">
        <v>12.71</v>
      </c>
      <c r="H20" s="1" t="n">
        <v>12.71</v>
      </c>
      <c r="I20" s="1" t="n">
        <v>12.72</v>
      </c>
      <c r="J20" s="1" t="n">
        <v>31384</v>
      </c>
      <c r="K20" s="1" t="n">
        <v>0.08</v>
      </c>
      <c r="L20" s="1" t="n">
        <v>11.79</v>
      </c>
      <c r="M20" s="1" t="n">
        <v>12.78</v>
      </c>
      <c r="N20" s="1" t="n">
        <v>11.55</v>
      </c>
      <c r="O20" s="1" t="n">
        <v>11.64</v>
      </c>
      <c r="P20" s="1" t="n">
        <v>30.56</v>
      </c>
      <c r="Q20" s="1" t="n">
        <v>2160396800</v>
      </c>
      <c r="R20" s="1" t="n">
        <v>2.05</v>
      </c>
      <c r="S20" s="1" t="s">
        <v>34</v>
      </c>
      <c r="T20" s="1" t="s">
        <v>84</v>
      </c>
      <c r="U20" s="1" t="n">
        <v>10.57</v>
      </c>
      <c r="V20" s="1" t="n">
        <v>12.15</v>
      </c>
      <c r="W20" s="1" t="n">
        <v>738683</v>
      </c>
      <c r="X20" s="1" t="n">
        <v>1039339</v>
      </c>
      <c r="Y20" s="1" t="n">
        <v>0.71</v>
      </c>
      <c r="Z20" s="1" t="n">
        <v>6075</v>
      </c>
      <c r="AA20" s="1" t="n">
        <v>2067</v>
      </c>
      <c r="AB20" s="1" t="n">
        <v>1.07</v>
      </c>
    </row>
    <row r="21" customFormat="false" ht="14.25" hidden="false" customHeight="false" outlineLevel="0" collapsed="false">
      <c r="A21" s="1" t="str">
        <f aca="false">"601100"</f>
        <v>601100</v>
      </c>
      <c r="B21" s="1" t="s">
        <v>85</v>
      </c>
      <c r="C21" s="1" t="n">
        <v>8.28</v>
      </c>
      <c r="D21" s="1" t="n">
        <v>82603</v>
      </c>
      <c r="E21" s="6" t="s">
        <v>86</v>
      </c>
      <c r="F21" s="1" t="n">
        <v>0.94</v>
      </c>
      <c r="G21" s="1" t="n">
        <v>28</v>
      </c>
      <c r="H21" s="1" t="n">
        <v>27.99</v>
      </c>
      <c r="I21" s="1" t="n">
        <v>28</v>
      </c>
      <c r="J21" s="1" t="n">
        <v>439</v>
      </c>
      <c r="K21" s="1" t="n">
        <v>-0.52</v>
      </c>
      <c r="L21" s="1" t="n">
        <v>26</v>
      </c>
      <c r="M21" s="1" t="n">
        <v>28.2</v>
      </c>
      <c r="N21" s="1" t="n">
        <v>25.95</v>
      </c>
      <c r="O21" s="1" t="n">
        <v>25.86</v>
      </c>
      <c r="P21" s="1" t="n">
        <v>25.75</v>
      </c>
      <c r="Q21" s="1" t="n">
        <v>223664064</v>
      </c>
      <c r="R21" s="1" t="n">
        <v>1.67</v>
      </c>
      <c r="S21" s="1" t="s">
        <v>87</v>
      </c>
      <c r="T21" s="1" t="s">
        <v>42</v>
      </c>
      <c r="U21" s="1" t="n">
        <v>8.7</v>
      </c>
      <c r="V21" s="1" t="n">
        <v>27.08</v>
      </c>
      <c r="W21" s="1" t="n">
        <v>37326</v>
      </c>
      <c r="X21" s="1" t="n">
        <v>45276</v>
      </c>
      <c r="Y21" s="1" t="n">
        <v>0.82</v>
      </c>
      <c r="Z21" s="1" t="n">
        <v>86</v>
      </c>
      <c r="AA21" s="1" t="n">
        <v>75</v>
      </c>
      <c r="AB21" s="1" t="n">
        <v>2.14</v>
      </c>
    </row>
    <row r="22" customFormat="false" ht="14.25" hidden="false" customHeight="false" outlineLevel="0" collapsed="false">
      <c r="A22" s="1" t="str">
        <f aca="false">"002234"</f>
        <v>002234</v>
      </c>
      <c r="B22" s="1" t="s">
        <v>88</v>
      </c>
      <c r="C22" s="1" t="n">
        <v>7.98</v>
      </c>
      <c r="D22" s="1" t="n">
        <v>294296</v>
      </c>
      <c r="E22" s="6" t="s">
        <v>89</v>
      </c>
      <c r="F22" s="1" t="n">
        <v>15.4</v>
      </c>
      <c r="G22" s="1" t="n">
        <v>23.4</v>
      </c>
      <c r="H22" s="1" t="n">
        <v>23.39</v>
      </c>
      <c r="I22" s="1" t="n">
        <v>23.4</v>
      </c>
      <c r="J22" s="1" t="n">
        <v>2209</v>
      </c>
      <c r="K22" s="1" t="n">
        <v>1.3</v>
      </c>
      <c r="L22" s="1" t="n">
        <v>21.39</v>
      </c>
      <c r="M22" s="1" t="n">
        <v>23.84</v>
      </c>
      <c r="N22" s="1" t="n">
        <v>20.86</v>
      </c>
      <c r="O22" s="1" t="n">
        <v>21.67</v>
      </c>
      <c r="P22" s="1" t="n">
        <v>38.13</v>
      </c>
      <c r="Q22" s="1" t="n">
        <v>654438400</v>
      </c>
      <c r="R22" s="1" t="n">
        <v>1.68</v>
      </c>
      <c r="S22" s="1" t="s">
        <v>90</v>
      </c>
      <c r="T22" s="1" t="s">
        <v>61</v>
      </c>
      <c r="U22" s="1" t="n">
        <v>13.75</v>
      </c>
      <c r="V22" s="1" t="n">
        <v>22.24</v>
      </c>
      <c r="W22" s="1" t="n">
        <v>137693</v>
      </c>
      <c r="X22" s="1" t="n">
        <v>156602</v>
      </c>
      <c r="Y22" s="1" t="n">
        <v>0.88</v>
      </c>
      <c r="Z22" s="1" t="n">
        <v>20</v>
      </c>
      <c r="AA22" s="1" t="n">
        <v>856</v>
      </c>
      <c r="AB22" s="1" t="n">
        <v>1.73</v>
      </c>
    </row>
    <row r="23" customFormat="false" ht="14.25" hidden="false" customHeight="false" outlineLevel="0" collapsed="false">
      <c r="A23" s="1" t="str">
        <f aca="false">"600498"</f>
        <v>600498</v>
      </c>
      <c r="B23" s="1" t="s">
        <v>91</v>
      </c>
      <c r="C23" s="1" t="n">
        <v>7.9</v>
      </c>
      <c r="D23" s="1" t="n">
        <v>582458</v>
      </c>
      <c r="E23" s="6" t="s">
        <v>92</v>
      </c>
      <c r="F23" s="1" t="n">
        <v>5.28</v>
      </c>
      <c r="G23" s="1" t="n">
        <v>33.47</v>
      </c>
      <c r="H23" s="1" t="n">
        <v>33.46</v>
      </c>
      <c r="I23" s="1" t="n">
        <v>33.47</v>
      </c>
      <c r="J23" s="1" t="n">
        <v>4545</v>
      </c>
      <c r="K23" s="1" t="n">
        <v>-0.05</v>
      </c>
      <c r="L23" s="1" t="n">
        <v>30.5</v>
      </c>
      <c r="M23" s="1" t="n">
        <v>34.02</v>
      </c>
      <c r="N23" s="1" t="n">
        <v>30.5</v>
      </c>
      <c r="O23" s="1" t="n">
        <v>31.02</v>
      </c>
      <c r="P23" s="1" t="n">
        <v>46.48</v>
      </c>
      <c r="Q23" s="1" t="n">
        <v>1874672000</v>
      </c>
      <c r="R23" s="1" t="n">
        <v>1.77</v>
      </c>
      <c r="S23" s="1" t="s">
        <v>48</v>
      </c>
      <c r="T23" s="1" t="s">
        <v>78</v>
      </c>
      <c r="U23" s="1" t="n">
        <v>11.35</v>
      </c>
      <c r="V23" s="1" t="n">
        <v>32.19</v>
      </c>
      <c r="W23" s="1" t="n">
        <v>283368</v>
      </c>
      <c r="X23" s="1" t="n">
        <v>299089</v>
      </c>
      <c r="Y23" s="1" t="n">
        <v>0.95</v>
      </c>
      <c r="Z23" s="1" t="n">
        <v>264</v>
      </c>
      <c r="AA23" s="1" t="n">
        <v>1083</v>
      </c>
      <c r="AB23" s="1" t="n">
        <v>2.45</v>
      </c>
    </row>
    <row r="24" customFormat="false" ht="14.25" hidden="false" customHeight="false" outlineLevel="0" collapsed="false">
      <c r="A24" s="1" t="str">
        <f aca="false">"601177"</f>
        <v>601177</v>
      </c>
      <c r="B24" s="1" t="s">
        <v>93</v>
      </c>
      <c r="C24" s="1" t="n">
        <v>7.14</v>
      </c>
      <c r="D24" s="1" t="n">
        <v>51302</v>
      </c>
      <c r="E24" s="6" t="s">
        <v>94</v>
      </c>
      <c r="F24" s="1" t="n">
        <v>1.28</v>
      </c>
      <c r="G24" s="1" t="n">
        <v>12</v>
      </c>
      <c r="H24" s="1" t="n">
        <v>11.99</v>
      </c>
      <c r="I24" s="1" t="n">
        <v>12</v>
      </c>
      <c r="J24" s="1" t="n">
        <v>1080</v>
      </c>
      <c r="K24" s="1" t="n">
        <v>0.17</v>
      </c>
      <c r="L24" s="1" t="n">
        <v>11.18</v>
      </c>
      <c r="M24" s="1" t="n">
        <v>12.11</v>
      </c>
      <c r="N24" s="1" t="n">
        <v>11.06</v>
      </c>
      <c r="O24" s="1" t="n">
        <v>11.2</v>
      </c>
      <c r="P24" s="1" t="n">
        <v>323.47</v>
      </c>
      <c r="Q24" s="1" t="n">
        <v>60122328</v>
      </c>
      <c r="R24" s="1" t="n">
        <v>1.68</v>
      </c>
      <c r="S24" s="1" t="s">
        <v>95</v>
      </c>
      <c r="T24" s="1" t="s">
        <v>49</v>
      </c>
      <c r="U24" s="1" t="n">
        <v>9.37</v>
      </c>
      <c r="V24" s="1" t="n">
        <v>11.72</v>
      </c>
      <c r="W24" s="1" t="n">
        <v>17135</v>
      </c>
      <c r="X24" s="1" t="n">
        <v>34167</v>
      </c>
      <c r="Y24" s="1" t="n">
        <v>0.5</v>
      </c>
      <c r="Z24" s="1" t="n">
        <v>86</v>
      </c>
      <c r="AA24" s="1" t="n">
        <v>381</v>
      </c>
      <c r="AB24" s="1" t="n">
        <v>0.8</v>
      </c>
    </row>
    <row r="25" customFormat="false" ht="14.25" hidden="false" customHeight="false" outlineLevel="0" collapsed="false">
      <c r="A25" s="1" t="str">
        <f aca="false">"000987"</f>
        <v>000987</v>
      </c>
      <c r="B25" s="1" t="s">
        <v>96</v>
      </c>
      <c r="C25" s="1" t="n">
        <v>6.95</v>
      </c>
      <c r="D25" s="1" t="n">
        <v>217920</v>
      </c>
      <c r="E25" s="6" t="s">
        <v>97</v>
      </c>
      <c r="F25" s="1" t="n">
        <v>4.05</v>
      </c>
      <c r="G25" s="1" t="n">
        <v>9.85</v>
      </c>
      <c r="H25" s="1" t="n">
        <v>9.85</v>
      </c>
      <c r="I25" s="1" t="n">
        <v>9.86</v>
      </c>
      <c r="J25" s="1" t="n">
        <v>3623</v>
      </c>
      <c r="K25" s="1" t="n">
        <v>-0.19</v>
      </c>
      <c r="L25" s="1" t="n">
        <v>9.16</v>
      </c>
      <c r="M25" s="1" t="n">
        <v>9.95</v>
      </c>
      <c r="N25" s="1" t="n">
        <v>8.93</v>
      </c>
      <c r="O25" s="1" t="n">
        <v>9.21</v>
      </c>
      <c r="P25" s="1" t="n">
        <v>69.32</v>
      </c>
      <c r="Q25" s="1" t="n">
        <v>206287104</v>
      </c>
      <c r="R25" s="1" t="n">
        <v>1.39</v>
      </c>
      <c r="S25" s="1" t="s">
        <v>98</v>
      </c>
      <c r="T25" s="1" t="s">
        <v>99</v>
      </c>
      <c r="U25" s="1" t="n">
        <v>11.07</v>
      </c>
      <c r="V25" s="1" t="n">
        <v>9.47</v>
      </c>
      <c r="W25" s="1" t="n">
        <v>93876</v>
      </c>
      <c r="X25" s="1" t="n">
        <v>124043</v>
      </c>
      <c r="Y25" s="1" t="n">
        <v>0.76</v>
      </c>
      <c r="Z25" s="1" t="n">
        <v>635</v>
      </c>
      <c r="AA25" s="1" t="n">
        <v>1100</v>
      </c>
      <c r="AB25" s="1" t="n">
        <v>0.64</v>
      </c>
    </row>
    <row r="26" customFormat="false" ht="14.25" hidden="false" customHeight="false" outlineLevel="0" collapsed="false">
      <c r="A26" s="1" t="str">
        <f aca="false">"300282"</f>
        <v>300282</v>
      </c>
      <c r="B26" s="1" t="s">
        <v>100</v>
      </c>
      <c r="C26" s="1" t="n">
        <v>6.91</v>
      </c>
      <c r="D26" s="1" t="n">
        <v>59810</v>
      </c>
      <c r="E26" s="6" t="s">
        <v>101</v>
      </c>
      <c r="F26" s="1" t="n">
        <v>2.68</v>
      </c>
      <c r="G26" s="1" t="n">
        <v>16.7</v>
      </c>
      <c r="H26" s="1" t="n">
        <v>16.69</v>
      </c>
      <c r="I26" s="1" t="n">
        <v>16.7</v>
      </c>
      <c r="J26" s="1" t="n">
        <v>996</v>
      </c>
      <c r="K26" s="1" t="n">
        <v>0.06</v>
      </c>
      <c r="L26" s="1" t="n">
        <v>15.63</v>
      </c>
      <c r="M26" s="1" t="n">
        <v>16.72</v>
      </c>
      <c r="N26" s="1" t="n">
        <v>15.6</v>
      </c>
      <c r="O26" s="1" t="n">
        <v>15.62</v>
      </c>
      <c r="P26" s="1" t="n">
        <v>36.68</v>
      </c>
      <c r="Q26" s="1" t="n">
        <v>97140992</v>
      </c>
      <c r="R26" s="1" t="n">
        <v>1.21</v>
      </c>
      <c r="S26" s="1" t="s">
        <v>102</v>
      </c>
      <c r="T26" s="1" t="s">
        <v>103</v>
      </c>
      <c r="U26" s="1" t="n">
        <v>7.17</v>
      </c>
      <c r="V26" s="1" t="n">
        <v>16.24</v>
      </c>
      <c r="W26" s="1" t="n">
        <v>25497</v>
      </c>
      <c r="X26" s="1" t="n">
        <v>34312</v>
      </c>
      <c r="Y26" s="1" t="n">
        <v>0.74</v>
      </c>
      <c r="Z26" s="1" t="n">
        <v>76</v>
      </c>
      <c r="AA26" s="1" t="n">
        <v>367</v>
      </c>
      <c r="AB26" s="1" t="n">
        <v>1.08</v>
      </c>
    </row>
    <row r="27" customFormat="false" ht="14.25" hidden="false" customHeight="false" outlineLevel="0" collapsed="false">
      <c r="A27" s="1" t="str">
        <f aca="false">"600507"</f>
        <v>600507</v>
      </c>
      <c r="B27" s="1" t="s">
        <v>104</v>
      </c>
      <c r="C27" s="1" t="n">
        <v>6.66</v>
      </c>
      <c r="D27" s="1" t="n">
        <v>975102</v>
      </c>
      <c r="E27" s="6" t="s">
        <v>105</v>
      </c>
      <c r="F27" s="1" t="n">
        <v>7.35</v>
      </c>
      <c r="G27" s="1" t="n">
        <v>13.29</v>
      </c>
      <c r="H27" s="1" t="n">
        <v>13.28</v>
      </c>
      <c r="I27" s="1" t="n">
        <v>13.29</v>
      </c>
      <c r="J27" s="1" t="n">
        <v>7102</v>
      </c>
      <c r="K27" s="1" t="n">
        <v>0.15</v>
      </c>
      <c r="L27" s="1" t="n">
        <v>13</v>
      </c>
      <c r="M27" s="1" t="n">
        <v>13.4</v>
      </c>
      <c r="N27" s="1" t="n">
        <v>12.86</v>
      </c>
      <c r="O27" s="1" t="n">
        <v>12.46</v>
      </c>
      <c r="P27" s="1" t="n">
        <v>6.58</v>
      </c>
      <c r="Q27" s="1" t="n">
        <v>1282857472</v>
      </c>
      <c r="R27" s="1" t="n">
        <v>2.75</v>
      </c>
      <c r="S27" s="1" t="s">
        <v>106</v>
      </c>
      <c r="T27" s="1" t="s">
        <v>65</v>
      </c>
      <c r="U27" s="1" t="n">
        <v>4.33</v>
      </c>
      <c r="V27" s="1" t="n">
        <v>13.16</v>
      </c>
      <c r="W27" s="1" t="n">
        <v>463659</v>
      </c>
      <c r="X27" s="1" t="n">
        <v>511443</v>
      </c>
      <c r="Y27" s="1" t="n">
        <v>0.91</v>
      </c>
      <c r="Z27" s="1" t="n">
        <v>1526</v>
      </c>
      <c r="AA27" s="1" t="n">
        <v>736</v>
      </c>
      <c r="AB27" s="1" t="n">
        <v>0.83</v>
      </c>
    </row>
    <row r="28" customFormat="false" ht="14.25" hidden="false" customHeight="false" outlineLevel="0" collapsed="false">
      <c r="A28" s="1" t="str">
        <f aca="false">"600728"</f>
        <v>600728</v>
      </c>
      <c r="B28" s="1" t="s">
        <v>107</v>
      </c>
      <c r="C28" s="1" t="n">
        <v>6.36</v>
      </c>
      <c r="D28" s="1" t="n">
        <v>692945</v>
      </c>
      <c r="E28" s="6" t="s">
        <v>108</v>
      </c>
      <c r="F28" s="1" t="n">
        <v>4.32</v>
      </c>
      <c r="G28" s="1" t="n">
        <v>9.37</v>
      </c>
      <c r="H28" s="1" t="n">
        <v>9.37</v>
      </c>
      <c r="I28" s="1" t="n">
        <v>9.38</v>
      </c>
      <c r="J28" s="1" t="n">
        <v>12865</v>
      </c>
      <c r="K28" s="1" t="n">
        <v>-0.1</v>
      </c>
      <c r="L28" s="1" t="n">
        <v>8.8</v>
      </c>
      <c r="M28" s="1" t="n">
        <v>9.58</v>
      </c>
      <c r="N28" s="1" t="n">
        <v>8.71</v>
      </c>
      <c r="O28" s="1" t="n">
        <v>8.81</v>
      </c>
      <c r="P28" s="1" t="n">
        <v>101.01</v>
      </c>
      <c r="Q28" s="1" t="n">
        <v>632842944</v>
      </c>
      <c r="R28" s="1" t="n">
        <v>1.74</v>
      </c>
      <c r="S28" s="1" t="s">
        <v>58</v>
      </c>
      <c r="T28" s="1" t="s">
        <v>99</v>
      </c>
      <c r="U28" s="1" t="n">
        <v>9.88</v>
      </c>
      <c r="V28" s="1" t="n">
        <v>9.13</v>
      </c>
      <c r="W28" s="1" t="n">
        <v>307286</v>
      </c>
      <c r="X28" s="1" t="n">
        <v>385659</v>
      </c>
      <c r="Y28" s="1" t="n">
        <v>0.8</v>
      </c>
      <c r="Z28" s="1" t="n">
        <v>2053</v>
      </c>
      <c r="AA28" s="1" t="n">
        <v>3721</v>
      </c>
      <c r="AB28" s="1" t="n">
        <v>0.56</v>
      </c>
    </row>
    <row r="29" customFormat="false" ht="14.25" hidden="false" customHeight="false" outlineLevel="0" collapsed="false">
      <c r="A29" s="1" t="str">
        <f aca="false">"600830"</f>
        <v>600830</v>
      </c>
      <c r="B29" s="1" t="s">
        <v>109</v>
      </c>
      <c r="C29" s="1" t="n">
        <v>6.31</v>
      </c>
      <c r="D29" s="1" t="n">
        <v>435291</v>
      </c>
      <c r="E29" s="6" t="s">
        <v>110</v>
      </c>
      <c r="F29" s="1" t="n">
        <v>9.58</v>
      </c>
      <c r="G29" s="1" t="n">
        <v>6.23</v>
      </c>
      <c r="H29" s="1" t="n">
        <v>6.23</v>
      </c>
      <c r="I29" s="1" t="n">
        <v>6.24</v>
      </c>
      <c r="J29" s="1" t="n">
        <v>3580</v>
      </c>
      <c r="K29" s="1" t="n">
        <v>-0.31</v>
      </c>
      <c r="L29" s="1" t="n">
        <v>5.87</v>
      </c>
      <c r="M29" s="1" t="n">
        <v>6.44</v>
      </c>
      <c r="N29" s="1" t="n">
        <v>5.69</v>
      </c>
      <c r="O29" s="1" t="n">
        <v>5.86</v>
      </c>
      <c r="P29" s="1" t="n">
        <v>71.6</v>
      </c>
      <c r="Q29" s="1" t="n">
        <v>261247744</v>
      </c>
      <c r="R29" s="1" t="n">
        <v>2.98</v>
      </c>
      <c r="S29" s="1" t="s">
        <v>98</v>
      </c>
      <c r="T29" s="1" t="s">
        <v>49</v>
      </c>
      <c r="U29" s="1" t="n">
        <v>12.8</v>
      </c>
      <c r="V29" s="1" t="n">
        <v>6</v>
      </c>
      <c r="W29" s="1" t="n">
        <v>211586</v>
      </c>
      <c r="X29" s="1" t="n">
        <v>223704</v>
      </c>
      <c r="Y29" s="1" t="n">
        <v>0.95</v>
      </c>
      <c r="Z29" s="1" t="n">
        <v>1347</v>
      </c>
      <c r="AA29" s="1" t="n">
        <v>945</v>
      </c>
      <c r="AB29" s="1" t="n">
        <v>0.37</v>
      </c>
    </row>
    <row r="30" customFormat="false" ht="14.25" hidden="false" customHeight="false" outlineLevel="0" collapsed="false">
      <c r="A30" s="1" t="str">
        <f aca="false">"600031"</f>
        <v>600031</v>
      </c>
      <c r="B30" s="1" t="s">
        <v>111</v>
      </c>
      <c r="C30" s="1" t="n">
        <v>6.26</v>
      </c>
      <c r="D30" s="1" t="n">
        <v>1303445</v>
      </c>
      <c r="E30" s="6" t="s">
        <v>112</v>
      </c>
      <c r="F30" s="1" t="n">
        <v>1.68</v>
      </c>
      <c r="G30" s="1" t="n">
        <v>10.36</v>
      </c>
      <c r="H30" s="1" t="n">
        <v>10.35</v>
      </c>
      <c r="I30" s="1" t="n">
        <v>10.36</v>
      </c>
      <c r="J30" s="1" t="n">
        <v>20755</v>
      </c>
      <c r="K30" s="1" t="n">
        <v>0.48</v>
      </c>
      <c r="L30" s="1" t="n">
        <v>9.62</v>
      </c>
      <c r="M30" s="1" t="n">
        <v>10.45</v>
      </c>
      <c r="N30" s="1" t="n">
        <v>9.62</v>
      </c>
      <c r="O30" s="1" t="n">
        <v>9.75</v>
      </c>
      <c r="P30" s="1" t="n">
        <v>12.41</v>
      </c>
      <c r="Q30" s="1" t="n">
        <v>1312845184</v>
      </c>
      <c r="R30" s="1" t="n">
        <v>1.7</v>
      </c>
      <c r="S30" s="1" t="s">
        <v>87</v>
      </c>
      <c r="T30" s="1" t="s">
        <v>103</v>
      </c>
      <c r="U30" s="1" t="n">
        <v>8.51</v>
      </c>
      <c r="V30" s="1" t="n">
        <v>10.07</v>
      </c>
      <c r="W30" s="1" t="n">
        <v>619462</v>
      </c>
      <c r="X30" s="1" t="n">
        <v>683982</v>
      </c>
      <c r="Y30" s="1" t="n">
        <v>0.91</v>
      </c>
      <c r="Z30" s="1" t="n">
        <v>980</v>
      </c>
      <c r="AA30" s="1" t="n">
        <v>3679</v>
      </c>
      <c r="AB30" s="1" t="n">
        <v>0.61</v>
      </c>
    </row>
    <row r="31" customFormat="false" ht="14.25" hidden="false" customHeight="false" outlineLevel="0" collapsed="false">
      <c r="A31" s="1" t="str">
        <f aca="false">"600588"</f>
        <v>600588</v>
      </c>
      <c r="B31" s="1" t="s">
        <v>113</v>
      </c>
      <c r="C31" s="1" t="n">
        <v>5.95</v>
      </c>
      <c r="D31" s="1" t="n">
        <v>305651</v>
      </c>
      <c r="E31" s="6" t="s">
        <v>114</v>
      </c>
      <c r="F31" s="1" t="n">
        <v>1.61</v>
      </c>
      <c r="G31" s="1" t="n">
        <v>28.5</v>
      </c>
      <c r="H31" s="1" t="n">
        <v>28.5</v>
      </c>
      <c r="I31" s="1" t="n">
        <v>28.51</v>
      </c>
      <c r="J31" s="1" t="n">
        <v>4727</v>
      </c>
      <c r="K31" s="1" t="n">
        <v>-0.3</v>
      </c>
      <c r="L31" s="1" t="n">
        <v>26.85</v>
      </c>
      <c r="M31" s="1" t="n">
        <v>28.78</v>
      </c>
      <c r="N31" s="1" t="n">
        <v>26.68</v>
      </c>
      <c r="O31" s="1" t="n">
        <v>26.9</v>
      </c>
      <c r="P31" s="1" t="n">
        <v>271.79</v>
      </c>
      <c r="Q31" s="1" t="n">
        <v>847959424</v>
      </c>
      <c r="R31" s="1" t="n">
        <v>1.4</v>
      </c>
      <c r="S31" s="1" t="s">
        <v>58</v>
      </c>
      <c r="T31" s="1" t="s">
        <v>103</v>
      </c>
      <c r="U31" s="1" t="n">
        <v>7.81</v>
      </c>
      <c r="V31" s="1" t="n">
        <v>27.74</v>
      </c>
      <c r="W31" s="1" t="n">
        <v>131027</v>
      </c>
      <c r="X31" s="1" t="n">
        <v>174624</v>
      </c>
      <c r="Y31" s="1" t="n">
        <v>0.75</v>
      </c>
      <c r="Z31" s="1" t="n">
        <v>1132</v>
      </c>
      <c r="AA31" s="1" t="n">
        <v>81</v>
      </c>
      <c r="AB31" s="1" t="n">
        <v>1.6</v>
      </c>
    </row>
    <row r="32" customFormat="false" ht="14.25" hidden="false" customHeight="false" outlineLevel="0" collapsed="false">
      <c r="A32" s="1" t="str">
        <f aca="false">"002281"</f>
        <v>002281</v>
      </c>
      <c r="B32" s="1" t="s">
        <v>115</v>
      </c>
      <c r="C32" s="1" t="n">
        <v>5.88</v>
      </c>
      <c r="D32" s="1" t="n">
        <v>376118</v>
      </c>
      <c r="E32" s="6" t="s">
        <v>116</v>
      </c>
      <c r="F32" s="1" t="n">
        <v>6.04</v>
      </c>
      <c r="G32" s="1" t="n">
        <v>32.94</v>
      </c>
      <c r="H32" s="1" t="n">
        <v>32.94</v>
      </c>
      <c r="I32" s="1" t="n">
        <v>32.95</v>
      </c>
      <c r="J32" s="1" t="n">
        <v>3113</v>
      </c>
      <c r="K32" s="1" t="n">
        <v>-0.17</v>
      </c>
      <c r="L32" s="1" t="n">
        <v>30.95</v>
      </c>
      <c r="M32" s="1" t="n">
        <v>33.75</v>
      </c>
      <c r="N32" s="1" t="n">
        <v>30.59</v>
      </c>
      <c r="O32" s="1" t="n">
        <v>31.11</v>
      </c>
      <c r="P32" s="1" t="n">
        <v>60.83</v>
      </c>
      <c r="Q32" s="1" t="n">
        <v>1192933888</v>
      </c>
      <c r="R32" s="1" t="n">
        <v>1.71</v>
      </c>
      <c r="S32" s="1" t="s">
        <v>48</v>
      </c>
      <c r="T32" s="1" t="s">
        <v>78</v>
      </c>
      <c r="U32" s="1" t="n">
        <v>10.16</v>
      </c>
      <c r="V32" s="1" t="n">
        <v>31.72</v>
      </c>
      <c r="W32" s="1" t="n">
        <v>174738</v>
      </c>
      <c r="X32" s="1" t="n">
        <v>201380</v>
      </c>
      <c r="Y32" s="1" t="n">
        <v>0.87</v>
      </c>
      <c r="Z32" s="1" t="n">
        <v>997</v>
      </c>
      <c r="AA32" s="1" t="n">
        <v>110</v>
      </c>
      <c r="AB32" s="1" t="n">
        <v>1.83</v>
      </c>
    </row>
    <row r="33" customFormat="false" ht="14.25" hidden="false" customHeight="false" outlineLevel="0" collapsed="false">
      <c r="A33" s="1" t="str">
        <f aca="false">"601999"</f>
        <v>601999</v>
      </c>
      <c r="B33" s="1" t="s">
        <v>117</v>
      </c>
      <c r="C33" s="1" t="n">
        <v>5.26</v>
      </c>
      <c r="D33" s="1" t="n">
        <v>76369</v>
      </c>
      <c r="E33" s="6" t="s">
        <v>118</v>
      </c>
      <c r="F33" s="1" t="n">
        <v>1.39</v>
      </c>
      <c r="G33" s="1" t="n">
        <v>6</v>
      </c>
      <c r="H33" s="1" t="n">
        <v>5.99</v>
      </c>
      <c r="I33" s="1" t="n">
        <v>6</v>
      </c>
      <c r="J33" s="1" t="n">
        <v>789</v>
      </c>
      <c r="K33" s="1" t="n">
        <v>0</v>
      </c>
      <c r="L33" s="1" t="n">
        <v>5.71</v>
      </c>
      <c r="M33" s="1" t="n">
        <v>6.02</v>
      </c>
      <c r="N33" s="1" t="n">
        <v>5.71</v>
      </c>
      <c r="O33" s="1" t="n">
        <v>5.7</v>
      </c>
      <c r="P33" s="1" t="n">
        <v>20.44</v>
      </c>
      <c r="Q33" s="1" t="n">
        <v>45235496</v>
      </c>
      <c r="R33" s="1" t="n">
        <v>2.92</v>
      </c>
      <c r="S33" s="1" t="s">
        <v>119</v>
      </c>
      <c r="T33" s="1" t="s">
        <v>73</v>
      </c>
      <c r="U33" s="1" t="n">
        <v>5.44</v>
      </c>
      <c r="V33" s="1" t="n">
        <v>5.92</v>
      </c>
      <c r="W33" s="1" t="n">
        <v>23427</v>
      </c>
      <c r="X33" s="1" t="n">
        <v>52941</v>
      </c>
      <c r="Y33" s="1" t="n">
        <v>0.44</v>
      </c>
      <c r="Z33" s="1" t="n">
        <v>264</v>
      </c>
      <c r="AA33" s="1" t="n">
        <v>421</v>
      </c>
      <c r="AB33" s="1" t="n">
        <v>0.3</v>
      </c>
    </row>
    <row r="34" customFormat="false" ht="14.25" hidden="false" customHeight="false" outlineLevel="0" collapsed="false">
      <c r="A34" s="1" t="str">
        <f aca="false">"300322"</f>
        <v>300322</v>
      </c>
      <c r="B34" s="1" t="s">
        <v>120</v>
      </c>
      <c r="C34" s="1" t="n">
        <v>5.15</v>
      </c>
      <c r="D34" s="1" t="n">
        <v>631605</v>
      </c>
      <c r="E34" s="6" t="s">
        <v>121</v>
      </c>
      <c r="F34" s="1" t="n">
        <v>17.19</v>
      </c>
      <c r="G34" s="1" t="n">
        <v>15.12</v>
      </c>
      <c r="H34" s="1" t="n">
        <v>15.12</v>
      </c>
      <c r="I34" s="1" t="n">
        <v>15.13</v>
      </c>
      <c r="J34" s="1" t="n">
        <v>5775</v>
      </c>
      <c r="K34" s="1" t="n">
        <v>0.13</v>
      </c>
      <c r="L34" s="1" t="n">
        <v>14.97</v>
      </c>
      <c r="M34" s="1" t="n">
        <v>15.78</v>
      </c>
      <c r="N34" s="1" t="n">
        <v>14.47</v>
      </c>
      <c r="O34" s="1" t="n">
        <v>14.38</v>
      </c>
      <c r="P34" s="1" t="n">
        <v>87.9</v>
      </c>
      <c r="Q34" s="1" t="n">
        <v>959599744</v>
      </c>
      <c r="R34" s="1" t="n">
        <v>2.38</v>
      </c>
      <c r="S34" s="1" t="s">
        <v>48</v>
      </c>
      <c r="T34" s="1" t="s">
        <v>99</v>
      </c>
      <c r="U34" s="1" t="n">
        <v>9.11</v>
      </c>
      <c r="V34" s="1" t="n">
        <v>15.19</v>
      </c>
      <c r="W34" s="1" t="n">
        <v>290808</v>
      </c>
      <c r="X34" s="1" t="n">
        <v>340797</v>
      </c>
      <c r="Y34" s="1" t="n">
        <v>0.85</v>
      </c>
      <c r="Z34" s="1" t="n">
        <v>953</v>
      </c>
      <c r="AA34" s="1" t="n">
        <v>492</v>
      </c>
      <c r="AB34" s="1" t="n">
        <v>0.74</v>
      </c>
    </row>
    <row r="35" customFormat="false" ht="14.25" hidden="false" customHeight="false" outlineLevel="0" collapsed="false">
      <c r="A35" s="1" t="str">
        <f aca="false">"002552"</f>
        <v>002552</v>
      </c>
      <c r="B35" s="6" t="s">
        <v>122</v>
      </c>
      <c r="C35" s="1" t="n">
        <v>5</v>
      </c>
      <c r="D35" s="1" t="n">
        <v>56785</v>
      </c>
      <c r="E35" s="6" t="s">
        <v>123</v>
      </c>
      <c r="F35" s="1" t="n">
        <v>2.84</v>
      </c>
      <c r="G35" s="1" t="n">
        <v>7.35</v>
      </c>
      <c r="H35" s="1" t="n">
        <v>7.35</v>
      </c>
      <c r="I35" s="6" t="s">
        <v>33</v>
      </c>
      <c r="J35" s="1" t="n">
        <v>657</v>
      </c>
      <c r="K35" s="1" t="n">
        <v>0.14</v>
      </c>
      <c r="L35" s="1" t="n">
        <v>6.91</v>
      </c>
      <c r="M35" s="1" t="n">
        <v>7.35</v>
      </c>
      <c r="N35" s="1" t="n">
        <v>6.74</v>
      </c>
      <c r="O35" s="1" t="n">
        <v>7</v>
      </c>
      <c r="P35" s="1" t="n">
        <v>78.45</v>
      </c>
      <c r="Q35" s="1" t="n">
        <v>40315960</v>
      </c>
      <c r="R35" s="1" t="n">
        <v>0.77</v>
      </c>
      <c r="S35" s="1" t="s">
        <v>95</v>
      </c>
      <c r="T35" s="1" t="s">
        <v>49</v>
      </c>
      <c r="U35" s="1" t="n">
        <v>8.71</v>
      </c>
      <c r="V35" s="1" t="n">
        <v>7.1</v>
      </c>
      <c r="W35" s="1" t="n">
        <v>24855</v>
      </c>
      <c r="X35" s="1" t="n">
        <v>31930</v>
      </c>
      <c r="Y35" s="1" t="n">
        <v>0.78</v>
      </c>
      <c r="Z35" s="1" t="n">
        <v>1183</v>
      </c>
      <c r="AA35" s="1" t="n">
        <v>0</v>
      </c>
      <c r="AB35" s="1" t="n">
        <v>0.35</v>
      </c>
    </row>
    <row r="36" customFormat="false" ht="14.25" hidden="false" customHeight="false" outlineLevel="0" collapsed="false">
      <c r="A36" s="1" t="str">
        <f aca="false">"000720"</f>
        <v>000720</v>
      </c>
      <c r="B36" s="6" t="s">
        <v>124</v>
      </c>
      <c r="C36" s="1" t="n">
        <v>5</v>
      </c>
      <c r="D36" s="1" t="n">
        <v>137742</v>
      </c>
      <c r="E36" s="6" t="s">
        <v>125</v>
      </c>
      <c r="F36" s="1" t="n">
        <v>1.6</v>
      </c>
      <c r="G36" s="1" t="n">
        <v>4.2</v>
      </c>
      <c r="H36" s="1" t="n">
        <v>4.2</v>
      </c>
      <c r="I36" s="6" t="s">
        <v>33</v>
      </c>
      <c r="J36" s="1" t="n">
        <v>57</v>
      </c>
      <c r="K36" s="1" t="n">
        <v>0</v>
      </c>
      <c r="L36" s="1" t="n">
        <v>3.99</v>
      </c>
      <c r="M36" s="1" t="n">
        <v>4.2</v>
      </c>
      <c r="N36" s="1" t="n">
        <v>3.98</v>
      </c>
      <c r="O36" s="1" t="n">
        <v>4</v>
      </c>
      <c r="P36" s="1" t="n">
        <v>7.31</v>
      </c>
      <c r="Q36" s="1" t="n">
        <v>57324852</v>
      </c>
      <c r="R36" s="1" t="n">
        <v>2.19</v>
      </c>
      <c r="S36" s="1" t="s">
        <v>126</v>
      </c>
      <c r="T36" s="1" t="s">
        <v>61</v>
      </c>
      <c r="U36" s="1" t="n">
        <v>5.5</v>
      </c>
      <c r="V36" s="1" t="n">
        <v>4.16</v>
      </c>
      <c r="W36" s="1" t="n">
        <v>60806</v>
      </c>
      <c r="X36" s="1" t="n">
        <v>76936</v>
      </c>
      <c r="Y36" s="1" t="n">
        <v>0.79</v>
      </c>
      <c r="Z36" s="1" t="n">
        <v>1809</v>
      </c>
      <c r="AA36" s="1" t="n">
        <v>0</v>
      </c>
      <c r="AB36" s="1" t="n">
        <v>0.2</v>
      </c>
    </row>
    <row r="37" customFormat="false" ht="14.25" hidden="false" customHeight="false" outlineLevel="0" collapsed="false">
      <c r="A37" s="1" t="str">
        <f aca="false">"000925"</f>
        <v>000925</v>
      </c>
      <c r="B37" s="1" t="s">
        <v>127</v>
      </c>
      <c r="C37" s="1" t="n">
        <v>4.76</v>
      </c>
      <c r="D37" s="1" t="n">
        <v>237536</v>
      </c>
      <c r="E37" s="6" t="s">
        <v>128</v>
      </c>
      <c r="F37" s="1" t="n">
        <v>5.19</v>
      </c>
      <c r="G37" s="1" t="n">
        <v>7.26</v>
      </c>
      <c r="H37" s="1" t="n">
        <v>7.26</v>
      </c>
      <c r="I37" s="1" t="n">
        <v>7.27</v>
      </c>
      <c r="J37" s="1" t="n">
        <v>3821</v>
      </c>
      <c r="K37" s="1" t="n">
        <v>0</v>
      </c>
      <c r="L37" s="1" t="n">
        <v>6.96</v>
      </c>
      <c r="M37" s="1" t="n">
        <v>7.33</v>
      </c>
      <c r="N37" s="1" t="n">
        <v>6.95</v>
      </c>
      <c r="O37" s="1" t="n">
        <v>6.93</v>
      </c>
      <c r="P37" s="1" t="n">
        <v>73.21</v>
      </c>
      <c r="Q37" s="1" t="n">
        <v>169849744</v>
      </c>
      <c r="R37" s="1" t="n">
        <v>1.53</v>
      </c>
      <c r="S37" s="1" t="s">
        <v>72</v>
      </c>
      <c r="T37" s="1" t="s">
        <v>49</v>
      </c>
      <c r="U37" s="1" t="n">
        <v>5.48</v>
      </c>
      <c r="V37" s="1" t="n">
        <v>7.15</v>
      </c>
      <c r="W37" s="1" t="n">
        <v>111762</v>
      </c>
      <c r="X37" s="1" t="n">
        <v>125773</v>
      </c>
      <c r="Y37" s="1" t="n">
        <v>0.89</v>
      </c>
      <c r="Z37" s="1" t="n">
        <v>742</v>
      </c>
      <c r="AA37" s="1" t="n">
        <v>1113</v>
      </c>
      <c r="AB37" s="1" t="n">
        <v>0.33</v>
      </c>
    </row>
    <row r="38" customFormat="false" ht="14.25" hidden="false" customHeight="false" outlineLevel="0" collapsed="false">
      <c r="A38" s="1" t="str">
        <f aca="false">"002446"</f>
        <v>002446</v>
      </c>
      <c r="B38" s="1" t="s">
        <v>129</v>
      </c>
      <c r="C38" s="1" t="n">
        <v>4.47</v>
      </c>
      <c r="D38" s="1" t="n">
        <v>800619</v>
      </c>
      <c r="E38" s="6" t="s">
        <v>130</v>
      </c>
      <c r="F38" s="1" t="n">
        <v>17.62</v>
      </c>
      <c r="G38" s="1" t="n">
        <v>9.35</v>
      </c>
      <c r="H38" s="1" t="n">
        <v>9.35</v>
      </c>
      <c r="I38" s="1" t="n">
        <v>9.36</v>
      </c>
      <c r="J38" s="1" t="n">
        <v>8963</v>
      </c>
      <c r="K38" s="1" t="n">
        <v>-0.1</v>
      </c>
      <c r="L38" s="1" t="n">
        <v>8.9</v>
      </c>
      <c r="M38" s="1" t="n">
        <v>9.44</v>
      </c>
      <c r="N38" s="1" t="n">
        <v>8.8</v>
      </c>
      <c r="O38" s="1" t="n">
        <v>8.95</v>
      </c>
      <c r="P38" s="1" t="n">
        <v>44.09</v>
      </c>
      <c r="Q38" s="1" t="n">
        <v>738377344</v>
      </c>
      <c r="R38" s="1" t="n">
        <v>1.29</v>
      </c>
      <c r="S38" s="1" t="s">
        <v>48</v>
      </c>
      <c r="T38" s="1" t="s">
        <v>99</v>
      </c>
      <c r="U38" s="1" t="n">
        <v>7.15</v>
      </c>
      <c r="V38" s="1" t="n">
        <v>9.22</v>
      </c>
      <c r="W38" s="1" t="n">
        <v>384511</v>
      </c>
      <c r="X38" s="1" t="n">
        <v>416108</v>
      </c>
      <c r="Y38" s="1" t="n">
        <v>0.92</v>
      </c>
      <c r="Z38" s="1" t="n">
        <v>3617</v>
      </c>
      <c r="AA38" s="1" t="n">
        <v>3340</v>
      </c>
      <c r="AB38" s="1" t="n">
        <v>0.4</v>
      </c>
    </row>
    <row r="39" customFormat="false" ht="14.25" hidden="false" customHeight="false" outlineLevel="0" collapsed="false">
      <c r="A39" s="1" t="str">
        <f aca="false">"600183"</f>
        <v>600183</v>
      </c>
      <c r="B39" s="1" t="s">
        <v>131</v>
      </c>
      <c r="C39" s="1" t="n">
        <v>4.33</v>
      </c>
      <c r="D39" s="1" t="n">
        <v>506373</v>
      </c>
      <c r="E39" s="6" t="s">
        <v>132</v>
      </c>
      <c r="F39" s="1" t="n">
        <v>2.39</v>
      </c>
      <c r="G39" s="1" t="n">
        <v>12.05</v>
      </c>
      <c r="H39" s="1" t="n">
        <v>12.05</v>
      </c>
      <c r="I39" s="1" t="n">
        <v>12.06</v>
      </c>
      <c r="J39" s="1" t="n">
        <v>3904</v>
      </c>
      <c r="K39" s="1" t="n">
        <v>0</v>
      </c>
      <c r="L39" s="1" t="n">
        <v>11.67</v>
      </c>
      <c r="M39" s="1" t="n">
        <v>12.1</v>
      </c>
      <c r="N39" s="1" t="n">
        <v>11.47</v>
      </c>
      <c r="O39" s="1" t="n">
        <v>11.55</v>
      </c>
      <c r="P39" s="1" t="n">
        <v>23.62</v>
      </c>
      <c r="Q39" s="1" t="n">
        <v>598276992</v>
      </c>
      <c r="R39" s="1" t="n">
        <v>1.52</v>
      </c>
      <c r="S39" s="1" t="s">
        <v>133</v>
      </c>
      <c r="T39" s="1" t="s">
        <v>99</v>
      </c>
      <c r="U39" s="1" t="n">
        <v>5.45</v>
      </c>
      <c r="V39" s="1" t="n">
        <v>11.81</v>
      </c>
      <c r="W39" s="1" t="n">
        <v>247342</v>
      </c>
      <c r="X39" s="1" t="n">
        <v>259030</v>
      </c>
      <c r="Y39" s="1" t="n">
        <v>0.95</v>
      </c>
      <c r="Z39" s="1" t="n">
        <v>734</v>
      </c>
      <c r="AA39" s="1" t="n">
        <v>1190</v>
      </c>
      <c r="AB39" s="1" t="n">
        <v>0.5</v>
      </c>
    </row>
    <row r="40" customFormat="false" ht="14.25" hidden="false" customHeight="false" outlineLevel="0" collapsed="false">
      <c r="A40" s="1" t="str">
        <f aca="false">"002463"</f>
        <v>002463</v>
      </c>
      <c r="B40" s="1" t="s">
        <v>134</v>
      </c>
      <c r="C40" s="1" t="n">
        <v>4.09</v>
      </c>
      <c r="D40" s="1" t="n">
        <v>994833</v>
      </c>
      <c r="E40" s="6" t="s">
        <v>135</v>
      </c>
      <c r="F40" s="1" t="n">
        <v>5.94</v>
      </c>
      <c r="G40" s="1" t="n">
        <v>10.68</v>
      </c>
      <c r="H40" s="1" t="n">
        <v>10.68</v>
      </c>
      <c r="I40" s="1" t="n">
        <v>10.69</v>
      </c>
      <c r="J40" s="1" t="n">
        <v>11275</v>
      </c>
      <c r="K40" s="1" t="n">
        <v>0.95</v>
      </c>
      <c r="L40" s="1" t="n">
        <v>10.33</v>
      </c>
      <c r="M40" s="1" t="n">
        <v>10.87</v>
      </c>
      <c r="N40" s="1" t="n">
        <v>10.22</v>
      </c>
      <c r="O40" s="1" t="n">
        <v>10.26</v>
      </c>
      <c r="P40" s="1" t="n">
        <v>36.06</v>
      </c>
      <c r="Q40" s="1" t="n">
        <v>1044893632</v>
      </c>
      <c r="R40" s="1" t="n">
        <v>1.18</v>
      </c>
      <c r="S40" s="1" t="s">
        <v>133</v>
      </c>
      <c r="T40" s="1" t="s">
        <v>42</v>
      </c>
      <c r="U40" s="1" t="n">
        <v>6.34</v>
      </c>
      <c r="V40" s="1" t="n">
        <v>10.5</v>
      </c>
      <c r="W40" s="1" t="n">
        <v>489689</v>
      </c>
      <c r="X40" s="1" t="n">
        <v>505144</v>
      </c>
      <c r="Y40" s="1" t="n">
        <v>0.97</v>
      </c>
      <c r="Z40" s="1" t="n">
        <v>780</v>
      </c>
      <c r="AA40" s="1" t="n">
        <v>2994</v>
      </c>
      <c r="AB40" s="1" t="n">
        <v>0.42</v>
      </c>
    </row>
    <row r="41" customFormat="false" ht="14.25" hidden="false" customHeight="false" outlineLevel="0" collapsed="false">
      <c r="A41" s="1" t="str">
        <f aca="false">"300383"</f>
        <v>300383</v>
      </c>
      <c r="B41" s="1" t="s">
        <v>136</v>
      </c>
      <c r="C41" s="1" t="n">
        <v>3.94</v>
      </c>
      <c r="D41" s="1" t="n">
        <v>235154</v>
      </c>
      <c r="E41" s="6" t="s">
        <v>137</v>
      </c>
      <c r="F41" s="1" t="n">
        <v>1.72</v>
      </c>
      <c r="G41" s="1" t="n">
        <v>16.1</v>
      </c>
      <c r="H41" s="1" t="n">
        <v>16.09</v>
      </c>
      <c r="I41" s="1" t="n">
        <v>16.1</v>
      </c>
      <c r="J41" s="1" t="n">
        <v>3106</v>
      </c>
      <c r="K41" s="1" t="n">
        <v>0.19</v>
      </c>
      <c r="L41" s="1" t="n">
        <v>15.48</v>
      </c>
      <c r="M41" s="1" t="n">
        <v>16.14</v>
      </c>
      <c r="N41" s="1" t="n">
        <v>15.38</v>
      </c>
      <c r="O41" s="1" t="n">
        <v>15.49</v>
      </c>
      <c r="P41" s="1" t="n">
        <v>39.13</v>
      </c>
      <c r="Q41" s="1" t="n">
        <v>373062432</v>
      </c>
      <c r="R41" s="1" t="n">
        <v>1.02</v>
      </c>
      <c r="S41" s="1" t="s">
        <v>138</v>
      </c>
      <c r="T41" s="1" t="s">
        <v>103</v>
      </c>
      <c r="U41" s="1" t="n">
        <v>4.91</v>
      </c>
      <c r="V41" s="1" t="n">
        <v>15.86</v>
      </c>
      <c r="W41" s="1" t="n">
        <v>90352</v>
      </c>
      <c r="X41" s="1" t="n">
        <v>144801</v>
      </c>
      <c r="Y41" s="1" t="n">
        <v>0.62</v>
      </c>
      <c r="Z41" s="1" t="n">
        <v>733</v>
      </c>
      <c r="AA41" s="1" t="n">
        <v>167</v>
      </c>
      <c r="AB41" s="1" t="n">
        <v>0.61</v>
      </c>
    </row>
    <row r="42" customFormat="false" ht="14.25" hidden="false" customHeight="false" outlineLevel="0" collapsed="false">
      <c r="A42" s="1" t="str">
        <f aca="false">"002150"</f>
        <v>002150</v>
      </c>
      <c r="B42" s="1" t="s">
        <v>139</v>
      </c>
      <c r="C42" s="1" t="n">
        <v>3.88</v>
      </c>
      <c r="D42" s="1" t="n">
        <v>33573</v>
      </c>
      <c r="E42" s="6" t="s">
        <v>140</v>
      </c>
      <c r="F42" s="1" t="n">
        <v>1.22</v>
      </c>
      <c r="G42" s="1" t="n">
        <v>7.49</v>
      </c>
      <c r="H42" s="1" t="n">
        <v>7.48</v>
      </c>
      <c r="I42" s="1" t="n">
        <v>7.49</v>
      </c>
      <c r="J42" s="1" t="n">
        <v>497</v>
      </c>
      <c r="K42" s="1" t="n">
        <v>0.27</v>
      </c>
      <c r="L42" s="1" t="n">
        <v>7.2</v>
      </c>
      <c r="M42" s="1" t="n">
        <v>7.54</v>
      </c>
      <c r="N42" s="1" t="n">
        <v>7.11</v>
      </c>
      <c r="O42" s="1" t="n">
        <v>7.21</v>
      </c>
      <c r="P42" s="1" t="n">
        <v>16.77</v>
      </c>
      <c r="Q42" s="1" t="n">
        <v>24637134</v>
      </c>
      <c r="R42" s="1" t="n">
        <v>1.06</v>
      </c>
      <c r="S42" s="1" t="s">
        <v>95</v>
      </c>
      <c r="T42" s="1" t="s">
        <v>42</v>
      </c>
      <c r="U42" s="1" t="n">
        <v>5.96</v>
      </c>
      <c r="V42" s="1" t="n">
        <v>7.34</v>
      </c>
      <c r="W42" s="1" t="n">
        <v>15756</v>
      </c>
      <c r="X42" s="1" t="n">
        <v>17817</v>
      </c>
      <c r="Y42" s="1" t="n">
        <v>0.88</v>
      </c>
      <c r="Z42" s="1" t="n">
        <v>2</v>
      </c>
      <c r="AA42" s="1" t="n">
        <v>374</v>
      </c>
      <c r="AB42" s="1" t="n">
        <v>0.28</v>
      </c>
    </row>
    <row r="43" customFormat="false" ht="14.25" hidden="false" customHeight="false" outlineLevel="0" collapsed="false">
      <c r="A43" s="1" t="str">
        <f aca="false">"600009"</f>
        <v>600009</v>
      </c>
      <c r="B43" s="1" t="s">
        <v>141</v>
      </c>
      <c r="C43" s="1" t="n">
        <v>3.82</v>
      </c>
      <c r="D43" s="1" t="n">
        <v>61342</v>
      </c>
      <c r="E43" s="6" t="s">
        <v>142</v>
      </c>
      <c r="F43" s="1" t="n">
        <v>0.56</v>
      </c>
      <c r="G43" s="1" t="n">
        <v>58.97</v>
      </c>
      <c r="H43" s="1" t="n">
        <v>58.97</v>
      </c>
      <c r="I43" s="1" t="n">
        <v>58.98</v>
      </c>
      <c r="J43" s="1" t="n">
        <v>479</v>
      </c>
      <c r="K43" s="1" t="n">
        <v>-0.02</v>
      </c>
      <c r="L43" s="1" t="n">
        <v>56.5</v>
      </c>
      <c r="M43" s="1" t="n">
        <v>58.99</v>
      </c>
      <c r="N43" s="1" t="n">
        <v>56.48</v>
      </c>
      <c r="O43" s="1" t="n">
        <v>56.8</v>
      </c>
      <c r="P43" s="1" t="n">
        <v>27.14</v>
      </c>
      <c r="Q43" s="1" t="n">
        <v>355266688</v>
      </c>
      <c r="R43" s="1" t="n">
        <v>0.8</v>
      </c>
      <c r="S43" s="1" t="s">
        <v>143</v>
      </c>
      <c r="T43" s="1" t="s">
        <v>84</v>
      </c>
      <c r="U43" s="1" t="n">
        <v>4.42</v>
      </c>
      <c r="V43" s="1" t="n">
        <v>57.92</v>
      </c>
      <c r="W43" s="1" t="n">
        <v>30705</v>
      </c>
      <c r="X43" s="1" t="n">
        <v>30636</v>
      </c>
      <c r="Y43" s="1" t="n">
        <v>1</v>
      </c>
      <c r="Z43" s="1" t="n">
        <v>53</v>
      </c>
      <c r="AA43" s="1" t="n">
        <v>180</v>
      </c>
      <c r="AB43" s="1" t="n">
        <v>2.17</v>
      </c>
    </row>
    <row r="44" customFormat="false" ht="14.25" hidden="false" customHeight="false" outlineLevel="0" collapsed="false">
      <c r="A44" s="1" t="str">
        <f aca="false">"601933"</f>
        <v>601933</v>
      </c>
      <c r="B44" s="1" t="s">
        <v>144</v>
      </c>
      <c r="C44" s="1" t="n">
        <v>3.76</v>
      </c>
      <c r="D44" s="1" t="n">
        <v>522970</v>
      </c>
      <c r="E44" s="6" t="s">
        <v>145</v>
      </c>
      <c r="F44" s="1" t="n">
        <v>0.66</v>
      </c>
      <c r="G44" s="1" t="n">
        <v>8.84</v>
      </c>
      <c r="H44" s="1" t="n">
        <v>8.83</v>
      </c>
      <c r="I44" s="1" t="n">
        <v>8.84</v>
      </c>
      <c r="J44" s="1" t="n">
        <v>1776</v>
      </c>
      <c r="K44" s="1" t="n">
        <v>0.23</v>
      </c>
      <c r="L44" s="1" t="n">
        <v>8.56</v>
      </c>
      <c r="M44" s="1" t="n">
        <v>8.84</v>
      </c>
      <c r="N44" s="1" t="n">
        <v>8.5</v>
      </c>
      <c r="O44" s="1" t="n">
        <v>8.52</v>
      </c>
      <c r="P44" s="1" t="n">
        <v>62.34</v>
      </c>
      <c r="Q44" s="1" t="n">
        <v>455365344</v>
      </c>
      <c r="R44" s="1" t="n">
        <v>1.55</v>
      </c>
      <c r="S44" s="1" t="s">
        <v>146</v>
      </c>
      <c r="T44" s="1" t="s">
        <v>147</v>
      </c>
      <c r="U44" s="1" t="n">
        <v>3.99</v>
      </c>
      <c r="V44" s="1" t="n">
        <v>8.71</v>
      </c>
      <c r="W44" s="1" t="n">
        <v>244930</v>
      </c>
      <c r="X44" s="1" t="n">
        <v>278039</v>
      </c>
      <c r="Y44" s="1" t="n">
        <v>0.88</v>
      </c>
      <c r="Z44" s="1" t="n">
        <v>512</v>
      </c>
      <c r="AA44" s="1" t="n">
        <v>2863</v>
      </c>
      <c r="AB44" s="1" t="n">
        <v>0.32</v>
      </c>
    </row>
    <row r="45" customFormat="false" ht="14.25" hidden="false" customHeight="false" outlineLevel="0" collapsed="false">
      <c r="A45" s="1" t="str">
        <f aca="false">"600469"</f>
        <v>600469</v>
      </c>
      <c r="B45" s="1" t="s">
        <v>148</v>
      </c>
      <c r="C45" s="1" t="n">
        <v>3.74</v>
      </c>
      <c r="D45" s="1" t="n">
        <v>68446</v>
      </c>
      <c r="E45" s="6" t="s">
        <v>149</v>
      </c>
      <c r="F45" s="1" t="n">
        <v>1.22</v>
      </c>
      <c r="G45" s="1" t="n">
        <v>4.44</v>
      </c>
      <c r="H45" s="1" t="n">
        <v>4.43</v>
      </c>
      <c r="I45" s="1" t="n">
        <v>4.44</v>
      </c>
      <c r="J45" s="1" t="n">
        <v>436</v>
      </c>
      <c r="K45" s="1" t="n">
        <v>-0.21</v>
      </c>
      <c r="L45" s="1" t="n">
        <v>4.35</v>
      </c>
      <c r="M45" s="1" t="n">
        <v>4.47</v>
      </c>
      <c r="N45" s="1" t="n">
        <v>4.32</v>
      </c>
      <c r="O45" s="1" t="n">
        <v>4.28</v>
      </c>
      <c r="P45" s="1" t="n">
        <v>1001.57</v>
      </c>
      <c r="Q45" s="1" t="n">
        <v>30275432</v>
      </c>
      <c r="R45" s="1" t="n">
        <v>0.81</v>
      </c>
      <c r="S45" s="1" t="s">
        <v>150</v>
      </c>
      <c r="T45" s="1" t="s">
        <v>151</v>
      </c>
      <c r="U45" s="1" t="n">
        <v>3.5</v>
      </c>
      <c r="V45" s="1" t="n">
        <v>4.42</v>
      </c>
      <c r="W45" s="1" t="n">
        <v>24675</v>
      </c>
      <c r="X45" s="1" t="n">
        <v>43771</v>
      </c>
      <c r="Y45" s="1" t="n">
        <v>0.56</v>
      </c>
      <c r="Z45" s="1" t="n">
        <v>240</v>
      </c>
      <c r="AA45" s="1" t="n">
        <v>54</v>
      </c>
      <c r="AB45" s="1" t="n">
        <v>0.16</v>
      </c>
    </row>
    <row r="46" customFormat="false" ht="14.25" hidden="false" customHeight="false" outlineLevel="0" collapsed="false">
      <c r="A46" s="1" t="str">
        <f aca="false">"600132"</f>
        <v>600132</v>
      </c>
      <c r="B46" s="1" t="s">
        <v>152</v>
      </c>
      <c r="C46" s="1" t="n">
        <v>3.62</v>
      </c>
      <c r="D46" s="1" t="n">
        <v>22629</v>
      </c>
      <c r="E46" s="6" t="s">
        <v>153</v>
      </c>
      <c r="F46" s="1" t="n">
        <v>0.47</v>
      </c>
      <c r="G46" s="1" t="n">
        <v>34.1</v>
      </c>
      <c r="H46" s="1" t="n">
        <v>34.09</v>
      </c>
      <c r="I46" s="1" t="n">
        <v>34.1</v>
      </c>
      <c r="J46" s="1" t="n">
        <v>425</v>
      </c>
      <c r="K46" s="1" t="n">
        <v>0.03</v>
      </c>
      <c r="L46" s="1" t="n">
        <v>32.65</v>
      </c>
      <c r="M46" s="1" t="n">
        <v>34.1</v>
      </c>
      <c r="N46" s="1" t="n">
        <v>32.5</v>
      </c>
      <c r="O46" s="1" t="n">
        <v>32.91</v>
      </c>
      <c r="P46" s="1" t="n">
        <v>32.18</v>
      </c>
      <c r="Q46" s="1" t="n">
        <v>75981384</v>
      </c>
      <c r="R46" s="1" t="n">
        <v>1.22</v>
      </c>
      <c r="S46" s="1" t="s">
        <v>154</v>
      </c>
      <c r="T46" s="1" t="s">
        <v>155</v>
      </c>
      <c r="U46" s="1" t="n">
        <v>4.86</v>
      </c>
      <c r="V46" s="1" t="n">
        <v>33.58</v>
      </c>
      <c r="W46" s="1" t="n">
        <v>9726</v>
      </c>
      <c r="X46" s="1" t="n">
        <v>12903</v>
      </c>
      <c r="Y46" s="1" t="n">
        <v>0.75</v>
      </c>
      <c r="Z46" s="1" t="n">
        <v>34</v>
      </c>
      <c r="AA46" s="1" t="n">
        <v>249</v>
      </c>
      <c r="AB46" s="1" t="n">
        <v>1.19</v>
      </c>
    </row>
    <row r="47" customFormat="false" ht="14.25" hidden="false" customHeight="false" outlineLevel="0" collapsed="false">
      <c r="A47" s="1" t="str">
        <f aca="false">"600536"</f>
        <v>600536</v>
      </c>
      <c r="B47" s="1" t="s">
        <v>156</v>
      </c>
      <c r="C47" s="1" t="n">
        <v>3.37</v>
      </c>
      <c r="D47" s="1" t="n">
        <v>376877</v>
      </c>
      <c r="E47" s="6" t="s">
        <v>157</v>
      </c>
      <c r="F47" s="1" t="n">
        <v>7.62</v>
      </c>
      <c r="G47" s="1" t="n">
        <v>26.97</v>
      </c>
      <c r="H47" s="1" t="n">
        <v>26.97</v>
      </c>
      <c r="I47" s="1" t="n">
        <v>26.98</v>
      </c>
      <c r="J47" s="1" t="n">
        <v>6145</v>
      </c>
      <c r="K47" s="1" t="n">
        <v>0.07</v>
      </c>
      <c r="L47" s="1" t="n">
        <v>25.8</v>
      </c>
      <c r="M47" s="1" t="n">
        <v>27.15</v>
      </c>
      <c r="N47" s="1" t="n">
        <v>25.66</v>
      </c>
      <c r="O47" s="1" t="n">
        <v>26.09</v>
      </c>
      <c r="P47" s="6" t="s">
        <v>33</v>
      </c>
      <c r="Q47" s="1" t="n">
        <v>1002886784</v>
      </c>
      <c r="R47" s="1" t="n">
        <v>0.91</v>
      </c>
      <c r="S47" s="1" t="s">
        <v>58</v>
      </c>
      <c r="T47" s="1" t="s">
        <v>103</v>
      </c>
      <c r="U47" s="1" t="n">
        <v>5.71</v>
      </c>
      <c r="V47" s="1" t="n">
        <v>26.61</v>
      </c>
      <c r="W47" s="1" t="n">
        <v>167945</v>
      </c>
      <c r="X47" s="1" t="n">
        <v>208932</v>
      </c>
      <c r="Y47" s="1" t="n">
        <v>0.8</v>
      </c>
      <c r="Z47" s="1" t="n">
        <v>844</v>
      </c>
      <c r="AA47" s="1" t="n">
        <v>249</v>
      </c>
      <c r="AB47" s="1" t="n">
        <v>0.88</v>
      </c>
    </row>
    <row r="48" customFormat="false" ht="14.25" hidden="false" customHeight="false" outlineLevel="0" collapsed="false">
      <c r="A48" s="1" t="str">
        <f aca="false">"002419"</f>
        <v>002419</v>
      </c>
      <c r="B48" s="1" t="s">
        <v>158</v>
      </c>
      <c r="C48" s="1" t="n">
        <v>3.35</v>
      </c>
      <c r="D48" s="1" t="n">
        <v>55828</v>
      </c>
      <c r="E48" s="6" t="s">
        <v>159</v>
      </c>
      <c r="F48" s="1" t="n">
        <v>0.47</v>
      </c>
      <c r="G48" s="1" t="n">
        <v>12.64</v>
      </c>
      <c r="H48" s="1" t="n">
        <v>12.63</v>
      </c>
      <c r="I48" s="1" t="n">
        <v>12.64</v>
      </c>
      <c r="J48" s="1" t="n">
        <v>831</v>
      </c>
      <c r="K48" s="1" t="n">
        <v>0.32</v>
      </c>
      <c r="L48" s="1" t="n">
        <v>12.25</v>
      </c>
      <c r="M48" s="1" t="n">
        <v>12.65</v>
      </c>
      <c r="N48" s="1" t="n">
        <v>12.23</v>
      </c>
      <c r="O48" s="1" t="n">
        <v>12.23</v>
      </c>
      <c r="P48" s="1" t="n">
        <v>16.9</v>
      </c>
      <c r="Q48" s="1" t="n">
        <v>69431592</v>
      </c>
      <c r="R48" s="1" t="n">
        <v>0.77</v>
      </c>
      <c r="S48" s="1" t="s">
        <v>160</v>
      </c>
      <c r="T48" s="1" t="s">
        <v>52</v>
      </c>
      <c r="U48" s="1" t="n">
        <v>3.43</v>
      </c>
      <c r="V48" s="1" t="n">
        <v>12.44</v>
      </c>
      <c r="W48" s="1" t="n">
        <v>21939</v>
      </c>
      <c r="X48" s="1" t="n">
        <v>33888</v>
      </c>
      <c r="Y48" s="1" t="n">
        <v>0.65</v>
      </c>
      <c r="Z48" s="1" t="n">
        <v>250</v>
      </c>
      <c r="AA48" s="1" t="n">
        <v>278</v>
      </c>
      <c r="AB48" s="1" t="n">
        <v>0.41</v>
      </c>
    </row>
    <row r="49" customFormat="false" ht="14.25" hidden="false" customHeight="false" outlineLevel="0" collapsed="false">
      <c r="A49" s="1" t="str">
        <f aca="false">"000531"</f>
        <v>000531</v>
      </c>
      <c r="B49" s="1" t="s">
        <v>161</v>
      </c>
      <c r="C49" s="1" t="n">
        <v>3.35</v>
      </c>
      <c r="D49" s="1" t="n">
        <v>642436</v>
      </c>
      <c r="E49" s="6" t="s">
        <v>162</v>
      </c>
      <c r="F49" s="1" t="n">
        <v>9.38</v>
      </c>
      <c r="G49" s="1" t="n">
        <v>8.02</v>
      </c>
      <c r="H49" s="1" t="n">
        <v>8.02</v>
      </c>
      <c r="I49" s="1" t="n">
        <v>8.03</v>
      </c>
      <c r="J49" s="1" t="n">
        <v>10406</v>
      </c>
      <c r="K49" s="1" t="n">
        <v>0</v>
      </c>
      <c r="L49" s="1" t="n">
        <v>7.36</v>
      </c>
      <c r="M49" s="1" t="n">
        <v>8.41</v>
      </c>
      <c r="N49" s="1" t="n">
        <v>7.18</v>
      </c>
      <c r="O49" s="1" t="n">
        <v>7.76</v>
      </c>
      <c r="P49" s="1" t="n">
        <v>56.54</v>
      </c>
      <c r="Q49" s="1" t="n">
        <v>488862240</v>
      </c>
      <c r="R49" s="1" t="n">
        <v>2.39</v>
      </c>
      <c r="S49" s="1" t="s">
        <v>126</v>
      </c>
      <c r="T49" s="1" t="s">
        <v>99</v>
      </c>
      <c r="U49" s="1" t="n">
        <v>15.85</v>
      </c>
      <c r="V49" s="1" t="n">
        <v>7.61</v>
      </c>
      <c r="W49" s="1" t="n">
        <v>325790</v>
      </c>
      <c r="X49" s="1" t="n">
        <v>316646</v>
      </c>
      <c r="Y49" s="1" t="n">
        <v>1.03</v>
      </c>
      <c r="Z49" s="1" t="n">
        <v>742</v>
      </c>
      <c r="AA49" s="1" t="n">
        <v>398</v>
      </c>
      <c r="AB49" s="1" t="n">
        <v>0.26</v>
      </c>
    </row>
    <row r="50" customFormat="false" ht="14.25" hidden="false" customHeight="false" outlineLevel="0" collapsed="false">
      <c r="A50" s="1" t="str">
        <f aca="false">"000722"</f>
        <v>000722</v>
      </c>
      <c r="B50" s="1" t="s">
        <v>163</v>
      </c>
      <c r="C50" s="1" t="n">
        <v>3.2</v>
      </c>
      <c r="D50" s="1" t="n">
        <v>223275</v>
      </c>
      <c r="E50" s="6" t="s">
        <v>164</v>
      </c>
      <c r="F50" s="1" t="n">
        <v>4.81</v>
      </c>
      <c r="G50" s="1" t="n">
        <v>6.77</v>
      </c>
      <c r="H50" s="1" t="n">
        <v>6.77</v>
      </c>
      <c r="I50" s="1" t="n">
        <v>6.78</v>
      </c>
      <c r="J50" s="1" t="n">
        <v>3126</v>
      </c>
      <c r="K50" s="1" t="n">
        <v>0.89</v>
      </c>
      <c r="L50" s="1" t="n">
        <v>6.48</v>
      </c>
      <c r="M50" s="1" t="n">
        <v>6.92</v>
      </c>
      <c r="N50" s="1" t="n">
        <v>6.48</v>
      </c>
      <c r="O50" s="1" t="n">
        <v>6.56</v>
      </c>
      <c r="P50" s="1" t="n">
        <v>30.04</v>
      </c>
      <c r="Q50" s="1" t="n">
        <v>149540320</v>
      </c>
      <c r="R50" s="1" t="n">
        <v>1.53</v>
      </c>
      <c r="S50" s="1" t="s">
        <v>38</v>
      </c>
      <c r="T50" s="1" t="s">
        <v>35</v>
      </c>
      <c r="U50" s="1" t="n">
        <v>6.71</v>
      </c>
      <c r="V50" s="1" t="n">
        <v>6.7</v>
      </c>
      <c r="W50" s="1" t="n">
        <v>109503</v>
      </c>
      <c r="X50" s="1" t="n">
        <v>113772</v>
      </c>
      <c r="Y50" s="1" t="n">
        <v>0.96</v>
      </c>
      <c r="Z50" s="1" t="n">
        <v>611</v>
      </c>
      <c r="AA50" s="1" t="n">
        <v>863</v>
      </c>
      <c r="AB50" s="1" t="n">
        <v>0.21</v>
      </c>
    </row>
    <row r="51" customFormat="false" ht="14.25" hidden="false" customHeight="false" outlineLevel="0" collapsed="false">
      <c r="A51" s="1" t="str">
        <f aca="false">"600761"</f>
        <v>600761</v>
      </c>
      <c r="B51" s="1" t="s">
        <v>165</v>
      </c>
      <c r="C51" s="1" t="n">
        <v>3.2</v>
      </c>
      <c r="D51" s="1" t="n">
        <v>99173</v>
      </c>
      <c r="E51" s="6" t="s">
        <v>166</v>
      </c>
      <c r="F51" s="1" t="n">
        <v>1.34</v>
      </c>
      <c r="G51" s="1" t="n">
        <v>10</v>
      </c>
      <c r="H51" s="1" t="n">
        <v>9.99</v>
      </c>
      <c r="I51" s="1" t="n">
        <v>10</v>
      </c>
      <c r="J51" s="1" t="n">
        <v>3355</v>
      </c>
      <c r="K51" s="1" t="n">
        <v>0.1</v>
      </c>
      <c r="L51" s="1" t="n">
        <v>9.7</v>
      </c>
      <c r="M51" s="1" t="n">
        <v>10.01</v>
      </c>
      <c r="N51" s="1" t="n">
        <v>9.61</v>
      </c>
      <c r="O51" s="1" t="n">
        <v>9.69</v>
      </c>
      <c r="P51" s="1" t="n">
        <v>12.48</v>
      </c>
      <c r="Q51" s="1" t="n">
        <v>97303720</v>
      </c>
      <c r="R51" s="1" t="n">
        <v>1.51</v>
      </c>
      <c r="S51" s="1" t="s">
        <v>87</v>
      </c>
      <c r="T51" s="1" t="s">
        <v>81</v>
      </c>
      <c r="U51" s="1" t="n">
        <v>4.13</v>
      </c>
      <c r="V51" s="1" t="n">
        <v>9.81</v>
      </c>
      <c r="W51" s="1" t="n">
        <v>52183</v>
      </c>
      <c r="X51" s="1" t="n">
        <v>46990</v>
      </c>
      <c r="Y51" s="1" t="n">
        <v>1.11</v>
      </c>
      <c r="Z51" s="1" t="n">
        <v>98</v>
      </c>
      <c r="AA51" s="1" t="n">
        <v>1321</v>
      </c>
      <c r="AB51" s="1" t="n">
        <v>0.31</v>
      </c>
    </row>
    <row r="52" customFormat="false" ht="14.25" hidden="false" customHeight="false" outlineLevel="0" collapsed="false">
      <c r="A52" s="1" t="str">
        <f aca="false">"002115"</f>
        <v>002115</v>
      </c>
      <c r="B52" s="1" t="s">
        <v>167</v>
      </c>
      <c r="C52" s="1" t="n">
        <v>3.2</v>
      </c>
      <c r="D52" s="1" t="n">
        <v>439613</v>
      </c>
      <c r="E52" s="6" t="s">
        <v>168</v>
      </c>
      <c r="F52" s="1" t="n">
        <v>11.96</v>
      </c>
      <c r="G52" s="1" t="n">
        <v>12.59</v>
      </c>
      <c r="H52" s="1" t="n">
        <v>12.58</v>
      </c>
      <c r="I52" s="1" t="n">
        <v>12.59</v>
      </c>
      <c r="J52" s="1" t="n">
        <v>5848</v>
      </c>
      <c r="K52" s="1" t="n">
        <v>0.4</v>
      </c>
      <c r="L52" s="1" t="n">
        <v>12</v>
      </c>
      <c r="M52" s="1" t="n">
        <v>12.71</v>
      </c>
      <c r="N52" s="1" t="n">
        <v>11.96</v>
      </c>
      <c r="O52" s="1" t="n">
        <v>12.2</v>
      </c>
      <c r="P52" s="1" t="n">
        <v>31.26</v>
      </c>
      <c r="Q52" s="1" t="n">
        <v>545264000</v>
      </c>
      <c r="R52" s="1" t="n">
        <v>1.26</v>
      </c>
      <c r="S52" s="1" t="s">
        <v>48</v>
      </c>
      <c r="T52" s="1" t="s">
        <v>49</v>
      </c>
      <c r="U52" s="1" t="n">
        <v>6.15</v>
      </c>
      <c r="V52" s="1" t="n">
        <v>12.4</v>
      </c>
      <c r="W52" s="1" t="n">
        <v>214410</v>
      </c>
      <c r="X52" s="1" t="n">
        <v>225202</v>
      </c>
      <c r="Y52" s="1" t="n">
        <v>0.95</v>
      </c>
      <c r="Z52" s="1" t="n">
        <v>270</v>
      </c>
      <c r="AA52" s="1" t="n">
        <v>826</v>
      </c>
      <c r="AB52" s="1" t="n">
        <v>0.39</v>
      </c>
    </row>
    <row r="53" customFormat="false" ht="14.25" hidden="false" customHeight="false" outlineLevel="0" collapsed="false">
      <c r="A53" s="1" t="str">
        <f aca="false">"300290"</f>
        <v>300290</v>
      </c>
      <c r="B53" s="1" t="s">
        <v>169</v>
      </c>
      <c r="C53" s="1" t="n">
        <v>3.09</v>
      </c>
      <c r="D53" s="1" t="n">
        <v>64951</v>
      </c>
      <c r="E53" s="6" t="s">
        <v>170</v>
      </c>
      <c r="F53" s="1" t="n">
        <v>2.03</v>
      </c>
      <c r="G53" s="1" t="n">
        <v>7.35</v>
      </c>
      <c r="H53" s="1" t="n">
        <v>7.34</v>
      </c>
      <c r="I53" s="1" t="n">
        <v>7.35</v>
      </c>
      <c r="J53" s="1" t="n">
        <v>1102</v>
      </c>
      <c r="K53" s="1" t="n">
        <v>0.14</v>
      </c>
      <c r="L53" s="1" t="n">
        <v>7.15</v>
      </c>
      <c r="M53" s="1" t="n">
        <v>7.36</v>
      </c>
      <c r="N53" s="1" t="n">
        <v>7.11</v>
      </c>
      <c r="O53" s="1" t="n">
        <v>7.13</v>
      </c>
      <c r="P53" s="1" t="n">
        <v>210.6</v>
      </c>
      <c r="Q53" s="1" t="n">
        <v>47231236</v>
      </c>
      <c r="R53" s="1" t="n">
        <v>0.89</v>
      </c>
      <c r="S53" s="1" t="s">
        <v>58</v>
      </c>
      <c r="T53" s="1" t="s">
        <v>73</v>
      </c>
      <c r="U53" s="1" t="n">
        <v>3.51</v>
      </c>
      <c r="V53" s="1" t="n">
        <v>7.27</v>
      </c>
      <c r="W53" s="1" t="n">
        <v>27224</v>
      </c>
      <c r="X53" s="1" t="n">
        <v>37727</v>
      </c>
      <c r="Y53" s="1" t="n">
        <v>0.72</v>
      </c>
      <c r="Z53" s="1" t="n">
        <v>249</v>
      </c>
      <c r="AA53" s="1" t="n">
        <v>267</v>
      </c>
      <c r="AB53" s="1" t="n">
        <v>0.22</v>
      </c>
    </row>
    <row r="54" customFormat="false" ht="14.25" hidden="false" customHeight="false" outlineLevel="0" collapsed="false">
      <c r="A54" s="1" t="str">
        <f aca="false">"002025"</f>
        <v>002025</v>
      </c>
      <c r="B54" s="1" t="s">
        <v>171</v>
      </c>
      <c r="C54" s="1" t="n">
        <v>3.08</v>
      </c>
      <c r="D54" s="1" t="n">
        <v>72555</v>
      </c>
      <c r="E54" s="6" t="s">
        <v>172</v>
      </c>
      <c r="F54" s="1" t="n">
        <v>1.69</v>
      </c>
      <c r="G54" s="1" t="n">
        <v>26.8</v>
      </c>
      <c r="H54" s="1" t="n">
        <v>26.8</v>
      </c>
      <c r="I54" s="1" t="n">
        <v>26.81</v>
      </c>
      <c r="J54" s="1" t="n">
        <v>371</v>
      </c>
      <c r="K54" s="1" t="n">
        <v>0</v>
      </c>
      <c r="L54" s="1" t="n">
        <v>25.75</v>
      </c>
      <c r="M54" s="1" t="n">
        <v>27.1</v>
      </c>
      <c r="N54" s="1" t="n">
        <v>25.62</v>
      </c>
      <c r="O54" s="1" t="n">
        <v>26</v>
      </c>
      <c r="P54" s="1" t="n">
        <v>32.38</v>
      </c>
      <c r="Q54" s="1" t="n">
        <v>191721136</v>
      </c>
      <c r="R54" s="1" t="n">
        <v>1.42</v>
      </c>
      <c r="S54" s="1" t="s">
        <v>133</v>
      </c>
      <c r="T54" s="1" t="s">
        <v>173</v>
      </c>
      <c r="U54" s="1" t="n">
        <v>5.69</v>
      </c>
      <c r="V54" s="1" t="n">
        <v>26.42</v>
      </c>
      <c r="W54" s="1" t="n">
        <v>24447</v>
      </c>
      <c r="X54" s="1" t="n">
        <v>48107</v>
      </c>
      <c r="Y54" s="1" t="n">
        <v>0.51</v>
      </c>
      <c r="Z54" s="1" t="n">
        <v>30</v>
      </c>
      <c r="AA54" s="1" t="n">
        <v>121</v>
      </c>
      <c r="AB54" s="1" t="n">
        <v>0.8</v>
      </c>
    </row>
    <row r="55" customFormat="false" ht="14.25" hidden="false" customHeight="false" outlineLevel="0" collapsed="false">
      <c r="A55" s="1" t="str">
        <f aca="false">"300081"</f>
        <v>300081</v>
      </c>
      <c r="B55" s="1" t="s">
        <v>174</v>
      </c>
      <c r="C55" s="1" t="n">
        <v>3.07</v>
      </c>
      <c r="D55" s="1" t="n">
        <v>139644</v>
      </c>
      <c r="E55" s="6" t="s">
        <v>175</v>
      </c>
      <c r="F55" s="1" t="n">
        <v>4.42</v>
      </c>
      <c r="G55" s="1" t="n">
        <v>9.75</v>
      </c>
      <c r="H55" s="1" t="n">
        <v>9.74</v>
      </c>
      <c r="I55" s="1" t="n">
        <v>9.75</v>
      </c>
      <c r="J55" s="1" t="n">
        <v>1653</v>
      </c>
      <c r="K55" s="1" t="n">
        <v>-0.09</v>
      </c>
      <c r="L55" s="1" t="n">
        <v>9.45</v>
      </c>
      <c r="M55" s="1" t="n">
        <v>9.78</v>
      </c>
      <c r="N55" s="1" t="n">
        <v>9.38</v>
      </c>
      <c r="O55" s="1" t="n">
        <v>9.46</v>
      </c>
      <c r="P55" s="1" t="n">
        <v>18.79</v>
      </c>
      <c r="Q55" s="1" t="n">
        <v>134110136</v>
      </c>
      <c r="R55" s="1" t="n">
        <v>1.21</v>
      </c>
      <c r="S55" s="1" t="s">
        <v>102</v>
      </c>
      <c r="T55" s="1" t="s">
        <v>176</v>
      </c>
      <c r="U55" s="1" t="n">
        <v>4.23</v>
      </c>
      <c r="V55" s="1" t="n">
        <v>9.6</v>
      </c>
      <c r="W55" s="1" t="n">
        <v>62848</v>
      </c>
      <c r="X55" s="1" t="n">
        <v>76795</v>
      </c>
      <c r="Y55" s="1" t="n">
        <v>0.82</v>
      </c>
      <c r="Z55" s="1" t="n">
        <v>102</v>
      </c>
      <c r="AA55" s="1" t="n">
        <v>37</v>
      </c>
      <c r="AB55" s="1" t="n">
        <v>0.29</v>
      </c>
    </row>
    <row r="56" customFormat="false" ht="14.25" hidden="false" customHeight="false" outlineLevel="0" collapsed="false">
      <c r="A56" s="1" t="str">
        <f aca="false">"300046"</f>
        <v>300046</v>
      </c>
      <c r="B56" s="1" t="s">
        <v>177</v>
      </c>
      <c r="C56" s="1" t="n">
        <v>2.94</v>
      </c>
      <c r="D56" s="1" t="n">
        <v>99223</v>
      </c>
      <c r="E56" s="6" t="s">
        <v>178</v>
      </c>
      <c r="F56" s="1" t="n">
        <v>4.66</v>
      </c>
      <c r="G56" s="1" t="n">
        <v>12.97</v>
      </c>
      <c r="H56" s="1" t="n">
        <v>12.96</v>
      </c>
      <c r="I56" s="1" t="n">
        <v>12.97</v>
      </c>
      <c r="J56" s="1" t="n">
        <v>1114</v>
      </c>
      <c r="K56" s="1" t="n">
        <v>-0.14</v>
      </c>
      <c r="L56" s="1" t="n">
        <v>12.5</v>
      </c>
      <c r="M56" s="1" t="n">
        <v>13.04</v>
      </c>
      <c r="N56" s="1" t="n">
        <v>12.47</v>
      </c>
      <c r="O56" s="1" t="n">
        <v>12.6</v>
      </c>
      <c r="P56" s="1" t="n">
        <v>27.72</v>
      </c>
      <c r="Q56" s="1" t="n">
        <v>126742768</v>
      </c>
      <c r="R56" s="1" t="n">
        <v>1.11</v>
      </c>
      <c r="S56" s="1" t="s">
        <v>179</v>
      </c>
      <c r="T56" s="1" t="s">
        <v>78</v>
      </c>
      <c r="U56" s="1" t="n">
        <v>4.52</v>
      </c>
      <c r="V56" s="1" t="n">
        <v>12.77</v>
      </c>
      <c r="W56" s="1" t="n">
        <v>45540</v>
      </c>
      <c r="X56" s="1" t="n">
        <v>53682</v>
      </c>
      <c r="Y56" s="1" t="n">
        <v>0.85</v>
      </c>
      <c r="Z56" s="1" t="n">
        <v>197</v>
      </c>
      <c r="AA56" s="1" t="n">
        <v>607</v>
      </c>
      <c r="AB56" s="1" t="n">
        <v>0.37</v>
      </c>
    </row>
    <row r="57" customFormat="false" ht="14.25" hidden="false" customHeight="false" outlineLevel="0" collapsed="false">
      <c r="A57" s="1" t="str">
        <f aca="false">"601003"</f>
        <v>601003</v>
      </c>
      <c r="B57" s="1" t="s">
        <v>180</v>
      </c>
      <c r="C57" s="1" t="n">
        <v>2.81</v>
      </c>
      <c r="D57" s="1" t="n">
        <v>299887</v>
      </c>
      <c r="E57" s="6" t="s">
        <v>181</v>
      </c>
      <c r="F57" s="1" t="n">
        <v>1.17</v>
      </c>
      <c r="G57" s="1" t="n">
        <v>7.32</v>
      </c>
      <c r="H57" s="1" t="n">
        <v>7.32</v>
      </c>
      <c r="I57" s="1" t="n">
        <v>7.33</v>
      </c>
      <c r="J57" s="1" t="n">
        <v>9859</v>
      </c>
      <c r="K57" s="1" t="n">
        <v>0</v>
      </c>
      <c r="L57" s="1" t="n">
        <v>7.19</v>
      </c>
      <c r="M57" s="1" t="n">
        <v>7.32</v>
      </c>
      <c r="N57" s="1" t="n">
        <v>7.16</v>
      </c>
      <c r="O57" s="1" t="n">
        <v>7.12</v>
      </c>
      <c r="P57" s="1" t="n">
        <v>4.32</v>
      </c>
      <c r="Q57" s="1" t="n">
        <v>217494656</v>
      </c>
      <c r="R57" s="1" t="n">
        <v>1.49</v>
      </c>
      <c r="S57" s="1" t="s">
        <v>182</v>
      </c>
      <c r="T57" s="1" t="s">
        <v>183</v>
      </c>
      <c r="U57" s="1" t="n">
        <v>2.25</v>
      </c>
      <c r="V57" s="1" t="n">
        <v>7.25</v>
      </c>
      <c r="W57" s="1" t="n">
        <v>115322</v>
      </c>
      <c r="X57" s="1" t="n">
        <v>184565</v>
      </c>
      <c r="Y57" s="1" t="n">
        <v>0.62</v>
      </c>
      <c r="Z57" s="1" t="n">
        <v>1387</v>
      </c>
      <c r="AA57" s="1" t="n">
        <v>3393</v>
      </c>
      <c r="AB57" s="1" t="n">
        <v>0.2</v>
      </c>
    </row>
    <row r="58" customFormat="false" ht="14.25" hidden="false" customHeight="false" outlineLevel="0" collapsed="false">
      <c r="A58" s="1" t="str">
        <f aca="false">"600143"</f>
        <v>600143</v>
      </c>
      <c r="B58" s="1" t="s">
        <v>184</v>
      </c>
      <c r="C58" s="1" t="n">
        <v>2.7</v>
      </c>
      <c r="D58" s="1" t="n">
        <v>222022</v>
      </c>
      <c r="E58" s="6" t="s">
        <v>185</v>
      </c>
      <c r="F58" s="1" t="n">
        <v>0.87</v>
      </c>
      <c r="G58" s="1" t="n">
        <v>4.94</v>
      </c>
      <c r="H58" s="1" t="n">
        <v>4.94</v>
      </c>
      <c r="I58" s="1" t="n">
        <v>4.95</v>
      </c>
      <c r="J58" s="1" t="n">
        <v>1736</v>
      </c>
      <c r="K58" s="1" t="n">
        <v>0</v>
      </c>
      <c r="L58" s="1" t="n">
        <v>4.82</v>
      </c>
      <c r="M58" s="1" t="n">
        <v>4.96</v>
      </c>
      <c r="N58" s="1" t="n">
        <v>4.78</v>
      </c>
      <c r="O58" s="1" t="n">
        <v>4.81</v>
      </c>
      <c r="P58" s="1" t="n">
        <v>15.38</v>
      </c>
      <c r="Q58" s="1" t="n">
        <v>108246280</v>
      </c>
      <c r="R58" s="1" t="n">
        <v>1.26</v>
      </c>
      <c r="S58" s="1" t="s">
        <v>55</v>
      </c>
      <c r="T58" s="1" t="s">
        <v>99</v>
      </c>
      <c r="U58" s="1" t="n">
        <v>3.74</v>
      </c>
      <c r="V58" s="1" t="n">
        <v>4.88</v>
      </c>
      <c r="W58" s="1" t="n">
        <v>62644</v>
      </c>
      <c r="X58" s="1" t="n">
        <v>159377</v>
      </c>
      <c r="Y58" s="1" t="n">
        <v>0.39</v>
      </c>
      <c r="Z58" s="1" t="n">
        <v>703</v>
      </c>
      <c r="AA58" s="1" t="n">
        <v>12472</v>
      </c>
      <c r="AB58" s="1" t="n">
        <v>0.13</v>
      </c>
    </row>
    <row r="59" customFormat="false" ht="14.25" hidden="false" customHeight="false" outlineLevel="0" collapsed="false">
      <c r="A59" s="1" t="str">
        <f aca="false">"002579"</f>
        <v>002579</v>
      </c>
      <c r="B59" s="1" t="s">
        <v>186</v>
      </c>
      <c r="C59" s="1" t="n">
        <v>2.64</v>
      </c>
      <c r="D59" s="1" t="n">
        <v>178068</v>
      </c>
      <c r="E59" s="6" t="s">
        <v>187</v>
      </c>
      <c r="F59" s="1" t="n">
        <v>5.13</v>
      </c>
      <c r="G59" s="1" t="n">
        <v>10.89</v>
      </c>
      <c r="H59" s="1" t="n">
        <v>10.88</v>
      </c>
      <c r="I59" s="1" t="n">
        <v>10.89</v>
      </c>
      <c r="J59" s="1" t="n">
        <v>1951</v>
      </c>
      <c r="K59" s="1" t="n">
        <v>0.37</v>
      </c>
      <c r="L59" s="1" t="n">
        <v>10.58</v>
      </c>
      <c r="M59" s="1" t="n">
        <v>10.97</v>
      </c>
      <c r="N59" s="1" t="n">
        <v>10.53</v>
      </c>
      <c r="O59" s="1" t="n">
        <v>10.61</v>
      </c>
      <c r="P59" s="1" t="n">
        <v>51.44</v>
      </c>
      <c r="Q59" s="1" t="n">
        <v>192744528</v>
      </c>
      <c r="R59" s="1" t="n">
        <v>0.67</v>
      </c>
      <c r="S59" s="1" t="s">
        <v>133</v>
      </c>
      <c r="T59" s="1" t="s">
        <v>99</v>
      </c>
      <c r="U59" s="1" t="n">
        <v>4.15</v>
      </c>
      <c r="V59" s="1" t="n">
        <v>10.82</v>
      </c>
      <c r="W59" s="1" t="n">
        <v>88853</v>
      </c>
      <c r="X59" s="1" t="n">
        <v>89215</v>
      </c>
      <c r="Y59" s="1" t="n">
        <v>1</v>
      </c>
      <c r="Z59" s="1" t="n">
        <v>1923</v>
      </c>
      <c r="AA59" s="1" t="n">
        <v>40</v>
      </c>
      <c r="AB59" s="1" t="n">
        <v>0.28</v>
      </c>
    </row>
    <row r="60" customFormat="false" ht="14.25" hidden="false" customHeight="false" outlineLevel="0" collapsed="false">
      <c r="A60" s="1" t="str">
        <f aca="false">"601318"</f>
        <v>601318</v>
      </c>
      <c r="B60" s="1" t="s">
        <v>188</v>
      </c>
      <c r="C60" s="1" t="n">
        <v>2.49</v>
      </c>
      <c r="D60" s="1" t="n">
        <v>762219</v>
      </c>
      <c r="E60" s="6" t="s">
        <v>189</v>
      </c>
      <c r="F60" s="1" t="n">
        <v>0.7</v>
      </c>
      <c r="G60" s="1" t="n">
        <v>67.02</v>
      </c>
      <c r="H60" s="1" t="n">
        <v>67.02</v>
      </c>
      <c r="I60" s="1" t="n">
        <v>67.03</v>
      </c>
      <c r="J60" s="1" t="n">
        <v>10564</v>
      </c>
      <c r="K60" s="1" t="n">
        <v>-0.03</v>
      </c>
      <c r="L60" s="1" t="n">
        <v>65.36</v>
      </c>
      <c r="M60" s="1" t="n">
        <v>67.07</v>
      </c>
      <c r="N60" s="1" t="n">
        <v>64.8</v>
      </c>
      <c r="O60" s="1" t="n">
        <v>65.39</v>
      </c>
      <c r="P60" s="1" t="n">
        <v>11.57</v>
      </c>
      <c r="Q60" s="1" t="n">
        <v>5022163456</v>
      </c>
      <c r="R60" s="1" t="n">
        <v>1.28</v>
      </c>
      <c r="S60" s="1" t="s">
        <v>190</v>
      </c>
      <c r="T60" s="1" t="s">
        <v>52</v>
      </c>
      <c r="U60" s="1" t="n">
        <v>3.47</v>
      </c>
      <c r="V60" s="1" t="n">
        <v>65.89</v>
      </c>
      <c r="W60" s="1" t="n">
        <v>352636</v>
      </c>
      <c r="X60" s="1" t="n">
        <v>409582</v>
      </c>
      <c r="Y60" s="1" t="n">
        <v>0.86</v>
      </c>
      <c r="Z60" s="1" t="n">
        <v>1634</v>
      </c>
      <c r="AA60" s="1" t="n">
        <v>1402</v>
      </c>
      <c r="AB60" s="1" t="n">
        <v>1.63</v>
      </c>
    </row>
    <row r="61" customFormat="false" ht="14.25" hidden="false" customHeight="false" outlineLevel="0" collapsed="false">
      <c r="A61" s="1" t="str">
        <f aca="false">"000876"</f>
        <v>000876</v>
      </c>
      <c r="B61" s="1" t="s">
        <v>191</v>
      </c>
      <c r="C61" s="1" t="n">
        <v>2.45</v>
      </c>
      <c r="D61" s="1" t="n">
        <v>1108504</v>
      </c>
      <c r="E61" s="6" t="s">
        <v>192</v>
      </c>
      <c r="F61" s="1" t="n">
        <v>2.65</v>
      </c>
      <c r="G61" s="1" t="n">
        <v>10.03</v>
      </c>
      <c r="H61" s="1" t="n">
        <v>10.02</v>
      </c>
      <c r="I61" s="1" t="n">
        <v>10.03</v>
      </c>
      <c r="J61" s="1" t="n">
        <v>5188</v>
      </c>
      <c r="K61" s="1" t="n">
        <v>0.3</v>
      </c>
      <c r="L61" s="1" t="n">
        <v>9.9</v>
      </c>
      <c r="M61" s="1" t="n">
        <v>10.33</v>
      </c>
      <c r="N61" s="1" t="n">
        <v>9.72</v>
      </c>
      <c r="O61" s="1" t="n">
        <v>9.79</v>
      </c>
      <c r="P61" s="1" t="n">
        <v>21.86</v>
      </c>
      <c r="Q61" s="1" t="n">
        <v>1107423232</v>
      </c>
      <c r="R61" s="1" t="n">
        <v>2.09</v>
      </c>
      <c r="S61" s="1" t="s">
        <v>64</v>
      </c>
      <c r="T61" s="1" t="s">
        <v>39</v>
      </c>
      <c r="U61" s="1" t="n">
        <v>6.23</v>
      </c>
      <c r="V61" s="1" t="n">
        <v>9.99</v>
      </c>
      <c r="W61" s="1" t="n">
        <v>524951</v>
      </c>
      <c r="X61" s="1" t="n">
        <v>583553</v>
      </c>
      <c r="Y61" s="1" t="n">
        <v>0.9</v>
      </c>
      <c r="Z61" s="1" t="n">
        <v>1816</v>
      </c>
      <c r="AA61" s="1" t="n">
        <v>1338</v>
      </c>
      <c r="AB61" s="1" t="n">
        <v>0.24</v>
      </c>
    </row>
    <row r="62" customFormat="false" ht="14.25" hidden="false" customHeight="false" outlineLevel="0" collapsed="false">
      <c r="A62" s="1" t="str">
        <f aca="false">"002330"</f>
        <v>002330</v>
      </c>
      <c r="B62" s="1" t="s">
        <v>193</v>
      </c>
      <c r="C62" s="1" t="n">
        <v>2.43</v>
      </c>
      <c r="D62" s="1" t="n">
        <v>159283</v>
      </c>
      <c r="E62" s="6" t="s">
        <v>194</v>
      </c>
      <c r="F62" s="1" t="n">
        <v>3.17</v>
      </c>
      <c r="G62" s="1" t="n">
        <v>5.05</v>
      </c>
      <c r="H62" s="1" t="n">
        <v>5.04</v>
      </c>
      <c r="I62" s="1" t="n">
        <v>5.05</v>
      </c>
      <c r="J62" s="1" t="n">
        <v>2250</v>
      </c>
      <c r="K62" s="1" t="n">
        <v>0.2</v>
      </c>
      <c r="L62" s="1" t="n">
        <v>4.85</v>
      </c>
      <c r="M62" s="1" t="n">
        <v>5.28</v>
      </c>
      <c r="N62" s="1" t="n">
        <v>4.8</v>
      </c>
      <c r="O62" s="1" t="n">
        <v>4.93</v>
      </c>
      <c r="P62" s="1" t="n">
        <v>351.67</v>
      </c>
      <c r="Q62" s="1" t="n">
        <v>80244976</v>
      </c>
      <c r="R62" s="1" t="n">
        <v>0.9</v>
      </c>
      <c r="S62" s="1" t="s">
        <v>195</v>
      </c>
      <c r="T62" s="1" t="s">
        <v>61</v>
      </c>
      <c r="U62" s="1" t="n">
        <v>9.74</v>
      </c>
      <c r="V62" s="1" t="n">
        <v>5.04</v>
      </c>
      <c r="W62" s="1" t="n">
        <v>78444</v>
      </c>
      <c r="X62" s="1" t="n">
        <v>80839</v>
      </c>
      <c r="Y62" s="1" t="n">
        <v>0.97</v>
      </c>
      <c r="Z62" s="1" t="n">
        <v>507</v>
      </c>
      <c r="AA62" s="1" t="n">
        <v>861</v>
      </c>
      <c r="AB62" s="1" t="n">
        <v>0.12</v>
      </c>
    </row>
    <row r="63" customFormat="false" ht="14.25" hidden="false" customHeight="false" outlineLevel="0" collapsed="false">
      <c r="A63" s="1" t="str">
        <f aca="false">"002209"</f>
        <v>002209</v>
      </c>
      <c r="B63" s="1" t="s">
        <v>196</v>
      </c>
      <c r="C63" s="1" t="n">
        <v>2.43</v>
      </c>
      <c r="D63" s="1" t="n">
        <v>51234</v>
      </c>
      <c r="E63" s="6" t="s">
        <v>197</v>
      </c>
      <c r="F63" s="1" t="n">
        <v>3.33</v>
      </c>
      <c r="G63" s="1" t="n">
        <v>7.17</v>
      </c>
      <c r="H63" s="1" t="n">
        <v>7.17</v>
      </c>
      <c r="I63" s="1" t="n">
        <v>7.18</v>
      </c>
      <c r="J63" s="1" t="n">
        <v>1432</v>
      </c>
      <c r="K63" s="1" t="n">
        <v>0.28</v>
      </c>
      <c r="L63" s="1" t="n">
        <v>6.98</v>
      </c>
      <c r="M63" s="1" t="n">
        <v>7.18</v>
      </c>
      <c r="N63" s="1" t="n">
        <v>6.96</v>
      </c>
      <c r="O63" s="1" t="n">
        <v>7</v>
      </c>
      <c r="P63" s="6" t="s">
        <v>33</v>
      </c>
      <c r="Q63" s="1" t="n">
        <v>36385284</v>
      </c>
      <c r="R63" s="1" t="n">
        <v>0.7</v>
      </c>
      <c r="S63" s="1" t="s">
        <v>198</v>
      </c>
      <c r="T63" s="1" t="s">
        <v>99</v>
      </c>
      <c r="U63" s="1" t="n">
        <v>3.14</v>
      </c>
      <c r="V63" s="1" t="n">
        <v>7.1</v>
      </c>
      <c r="W63" s="1" t="n">
        <v>23243</v>
      </c>
      <c r="X63" s="1" t="n">
        <v>27991</v>
      </c>
      <c r="Y63" s="1" t="n">
        <v>0.83</v>
      </c>
      <c r="Z63" s="1" t="n">
        <v>501</v>
      </c>
      <c r="AA63" s="1" t="n">
        <v>652</v>
      </c>
      <c r="AB63" s="1" t="n">
        <v>0.17</v>
      </c>
    </row>
    <row r="64" customFormat="false" ht="14.25" hidden="false" customHeight="false" outlineLevel="0" collapsed="false">
      <c r="A64" s="1" t="str">
        <f aca="false">"300066"</f>
        <v>300066</v>
      </c>
      <c r="B64" s="1" t="s">
        <v>199</v>
      </c>
      <c r="C64" s="1" t="n">
        <v>2.33</v>
      </c>
      <c r="D64" s="1" t="n">
        <v>361973</v>
      </c>
      <c r="E64" s="6" t="s">
        <v>200</v>
      </c>
      <c r="F64" s="1" t="n">
        <v>3.63</v>
      </c>
      <c r="G64" s="1" t="n">
        <v>4.39</v>
      </c>
      <c r="H64" s="1" t="n">
        <v>4.38</v>
      </c>
      <c r="I64" s="1" t="n">
        <v>4.39</v>
      </c>
      <c r="J64" s="1" t="n">
        <v>7503</v>
      </c>
      <c r="K64" s="1" t="n">
        <v>0.46</v>
      </c>
      <c r="L64" s="1" t="n">
        <v>4.26</v>
      </c>
      <c r="M64" s="1" t="n">
        <v>4.41</v>
      </c>
      <c r="N64" s="1" t="n">
        <v>4.22</v>
      </c>
      <c r="O64" s="1" t="n">
        <v>4.29</v>
      </c>
      <c r="P64" s="1" t="n">
        <v>41.27</v>
      </c>
      <c r="Q64" s="1" t="n">
        <v>156843040</v>
      </c>
      <c r="R64" s="1" t="n">
        <v>0.46</v>
      </c>
      <c r="S64" s="1" t="s">
        <v>201</v>
      </c>
      <c r="T64" s="1" t="s">
        <v>65</v>
      </c>
      <c r="U64" s="1" t="n">
        <v>4.43</v>
      </c>
      <c r="V64" s="1" t="n">
        <v>4.33</v>
      </c>
      <c r="W64" s="1" t="n">
        <v>170963</v>
      </c>
      <c r="X64" s="1" t="n">
        <v>191010</v>
      </c>
      <c r="Y64" s="1" t="n">
        <v>0.9</v>
      </c>
      <c r="Z64" s="1" t="n">
        <v>1386</v>
      </c>
      <c r="AA64" s="1" t="n">
        <v>3983</v>
      </c>
      <c r="AB64" s="1" t="n">
        <v>0.1</v>
      </c>
    </row>
    <row r="65" customFormat="false" ht="14.25" hidden="false" customHeight="false" outlineLevel="0" collapsed="false">
      <c r="A65" s="1" t="str">
        <f aca="false">"000823"</f>
        <v>000823</v>
      </c>
      <c r="B65" s="1" t="s">
        <v>202</v>
      </c>
      <c r="C65" s="1" t="n">
        <v>2.32</v>
      </c>
      <c r="D65" s="1" t="n">
        <v>389600</v>
      </c>
      <c r="E65" s="6" t="s">
        <v>203</v>
      </c>
      <c r="F65" s="1" t="n">
        <v>7.26</v>
      </c>
      <c r="G65" s="1" t="n">
        <v>10.14</v>
      </c>
      <c r="H65" s="1" t="n">
        <v>10.13</v>
      </c>
      <c r="I65" s="1" t="n">
        <v>10.14</v>
      </c>
      <c r="J65" s="1" t="n">
        <v>4867</v>
      </c>
      <c r="K65" s="1" t="n">
        <v>0.2</v>
      </c>
      <c r="L65" s="1" t="n">
        <v>9.83</v>
      </c>
      <c r="M65" s="1" t="n">
        <v>10.18</v>
      </c>
      <c r="N65" s="1" t="n">
        <v>9.73</v>
      </c>
      <c r="O65" s="1" t="n">
        <v>9.91</v>
      </c>
      <c r="P65" s="1" t="n">
        <v>22.45</v>
      </c>
      <c r="Q65" s="1" t="n">
        <v>389529312</v>
      </c>
      <c r="R65" s="1" t="n">
        <v>0.87</v>
      </c>
      <c r="S65" s="1" t="s">
        <v>133</v>
      </c>
      <c r="T65" s="1" t="s">
        <v>99</v>
      </c>
      <c r="U65" s="1" t="n">
        <v>4.54</v>
      </c>
      <c r="V65" s="1" t="n">
        <v>10</v>
      </c>
      <c r="W65" s="1" t="n">
        <v>191830</v>
      </c>
      <c r="X65" s="1" t="n">
        <v>197770</v>
      </c>
      <c r="Y65" s="1" t="n">
        <v>0.97</v>
      </c>
      <c r="Z65" s="1" t="n">
        <v>2111</v>
      </c>
      <c r="AA65" s="1" t="n">
        <v>1810</v>
      </c>
      <c r="AB65" s="1" t="n">
        <v>0.23</v>
      </c>
    </row>
    <row r="66" customFormat="false" ht="14.25" hidden="false" customHeight="false" outlineLevel="0" collapsed="false">
      <c r="A66" s="1" t="str">
        <f aca="false">"600872"</f>
        <v>600872</v>
      </c>
      <c r="B66" s="1" t="s">
        <v>204</v>
      </c>
      <c r="C66" s="1" t="n">
        <v>2.3</v>
      </c>
      <c r="D66" s="1" t="n">
        <v>88658</v>
      </c>
      <c r="E66" s="6" t="s">
        <v>205</v>
      </c>
      <c r="F66" s="1" t="n">
        <v>1.11</v>
      </c>
      <c r="G66" s="1" t="n">
        <v>31.2</v>
      </c>
      <c r="H66" s="1" t="n">
        <v>31.19</v>
      </c>
      <c r="I66" s="1" t="n">
        <v>31.2</v>
      </c>
      <c r="J66" s="1" t="n">
        <v>572</v>
      </c>
      <c r="K66" s="1" t="n">
        <v>-0.12</v>
      </c>
      <c r="L66" s="1" t="n">
        <v>30.47</v>
      </c>
      <c r="M66" s="1" t="n">
        <v>31.33</v>
      </c>
      <c r="N66" s="1" t="n">
        <v>30</v>
      </c>
      <c r="O66" s="1" t="n">
        <v>30.5</v>
      </c>
      <c r="P66" s="1" t="n">
        <v>38.38</v>
      </c>
      <c r="Q66" s="1" t="n">
        <v>271636768</v>
      </c>
      <c r="R66" s="1" t="n">
        <v>1.07</v>
      </c>
      <c r="S66" s="1" t="s">
        <v>195</v>
      </c>
      <c r="T66" s="1" t="s">
        <v>99</v>
      </c>
      <c r="U66" s="1" t="n">
        <v>4.36</v>
      </c>
      <c r="V66" s="1" t="n">
        <v>30.64</v>
      </c>
      <c r="W66" s="1" t="n">
        <v>42960</v>
      </c>
      <c r="X66" s="1" t="n">
        <v>45697</v>
      </c>
      <c r="Y66" s="1" t="n">
        <v>0.94</v>
      </c>
      <c r="Z66" s="1" t="n">
        <v>54</v>
      </c>
      <c r="AA66" s="1" t="n">
        <v>56</v>
      </c>
      <c r="AB66" s="1" t="n">
        <v>0.7</v>
      </c>
    </row>
    <row r="67" customFormat="false" ht="14.25" hidden="false" customHeight="false" outlineLevel="0" collapsed="false">
      <c r="A67" s="1" t="str">
        <f aca="false">"000739"</f>
        <v>000739</v>
      </c>
      <c r="B67" s="1" t="s">
        <v>206</v>
      </c>
      <c r="C67" s="1" t="n">
        <v>2.28</v>
      </c>
      <c r="D67" s="1" t="n">
        <v>89624</v>
      </c>
      <c r="E67" s="6" t="s">
        <v>207</v>
      </c>
      <c r="F67" s="1" t="n">
        <v>0.78</v>
      </c>
      <c r="G67" s="1" t="n">
        <v>8.51</v>
      </c>
      <c r="H67" s="1" t="n">
        <v>8.5</v>
      </c>
      <c r="I67" s="1" t="n">
        <v>8.51</v>
      </c>
      <c r="J67" s="1" t="n">
        <v>1527</v>
      </c>
      <c r="K67" s="1" t="n">
        <v>-0.11</v>
      </c>
      <c r="L67" s="1" t="n">
        <v>8.32</v>
      </c>
      <c r="M67" s="1" t="n">
        <v>8.56</v>
      </c>
      <c r="N67" s="1" t="n">
        <v>8.23</v>
      </c>
      <c r="O67" s="1" t="n">
        <v>8.32</v>
      </c>
      <c r="P67" s="1" t="n">
        <v>27.51</v>
      </c>
      <c r="Q67" s="1" t="n">
        <v>75458936</v>
      </c>
      <c r="R67" s="1" t="n">
        <v>1.33</v>
      </c>
      <c r="S67" s="1" t="s">
        <v>208</v>
      </c>
      <c r="T67" s="1" t="s">
        <v>49</v>
      </c>
      <c r="U67" s="1" t="n">
        <v>3.97</v>
      </c>
      <c r="V67" s="1" t="n">
        <v>8.42</v>
      </c>
      <c r="W67" s="1" t="n">
        <v>38891</v>
      </c>
      <c r="X67" s="1" t="n">
        <v>50732</v>
      </c>
      <c r="Y67" s="1" t="n">
        <v>0.77</v>
      </c>
      <c r="Z67" s="1" t="n">
        <v>618</v>
      </c>
      <c r="AA67" s="1" t="n">
        <v>129</v>
      </c>
      <c r="AB67" s="1" t="n">
        <v>0.19</v>
      </c>
    </row>
    <row r="68" customFormat="false" ht="14.25" hidden="false" customHeight="false" outlineLevel="0" collapsed="false">
      <c r="A68" s="1" t="str">
        <f aca="false">"002116"</f>
        <v>002116</v>
      </c>
      <c r="B68" s="1" t="s">
        <v>209</v>
      </c>
      <c r="C68" s="1" t="n">
        <v>2.28</v>
      </c>
      <c r="D68" s="1" t="n">
        <v>119953</v>
      </c>
      <c r="E68" s="6" t="s">
        <v>210</v>
      </c>
      <c r="F68" s="1" t="n">
        <v>2.89</v>
      </c>
      <c r="G68" s="1" t="n">
        <v>9.44</v>
      </c>
      <c r="H68" s="1" t="n">
        <v>9.43</v>
      </c>
      <c r="I68" s="1" t="n">
        <v>9.44</v>
      </c>
      <c r="J68" s="1" t="n">
        <v>2223</v>
      </c>
      <c r="K68" s="1" t="n">
        <v>-0.73</v>
      </c>
      <c r="L68" s="1" t="n">
        <v>9.18</v>
      </c>
      <c r="M68" s="1" t="n">
        <v>9.58</v>
      </c>
      <c r="N68" s="1" t="n">
        <v>9.09</v>
      </c>
      <c r="O68" s="1" t="n">
        <v>9.23</v>
      </c>
      <c r="P68" s="1" t="n">
        <v>19.9</v>
      </c>
      <c r="Q68" s="1" t="n">
        <v>111946176</v>
      </c>
      <c r="R68" s="1" t="n">
        <v>0.84</v>
      </c>
      <c r="S68" s="1" t="s">
        <v>211</v>
      </c>
      <c r="T68" s="1" t="s">
        <v>84</v>
      </c>
      <c r="U68" s="1" t="n">
        <v>5.31</v>
      </c>
      <c r="V68" s="1" t="n">
        <v>9.33</v>
      </c>
      <c r="W68" s="1" t="n">
        <v>53386</v>
      </c>
      <c r="X68" s="1" t="n">
        <v>66566</v>
      </c>
      <c r="Y68" s="1" t="n">
        <v>0.8</v>
      </c>
      <c r="Z68" s="1" t="n">
        <v>325</v>
      </c>
      <c r="AA68" s="1" t="n">
        <v>653</v>
      </c>
      <c r="AB68" s="1" t="n">
        <v>0.21</v>
      </c>
    </row>
    <row r="69" customFormat="false" ht="14.25" hidden="false" customHeight="false" outlineLevel="0" collapsed="false">
      <c r="A69" s="1" t="str">
        <f aca="false">"002358"</f>
        <v>002358</v>
      </c>
      <c r="B69" s="1" t="s">
        <v>212</v>
      </c>
      <c r="C69" s="1" t="n">
        <v>2.27</v>
      </c>
      <c r="D69" s="1" t="n">
        <v>950338</v>
      </c>
      <c r="E69" s="6" t="s">
        <v>213</v>
      </c>
      <c r="F69" s="1" t="n">
        <v>10.44</v>
      </c>
      <c r="G69" s="1" t="n">
        <v>20.26</v>
      </c>
      <c r="H69" s="1" t="n">
        <v>20.26</v>
      </c>
      <c r="I69" s="1" t="n">
        <v>20.27</v>
      </c>
      <c r="J69" s="1" t="n">
        <v>18428</v>
      </c>
      <c r="K69" s="1" t="n">
        <v>0.25</v>
      </c>
      <c r="L69" s="1" t="n">
        <v>19.74</v>
      </c>
      <c r="M69" s="1" t="n">
        <v>20.7</v>
      </c>
      <c r="N69" s="1" t="n">
        <v>19.39</v>
      </c>
      <c r="O69" s="1" t="n">
        <v>19.81</v>
      </c>
      <c r="P69" s="1" t="n">
        <v>33.82</v>
      </c>
      <c r="Q69" s="1" t="n">
        <v>1894710912</v>
      </c>
      <c r="R69" s="1" t="n">
        <v>2.73</v>
      </c>
      <c r="S69" s="1" t="s">
        <v>45</v>
      </c>
      <c r="T69" s="1" t="s">
        <v>151</v>
      </c>
      <c r="U69" s="1" t="n">
        <v>6.61</v>
      </c>
      <c r="V69" s="1" t="n">
        <v>19.94</v>
      </c>
      <c r="W69" s="1" t="n">
        <v>534174</v>
      </c>
      <c r="X69" s="1" t="n">
        <v>416164</v>
      </c>
      <c r="Y69" s="1" t="n">
        <v>1.28</v>
      </c>
      <c r="Z69" s="1" t="n">
        <v>918</v>
      </c>
      <c r="AA69" s="1" t="n">
        <v>247</v>
      </c>
      <c r="AB69" s="1" t="n">
        <v>0.45</v>
      </c>
    </row>
    <row r="70" customFormat="false" ht="14.25" hidden="false" customHeight="false" outlineLevel="0" collapsed="false">
      <c r="A70" s="1" t="str">
        <f aca="false">"300265"</f>
        <v>300265</v>
      </c>
      <c r="B70" s="1" t="s">
        <v>214</v>
      </c>
      <c r="C70" s="1" t="n">
        <v>2.27</v>
      </c>
      <c r="D70" s="1" t="n">
        <v>190031</v>
      </c>
      <c r="E70" s="6" t="s">
        <v>215</v>
      </c>
      <c r="F70" s="1" t="n">
        <v>5.64</v>
      </c>
      <c r="G70" s="1" t="n">
        <v>9.93</v>
      </c>
      <c r="H70" s="1" t="n">
        <v>9.92</v>
      </c>
      <c r="I70" s="1" t="n">
        <v>9.93</v>
      </c>
      <c r="J70" s="1" t="n">
        <v>2469</v>
      </c>
      <c r="K70" s="1" t="n">
        <v>-0.39</v>
      </c>
      <c r="L70" s="1" t="n">
        <v>9.61</v>
      </c>
      <c r="M70" s="1" t="n">
        <v>10.07</v>
      </c>
      <c r="N70" s="1" t="n">
        <v>9.52</v>
      </c>
      <c r="O70" s="1" t="n">
        <v>9.71</v>
      </c>
      <c r="P70" s="1" t="n">
        <v>81.75</v>
      </c>
      <c r="Q70" s="1" t="n">
        <v>186684080</v>
      </c>
      <c r="R70" s="1" t="n">
        <v>1.01</v>
      </c>
      <c r="S70" s="1" t="s">
        <v>45</v>
      </c>
      <c r="T70" s="1" t="s">
        <v>42</v>
      </c>
      <c r="U70" s="1" t="n">
        <v>5.66</v>
      </c>
      <c r="V70" s="1" t="n">
        <v>9.82</v>
      </c>
      <c r="W70" s="1" t="n">
        <v>96251</v>
      </c>
      <c r="X70" s="1" t="n">
        <v>93779</v>
      </c>
      <c r="Y70" s="1" t="n">
        <v>1.03</v>
      </c>
      <c r="Z70" s="1" t="n">
        <v>1647</v>
      </c>
      <c r="AA70" s="1" t="n">
        <v>568</v>
      </c>
      <c r="AB70" s="1" t="n">
        <v>0.22</v>
      </c>
    </row>
    <row r="71" customFormat="false" ht="14.25" hidden="false" customHeight="false" outlineLevel="0" collapsed="false">
      <c r="A71" s="1" t="str">
        <f aca="false">"601989"</f>
        <v>601989</v>
      </c>
      <c r="B71" s="1" t="s">
        <v>216</v>
      </c>
      <c r="C71" s="1" t="n">
        <v>2.16</v>
      </c>
      <c r="D71" s="1" t="n">
        <v>913960</v>
      </c>
      <c r="E71" s="6" t="s">
        <v>217</v>
      </c>
      <c r="F71" s="1" t="n">
        <v>0.5</v>
      </c>
      <c r="G71" s="1" t="n">
        <v>4.72</v>
      </c>
      <c r="H71" s="1" t="n">
        <v>4.72</v>
      </c>
      <c r="I71" s="1" t="n">
        <v>4.73</v>
      </c>
      <c r="J71" s="1" t="n">
        <v>9747</v>
      </c>
      <c r="K71" s="1" t="n">
        <v>0</v>
      </c>
      <c r="L71" s="1" t="n">
        <v>4.63</v>
      </c>
      <c r="M71" s="1" t="n">
        <v>4.73</v>
      </c>
      <c r="N71" s="1" t="n">
        <v>4.62</v>
      </c>
      <c r="O71" s="1" t="n">
        <v>4.62</v>
      </c>
      <c r="P71" s="1" t="n">
        <v>57.24</v>
      </c>
      <c r="Q71" s="1" t="n">
        <v>428074336</v>
      </c>
      <c r="R71" s="1" t="n">
        <v>0.84</v>
      </c>
      <c r="S71" s="1" t="s">
        <v>218</v>
      </c>
      <c r="T71" s="1" t="s">
        <v>103</v>
      </c>
      <c r="U71" s="1" t="n">
        <v>2.38</v>
      </c>
      <c r="V71" s="1" t="n">
        <v>4.68</v>
      </c>
      <c r="W71" s="1" t="n">
        <v>413399</v>
      </c>
      <c r="X71" s="1" t="n">
        <v>500561</v>
      </c>
      <c r="Y71" s="1" t="n">
        <v>0.83</v>
      </c>
      <c r="Z71" s="1" t="n">
        <v>8524</v>
      </c>
      <c r="AA71" s="1" t="n">
        <v>24334</v>
      </c>
      <c r="AB71" s="1" t="n">
        <v>0.1</v>
      </c>
    </row>
    <row r="72" customFormat="false" ht="14.25" hidden="false" customHeight="false" outlineLevel="0" collapsed="false">
      <c r="A72" s="1" t="str">
        <f aca="false">"300215"</f>
        <v>300215</v>
      </c>
      <c r="B72" s="1" t="s">
        <v>219</v>
      </c>
      <c r="C72" s="1" t="n">
        <v>2.1</v>
      </c>
      <c r="D72" s="1" t="n">
        <v>93776</v>
      </c>
      <c r="E72" s="6" t="s">
        <v>220</v>
      </c>
      <c r="F72" s="1" t="n">
        <v>1.54</v>
      </c>
      <c r="G72" s="1" t="n">
        <v>6.33</v>
      </c>
      <c r="H72" s="1" t="n">
        <v>6.32</v>
      </c>
      <c r="I72" s="1" t="n">
        <v>6.33</v>
      </c>
      <c r="J72" s="1" t="n">
        <v>1173</v>
      </c>
      <c r="K72" s="1" t="n">
        <v>0.16</v>
      </c>
      <c r="L72" s="1" t="n">
        <v>6.2</v>
      </c>
      <c r="M72" s="1" t="n">
        <v>6.35</v>
      </c>
      <c r="N72" s="1" t="n">
        <v>6.11</v>
      </c>
      <c r="O72" s="1" t="n">
        <v>6.2</v>
      </c>
      <c r="P72" s="1" t="n">
        <v>39.2</v>
      </c>
      <c r="Q72" s="1" t="n">
        <v>58463972</v>
      </c>
      <c r="R72" s="1" t="n">
        <v>1.22</v>
      </c>
      <c r="S72" s="1" t="s">
        <v>45</v>
      </c>
      <c r="T72" s="1" t="s">
        <v>42</v>
      </c>
      <c r="U72" s="1" t="n">
        <v>3.87</v>
      </c>
      <c r="V72" s="1" t="n">
        <v>6.23</v>
      </c>
      <c r="W72" s="1" t="n">
        <v>41123</v>
      </c>
      <c r="X72" s="1" t="n">
        <v>52653</v>
      </c>
      <c r="Y72" s="1" t="n">
        <v>0.78</v>
      </c>
      <c r="Z72" s="1" t="n">
        <v>175</v>
      </c>
      <c r="AA72" s="1" t="n">
        <v>981</v>
      </c>
      <c r="AB72" s="1" t="n">
        <v>0.13</v>
      </c>
    </row>
    <row r="73" customFormat="false" ht="14.25" hidden="false" customHeight="false" outlineLevel="0" collapsed="false">
      <c r="A73" s="1" t="str">
        <f aca="false">"000521"</f>
        <v>000521</v>
      </c>
      <c r="B73" s="1" t="s">
        <v>221</v>
      </c>
      <c r="C73" s="1" t="n">
        <v>2.07</v>
      </c>
      <c r="D73" s="1" t="n">
        <v>230893</v>
      </c>
      <c r="E73" s="6" t="s">
        <v>222</v>
      </c>
      <c r="F73" s="1" t="n">
        <v>2.88</v>
      </c>
      <c r="G73" s="1" t="n">
        <v>3.45</v>
      </c>
      <c r="H73" s="1" t="n">
        <v>3.44</v>
      </c>
      <c r="I73" s="1" t="n">
        <v>3.45</v>
      </c>
      <c r="J73" s="1" t="n">
        <v>4659</v>
      </c>
      <c r="K73" s="1" t="n">
        <v>0</v>
      </c>
      <c r="L73" s="1" t="n">
        <v>3.37</v>
      </c>
      <c r="M73" s="1" t="n">
        <v>3.47</v>
      </c>
      <c r="N73" s="1" t="n">
        <v>3.36</v>
      </c>
      <c r="O73" s="1" t="n">
        <v>3.38</v>
      </c>
      <c r="P73" s="1" t="n">
        <v>41.18</v>
      </c>
      <c r="Q73" s="1" t="n">
        <v>78992304</v>
      </c>
      <c r="R73" s="1" t="n">
        <v>1.12</v>
      </c>
      <c r="S73" s="1" t="s">
        <v>223</v>
      </c>
      <c r="T73" s="1" t="s">
        <v>81</v>
      </c>
      <c r="U73" s="1" t="n">
        <v>3.25</v>
      </c>
      <c r="V73" s="1" t="n">
        <v>3.42</v>
      </c>
      <c r="W73" s="1" t="n">
        <v>100878</v>
      </c>
      <c r="X73" s="1" t="n">
        <v>130015</v>
      </c>
      <c r="Y73" s="1" t="n">
        <v>0.78</v>
      </c>
      <c r="Z73" s="1" t="n">
        <v>3415</v>
      </c>
      <c r="AA73" s="1" t="n">
        <v>3252</v>
      </c>
      <c r="AB73" s="1" t="n">
        <v>0.07</v>
      </c>
    </row>
    <row r="74" customFormat="false" ht="14.25" hidden="false" customHeight="false" outlineLevel="0" collapsed="false">
      <c r="A74" s="1" t="str">
        <f aca="false">"600000"</f>
        <v>600000</v>
      </c>
      <c r="B74" s="1" t="s">
        <v>224</v>
      </c>
      <c r="C74" s="1" t="n">
        <v>2.04</v>
      </c>
      <c r="D74" s="1" t="n">
        <v>259074</v>
      </c>
      <c r="E74" s="6" t="s">
        <v>225</v>
      </c>
      <c r="F74" s="1" t="n">
        <v>0.09</v>
      </c>
      <c r="G74" s="1" t="n">
        <v>11.01</v>
      </c>
      <c r="H74" s="1" t="n">
        <v>11</v>
      </c>
      <c r="I74" s="1" t="n">
        <v>11.01</v>
      </c>
      <c r="J74" s="1" t="n">
        <v>3089</v>
      </c>
      <c r="K74" s="1" t="n">
        <v>0</v>
      </c>
      <c r="L74" s="1" t="n">
        <v>10.76</v>
      </c>
      <c r="M74" s="1" t="n">
        <v>11.01</v>
      </c>
      <c r="N74" s="1" t="n">
        <v>10.76</v>
      </c>
      <c r="O74" s="1" t="n">
        <v>10.79</v>
      </c>
      <c r="P74" s="1" t="n">
        <v>5.61</v>
      </c>
      <c r="Q74" s="1" t="n">
        <v>281913760</v>
      </c>
      <c r="R74" s="1" t="n">
        <v>1.16</v>
      </c>
      <c r="S74" s="1" t="s">
        <v>226</v>
      </c>
      <c r="T74" s="1" t="s">
        <v>84</v>
      </c>
      <c r="U74" s="1" t="n">
        <v>2.32</v>
      </c>
      <c r="V74" s="1" t="n">
        <v>10.88</v>
      </c>
      <c r="W74" s="1" t="n">
        <v>104235</v>
      </c>
      <c r="X74" s="1" t="n">
        <v>154839</v>
      </c>
      <c r="Y74" s="1" t="n">
        <v>0.67</v>
      </c>
      <c r="Z74" s="1" t="n">
        <v>906</v>
      </c>
      <c r="AA74" s="1" t="n">
        <v>2812</v>
      </c>
      <c r="AB74" s="1" t="n">
        <v>0.22</v>
      </c>
    </row>
    <row r="75" customFormat="false" ht="14.25" hidden="false" customHeight="false" outlineLevel="0" collapsed="false">
      <c r="A75" s="1" t="str">
        <f aca="false">"600763"</f>
        <v>600763</v>
      </c>
      <c r="B75" s="1" t="s">
        <v>227</v>
      </c>
      <c r="C75" s="1" t="n">
        <v>1.93</v>
      </c>
      <c r="D75" s="1" t="n">
        <v>25107</v>
      </c>
      <c r="E75" s="6" t="s">
        <v>228</v>
      </c>
      <c r="F75" s="1" t="n">
        <v>0.78</v>
      </c>
      <c r="G75" s="1" t="n">
        <v>57.49</v>
      </c>
      <c r="H75" s="1" t="n">
        <v>57.48</v>
      </c>
      <c r="I75" s="1" t="n">
        <v>57.49</v>
      </c>
      <c r="J75" s="1" t="n">
        <v>84</v>
      </c>
      <c r="K75" s="1" t="n">
        <v>0</v>
      </c>
      <c r="L75" s="1" t="n">
        <v>56.65</v>
      </c>
      <c r="M75" s="1" t="n">
        <v>57.97</v>
      </c>
      <c r="N75" s="1" t="n">
        <v>56</v>
      </c>
      <c r="O75" s="1" t="n">
        <v>56.4</v>
      </c>
      <c r="P75" s="1" t="n">
        <v>50.2</v>
      </c>
      <c r="Q75" s="1" t="n">
        <v>143646624</v>
      </c>
      <c r="R75" s="1" t="n">
        <v>1.02</v>
      </c>
      <c r="S75" s="1" t="s">
        <v>229</v>
      </c>
      <c r="T75" s="1" t="s">
        <v>49</v>
      </c>
      <c r="U75" s="1" t="n">
        <v>3.49</v>
      </c>
      <c r="V75" s="1" t="n">
        <v>57.21</v>
      </c>
      <c r="W75" s="1" t="n">
        <v>11393</v>
      </c>
      <c r="X75" s="1" t="n">
        <v>13713</v>
      </c>
      <c r="Y75" s="1" t="n">
        <v>0.83</v>
      </c>
      <c r="Z75" s="1" t="n">
        <v>19</v>
      </c>
      <c r="AA75" s="1" t="n">
        <v>14</v>
      </c>
      <c r="AB75" s="1" t="n">
        <v>1.09</v>
      </c>
    </row>
    <row r="76" customFormat="false" ht="14.25" hidden="false" customHeight="false" outlineLevel="0" collapsed="false">
      <c r="A76" s="1" t="str">
        <f aca="false">"300130"</f>
        <v>300130</v>
      </c>
      <c r="B76" s="1" t="s">
        <v>230</v>
      </c>
      <c r="C76" s="1" t="n">
        <v>1.92</v>
      </c>
      <c r="D76" s="1" t="n">
        <v>48876</v>
      </c>
      <c r="E76" s="6" t="s">
        <v>231</v>
      </c>
      <c r="F76" s="1" t="n">
        <v>1.46</v>
      </c>
      <c r="G76" s="1" t="n">
        <v>13.3</v>
      </c>
      <c r="H76" s="1" t="n">
        <v>13.29</v>
      </c>
      <c r="I76" s="1" t="n">
        <v>13.3</v>
      </c>
      <c r="J76" s="1" t="n">
        <v>1803</v>
      </c>
      <c r="K76" s="1" t="n">
        <v>1.06</v>
      </c>
      <c r="L76" s="1" t="n">
        <v>13</v>
      </c>
      <c r="M76" s="1" t="n">
        <v>13.3</v>
      </c>
      <c r="N76" s="1" t="n">
        <v>12.81</v>
      </c>
      <c r="O76" s="1" t="n">
        <v>13.05</v>
      </c>
      <c r="P76" s="1" t="n">
        <v>39.42</v>
      </c>
      <c r="Q76" s="1" t="n">
        <v>63879000</v>
      </c>
      <c r="R76" s="1" t="n">
        <v>1.11</v>
      </c>
      <c r="S76" s="6" t="s">
        <v>232</v>
      </c>
      <c r="T76" s="1" t="s">
        <v>52</v>
      </c>
      <c r="U76" s="1" t="n">
        <v>3.75</v>
      </c>
      <c r="V76" s="1" t="n">
        <v>13.07</v>
      </c>
      <c r="W76" s="1" t="n">
        <v>21704</v>
      </c>
      <c r="X76" s="1" t="n">
        <v>27172</v>
      </c>
      <c r="Y76" s="1" t="n">
        <v>0.8</v>
      </c>
      <c r="Z76" s="1" t="n">
        <v>20</v>
      </c>
      <c r="AA76" s="1" t="n">
        <v>841</v>
      </c>
      <c r="AB76" s="1" t="n">
        <v>0.25</v>
      </c>
    </row>
    <row r="77" customFormat="false" ht="14.25" hidden="false" customHeight="false" outlineLevel="0" collapsed="false">
      <c r="A77" s="1" t="str">
        <f aca="false">"000703"</f>
        <v>000703</v>
      </c>
      <c r="B77" s="1" t="s">
        <v>233</v>
      </c>
      <c r="C77" s="1" t="n">
        <v>1.82</v>
      </c>
      <c r="D77" s="1" t="n">
        <v>85605</v>
      </c>
      <c r="E77" s="6" t="s">
        <v>234</v>
      </c>
      <c r="F77" s="1" t="n">
        <v>0.38</v>
      </c>
      <c r="G77" s="1" t="n">
        <v>13.46</v>
      </c>
      <c r="H77" s="1" t="n">
        <v>13.46</v>
      </c>
      <c r="I77" s="1" t="n">
        <v>13.47</v>
      </c>
      <c r="J77" s="1" t="n">
        <v>854</v>
      </c>
      <c r="K77" s="1" t="n">
        <v>0</v>
      </c>
      <c r="L77" s="1" t="n">
        <v>13.24</v>
      </c>
      <c r="M77" s="1" t="n">
        <v>13.48</v>
      </c>
      <c r="N77" s="1" t="n">
        <v>13.12</v>
      </c>
      <c r="O77" s="1" t="n">
        <v>13.22</v>
      </c>
      <c r="P77" s="1" t="n">
        <v>13.01</v>
      </c>
      <c r="Q77" s="1" t="n">
        <v>114106824</v>
      </c>
      <c r="R77" s="1" t="n">
        <v>0.89</v>
      </c>
      <c r="S77" s="1" t="s">
        <v>235</v>
      </c>
      <c r="T77" s="1" t="s">
        <v>183</v>
      </c>
      <c r="U77" s="1" t="n">
        <v>2.72</v>
      </c>
      <c r="V77" s="1" t="n">
        <v>13.33</v>
      </c>
      <c r="W77" s="1" t="n">
        <v>35205</v>
      </c>
      <c r="X77" s="1" t="n">
        <v>50400</v>
      </c>
      <c r="Y77" s="1" t="n">
        <v>0.7</v>
      </c>
      <c r="Z77" s="1" t="n">
        <v>158</v>
      </c>
      <c r="AA77" s="1" t="n">
        <v>428</v>
      </c>
      <c r="AB77" s="1" t="n">
        <v>0.24</v>
      </c>
    </row>
    <row r="78" customFormat="false" ht="14.25" hidden="false" customHeight="false" outlineLevel="0" collapsed="false">
      <c r="A78" s="1" t="str">
        <f aca="false">"600386"</f>
        <v>600386</v>
      </c>
      <c r="B78" s="1" t="s">
        <v>236</v>
      </c>
      <c r="C78" s="1" t="n">
        <v>1.81</v>
      </c>
      <c r="D78" s="1" t="n">
        <v>259064</v>
      </c>
      <c r="E78" s="6" t="s">
        <v>237</v>
      </c>
      <c r="F78" s="1" t="n">
        <v>3.21</v>
      </c>
      <c r="G78" s="1" t="n">
        <v>4.51</v>
      </c>
      <c r="H78" s="1" t="n">
        <v>4.5</v>
      </c>
      <c r="I78" s="1" t="n">
        <v>4.51</v>
      </c>
      <c r="J78" s="1" t="n">
        <v>3825</v>
      </c>
      <c r="K78" s="1" t="n">
        <v>-0.21</v>
      </c>
      <c r="L78" s="1" t="n">
        <v>4.4</v>
      </c>
      <c r="M78" s="1" t="n">
        <v>4.55</v>
      </c>
      <c r="N78" s="1" t="n">
        <v>4.32</v>
      </c>
      <c r="O78" s="1" t="n">
        <v>4.43</v>
      </c>
      <c r="P78" s="1" t="n">
        <v>42.4</v>
      </c>
      <c r="Q78" s="1" t="n">
        <v>115656688</v>
      </c>
      <c r="R78" s="1" t="n">
        <v>0.68</v>
      </c>
      <c r="S78" s="1" t="s">
        <v>238</v>
      </c>
      <c r="T78" s="1" t="s">
        <v>103</v>
      </c>
      <c r="U78" s="1" t="n">
        <v>5.19</v>
      </c>
      <c r="V78" s="1" t="n">
        <v>4.46</v>
      </c>
      <c r="W78" s="1" t="n">
        <v>125638</v>
      </c>
      <c r="X78" s="1" t="n">
        <v>133426</v>
      </c>
      <c r="Y78" s="1" t="n">
        <v>0.94</v>
      </c>
      <c r="Z78" s="1" t="n">
        <v>2644</v>
      </c>
      <c r="AA78" s="1" t="n">
        <v>1105</v>
      </c>
      <c r="AB78" s="1" t="n">
        <v>0.08</v>
      </c>
    </row>
    <row r="79" customFormat="false" ht="14.25" hidden="false" customHeight="false" outlineLevel="0" collapsed="false">
      <c r="A79" s="1" t="str">
        <f aca="false">"600500"</f>
        <v>600500</v>
      </c>
      <c r="B79" s="1" t="s">
        <v>239</v>
      </c>
      <c r="C79" s="1" t="n">
        <v>1.81</v>
      </c>
      <c r="D79" s="1" t="n">
        <v>125068</v>
      </c>
      <c r="E79" s="6" t="s">
        <v>240</v>
      </c>
      <c r="F79" s="1" t="n">
        <v>0.6</v>
      </c>
      <c r="G79" s="1" t="n">
        <v>7.33</v>
      </c>
      <c r="H79" s="1" t="n">
        <v>7.33</v>
      </c>
      <c r="I79" s="1" t="n">
        <v>7.34</v>
      </c>
      <c r="J79" s="1" t="n">
        <v>960</v>
      </c>
      <c r="K79" s="1" t="n">
        <v>0</v>
      </c>
      <c r="L79" s="1" t="n">
        <v>7.2</v>
      </c>
      <c r="M79" s="1" t="n">
        <v>7.37</v>
      </c>
      <c r="N79" s="1" t="n">
        <v>7.17</v>
      </c>
      <c r="O79" s="1" t="n">
        <v>7.2</v>
      </c>
      <c r="P79" s="1" t="n">
        <v>14.82</v>
      </c>
      <c r="Q79" s="1" t="n">
        <v>91135064</v>
      </c>
      <c r="R79" s="1" t="n">
        <v>0.83</v>
      </c>
      <c r="S79" s="1" t="s">
        <v>241</v>
      </c>
      <c r="T79" s="1" t="s">
        <v>84</v>
      </c>
      <c r="U79" s="1" t="n">
        <v>2.78</v>
      </c>
      <c r="V79" s="1" t="n">
        <v>7.29</v>
      </c>
      <c r="W79" s="1" t="n">
        <v>46846</v>
      </c>
      <c r="X79" s="1" t="n">
        <v>78221</v>
      </c>
      <c r="Y79" s="1" t="n">
        <v>0.6</v>
      </c>
      <c r="Z79" s="1" t="n">
        <v>1184</v>
      </c>
      <c r="AA79" s="1" t="n">
        <v>1371</v>
      </c>
      <c r="AB79" s="1" t="n">
        <v>0.13</v>
      </c>
    </row>
    <row r="80" customFormat="false" ht="14.25" hidden="false" customHeight="false" outlineLevel="0" collapsed="false">
      <c r="A80" s="1" t="str">
        <f aca="false">"600406"</f>
        <v>600406</v>
      </c>
      <c r="B80" s="1" t="s">
        <v>242</v>
      </c>
      <c r="C80" s="1" t="n">
        <v>1.77</v>
      </c>
      <c r="D80" s="1" t="n">
        <v>165360</v>
      </c>
      <c r="E80" s="6" t="s">
        <v>243</v>
      </c>
      <c r="F80" s="1" t="n">
        <v>0.65</v>
      </c>
      <c r="G80" s="1" t="n">
        <v>19.55</v>
      </c>
      <c r="H80" s="1" t="n">
        <v>19.54</v>
      </c>
      <c r="I80" s="1" t="n">
        <v>19.55</v>
      </c>
      <c r="J80" s="1" t="n">
        <v>2590</v>
      </c>
      <c r="K80" s="1" t="n">
        <v>0.1</v>
      </c>
      <c r="L80" s="1" t="n">
        <v>19.27</v>
      </c>
      <c r="M80" s="1" t="n">
        <v>19.55</v>
      </c>
      <c r="N80" s="1" t="n">
        <v>19.17</v>
      </c>
      <c r="O80" s="1" t="n">
        <v>19.21</v>
      </c>
      <c r="P80" s="1" t="n">
        <v>29.02</v>
      </c>
      <c r="Q80" s="1" t="n">
        <v>320488768</v>
      </c>
      <c r="R80" s="1" t="n">
        <v>0.69</v>
      </c>
      <c r="S80" s="1" t="s">
        <v>58</v>
      </c>
      <c r="T80" s="1" t="s">
        <v>42</v>
      </c>
      <c r="U80" s="1" t="n">
        <v>1.98</v>
      </c>
      <c r="V80" s="1" t="n">
        <v>19.38</v>
      </c>
      <c r="W80" s="1" t="n">
        <v>79018</v>
      </c>
      <c r="X80" s="1" t="n">
        <v>86341</v>
      </c>
      <c r="Y80" s="1" t="n">
        <v>0.92</v>
      </c>
      <c r="Z80" s="1" t="n">
        <v>155</v>
      </c>
      <c r="AA80" s="1" t="n">
        <v>7539</v>
      </c>
      <c r="AB80" s="1" t="n">
        <v>0.34</v>
      </c>
    </row>
    <row r="81" customFormat="false" ht="14.25" hidden="false" customHeight="false" outlineLevel="0" collapsed="false">
      <c r="A81" s="1" t="str">
        <f aca="false">"600845"</f>
        <v>600845</v>
      </c>
      <c r="B81" s="1" t="s">
        <v>244</v>
      </c>
      <c r="C81" s="1" t="n">
        <v>1.73</v>
      </c>
      <c r="D81" s="1" t="n">
        <v>79170</v>
      </c>
      <c r="E81" s="6" t="s">
        <v>245</v>
      </c>
      <c r="F81" s="1" t="n">
        <v>1.24</v>
      </c>
      <c r="G81" s="1" t="n">
        <v>27.56</v>
      </c>
      <c r="H81" s="1" t="n">
        <v>27.56</v>
      </c>
      <c r="I81" s="1" t="n">
        <v>27.58</v>
      </c>
      <c r="J81" s="1" t="n">
        <v>906</v>
      </c>
      <c r="K81" s="1" t="n">
        <v>0.04</v>
      </c>
      <c r="L81" s="1" t="n">
        <v>27.05</v>
      </c>
      <c r="M81" s="1" t="n">
        <v>27.79</v>
      </c>
      <c r="N81" s="1" t="n">
        <v>26.38</v>
      </c>
      <c r="O81" s="1" t="n">
        <v>27.09</v>
      </c>
      <c r="P81" s="1" t="n">
        <v>34.98</v>
      </c>
      <c r="Q81" s="1" t="n">
        <v>213882000</v>
      </c>
      <c r="R81" s="1" t="n">
        <v>1.17</v>
      </c>
      <c r="S81" s="1" t="s">
        <v>58</v>
      </c>
      <c r="T81" s="1" t="s">
        <v>84</v>
      </c>
      <c r="U81" s="1" t="n">
        <v>5.2</v>
      </c>
      <c r="V81" s="1" t="n">
        <v>27.02</v>
      </c>
      <c r="W81" s="1" t="n">
        <v>35345</v>
      </c>
      <c r="X81" s="1" t="n">
        <v>43825</v>
      </c>
      <c r="Y81" s="1" t="n">
        <v>0.81</v>
      </c>
      <c r="Z81" s="1" t="n">
        <v>350</v>
      </c>
      <c r="AA81" s="1" t="n">
        <v>49</v>
      </c>
      <c r="AB81" s="1" t="n">
        <v>0.47</v>
      </c>
    </row>
    <row r="82" customFormat="false" ht="14.25" hidden="false" customHeight="false" outlineLevel="0" collapsed="false">
      <c r="A82" s="1" t="str">
        <f aca="false">"002191"</f>
        <v>002191</v>
      </c>
      <c r="B82" s="1" t="s">
        <v>246</v>
      </c>
      <c r="C82" s="1" t="n">
        <v>1.73</v>
      </c>
      <c r="D82" s="1" t="n">
        <v>171026</v>
      </c>
      <c r="E82" s="6" t="s">
        <v>247</v>
      </c>
      <c r="F82" s="1" t="n">
        <v>1.31</v>
      </c>
      <c r="G82" s="1" t="n">
        <v>10.01</v>
      </c>
      <c r="H82" s="1" t="n">
        <v>10</v>
      </c>
      <c r="I82" s="1" t="n">
        <v>10.01</v>
      </c>
      <c r="J82" s="1" t="n">
        <v>1548</v>
      </c>
      <c r="K82" s="1" t="n">
        <v>0.3</v>
      </c>
      <c r="L82" s="1" t="n">
        <v>9.87</v>
      </c>
      <c r="M82" s="1" t="n">
        <v>10.04</v>
      </c>
      <c r="N82" s="1" t="n">
        <v>9.73</v>
      </c>
      <c r="O82" s="1" t="n">
        <v>9.84</v>
      </c>
      <c r="P82" s="1" t="n">
        <v>20.57</v>
      </c>
      <c r="Q82" s="1" t="n">
        <v>169305488</v>
      </c>
      <c r="R82" s="1" t="n">
        <v>0.94</v>
      </c>
      <c r="S82" s="1" t="s">
        <v>248</v>
      </c>
      <c r="T82" s="1" t="s">
        <v>52</v>
      </c>
      <c r="U82" s="1" t="n">
        <v>3.15</v>
      </c>
      <c r="V82" s="1" t="n">
        <v>9.9</v>
      </c>
      <c r="W82" s="1" t="n">
        <v>81353</v>
      </c>
      <c r="X82" s="1" t="n">
        <v>89672</v>
      </c>
      <c r="Y82" s="1" t="n">
        <v>0.91</v>
      </c>
      <c r="Z82" s="1" t="n">
        <v>881</v>
      </c>
      <c r="AA82" s="1" t="n">
        <v>557</v>
      </c>
      <c r="AB82" s="1" t="n">
        <v>0.17</v>
      </c>
    </row>
    <row r="83" customFormat="false" ht="14.25" hidden="false" customHeight="false" outlineLevel="0" collapsed="false">
      <c r="A83" s="1" t="str">
        <f aca="false">"600794"</f>
        <v>600794</v>
      </c>
      <c r="B83" s="1" t="s">
        <v>249</v>
      </c>
      <c r="C83" s="1" t="n">
        <v>1.71</v>
      </c>
      <c r="D83" s="1" t="n">
        <v>150614</v>
      </c>
      <c r="E83" s="6" t="s">
        <v>250</v>
      </c>
      <c r="F83" s="1" t="n">
        <v>1.26</v>
      </c>
      <c r="G83" s="1" t="n">
        <v>2.97</v>
      </c>
      <c r="H83" s="1" t="n">
        <v>2.96</v>
      </c>
      <c r="I83" s="1" t="n">
        <v>2.97</v>
      </c>
      <c r="J83" s="1" t="n">
        <v>2771</v>
      </c>
      <c r="K83" s="1" t="n">
        <v>0</v>
      </c>
      <c r="L83" s="1" t="n">
        <v>2.91</v>
      </c>
      <c r="M83" s="1" t="n">
        <v>2.97</v>
      </c>
      <c r="N83" s="1" t="n">
        <v>2.88</v>
      </c>
      <c r="O83" s="1" t="n">
        <v>2.92</v>
      </c>
      <c r="P83" s="1" t="n">
        <v>92.63</v>
      </c>
      <c r="Q83" s="1" t="n">
        <v>44140796</v>
      </c>
      <c r="R83" s="1" t="n">
        <v>1.61</v>
      </c>
      <c r="S83" s="1" t="s">
        <v>251</v>
      </c>
      <c r="T83" s="1" t="s">
        <v>42</v>
      </c>
      <c r="U83" s="1" t="n">
        <v>3.08</v>
      </c>
      <c r="V83" s="1" t="n">
        <v>2.93</v>
      </c>
      <c r="W83" s="1" t="n">
        <v>64714</v>
      </c>
      <c r="X83" s="1" t="n">
        <v>85899</v>
      </c>
      <c r="Y83" s="1" t="n">
        <v>0.75</v>
      </c>
      <c r="Z83" s="1" t="n">
        <v>286</v>
      </c>
      <c r="AA83" s="1" t="n">
        <v>2193</v>
      </c>
      <c r="AB83" s="1" t="n">
        <v>0.05</v>
      </c>
    </row>
    <row r="84" customFormat="false" ht="14.25" hidden="false" customHeight="false" outlineLevel="0" collapsed="false">
      <c r="A84" s="1" t="str">
        <f aca="false">"600105"</f>
        <v>600105</v>
      </c>
      <c r="B84" s="1" t="s">
        <v>252</v>
      </c>
      <c r="C84" s="1" t="n">
        <v>1.65</v>
      </c>
      <c r="D84" s="1" t="n">
        <v>585673</v>
      </c>
      <c r="E84" s="6" t="s">
        <v>253</v>
      </c>
      <c r="F84" s="1" t="n">
        <v>4.73</v>
      </c>
      <c r="G84" s="1" t="n">
        <v>5.55</v>
      </c>
      <c r="H84" s="1" t="n">
        <v>5.54</v>
      </c>
      <c r="I84" s="1" t="n">
        <v>5.55</v>
      </c>
      <c r="J84" s="1" t="n">
        <v>5101</v>
      </c>
      <c r="K84" s="1" t="n">
        <v>0.36</v>
      </c>
      <c r="L84" s="1" t="n">
        <v>5.35</v>
      </c>
      <c r="M84" s="1" t="n">
        <v>5.6</v>
      </c>
      <c r="N84" s="1" t="n">
        <v>5.27</v>
      </c>
      <c r="O84" s="1" t="n">
        <v>5.46</v>
      </c>
      <c r="P84" s="1" t="n">
        <v>48.87</v>
      </c>
      <c r="Q84" s="1" t="n">
        <v>320684320</v>
      </c>
      <c r="R84" s="1" t="n">
        <v>0.89</v>
      </c>
      <c r="S84" s="1" t="s">
        <v>48</v>
      </c>
      <c r="T84" s="1" t="s">
        <v>42</v>
      </c>
      <c r="U84" s="1" t="n">
        <v>6.04</v>
      </c>
      <c r="V84" s="1" t="n">
        <v>5.48</v>
      </c>
      <c r="W84" s="1" t="n">
        <v>288071</v>
      </c>
      <c r="X84" s="1" t="n">
        <v>297602</v>
      </c>
      <c r="Y84" s="1" t="n">
        <v>0.97</v>
      </c>
      <c r="Z84" s="1" t="n">
        <v>1386</v>
      </c>
      <c r="AA84" s="1" t="n">
        <v>1610</v>
      </c>
      <c r="AB84" s="1" t="n">
        <v>0.09</v>
      </c>
    </row>
    <row r="85" customFormat="false" ht="14.25" hidden="false" customHeight="false" outlineLevel="0" collapsed="false">
      <c r="A85" s="1" t="str">
        <f aca="false">"000001"</f>
        <v>000001</v>
      </c>
      <c r="B85" s="1" t="s">
        <v>254</v>
      </c>
      <c r="C85" s="1" t="n">
        <v>1.58</v>
      </c>
      <c r="D85" s="1" t="n">
        <v>1184048</v>
      </c>
      <c r="E85" s="6" t="s">
        <v>255</v>
      </c>
      <c r="F85" s="1" t="n">
        <v>0.69</v>
      </c>
      <c r="G85" s="1" t="n">
        <v>11.54</v>
      </c>
      <c r="H85" s="1" t="n">
        <v>11.53</v>
      </c>
      <c r="I85" s="1" t="n">
        <v>11.54</v>
      </c>
      <c r="J85" s="1" t="n">
        <v>22303</v>
      </c>
      <c r="K85" s="1" t="n">
        <v>0.26</v>
      </c>
      <c r="L85" s="1" t="n">
        <v>11.35</v>
      </c>
      <c r="M85" s="1" t="n">
        <v>11.57</v>
      </c>
      <c r="N85" s="1" t="n">
        <v>11.15</v>
      </c>
      <c r="O85" s="1" t="n">
        <v>11.36</v>
      </c>
      <c r="P85" s="1" t="n">
        <v>7.26</v>
      </c>
      <c r="Q85" s="1" t="n">
        <v>1343020288</v>
      </c>
      <c r="R85" s="1" t="n">
        <v>1.14</v>
      </c>
      <c r="S85" s="1" t="s">
        <v>226</v>
      </c>
      <c r="T85" s="1" t="s">
        <v>52</v>
      </c>
      <c r="U85" s="1" t="n">
        <v>3.7</v>
      </c>
      <c r="V85" s="1" t="n">
        <v>11.34</v>
      </c>
      <c r="W85" s="1" t="n">
        <v>565680</v>
      </c>
      <c r="X85" s="1" t="n">
        <v>618367</v>
      </c>
      <c r="Y85" s="1" t="n">
        <v>0.91</v>
      </c>
      <c r="Z85" s="1" t="n">
        <v>9029</v>
      </c>
      <c r="AA85" s="1" t="n">
        <v>4531</v>
      </c>
      <c r="AB85" s="1" t="n">
        <v>0.18</v>
      </c>
    </row>
    <row r="86" customFormat="false" ht="14.25" hidden="false" customHeight="false" outlineLevel="0" collapsed="false">
      <c r="A86" s="1" t="str">
        <f aca="false">"600861"</f>
        <v>600861</v>
      </c>
      <c r="B86" s="1" t="s">
        <v>256</v>
      </c>
      <c r="C86" s="1" t="n">
        <v>1.55</v>
      </c>
      <c r="D86" s="1" t="n">
        <v>30150</v>
      </c>
      <c r="E86" s="6" t="s">
        <v>257</v>
      </c>
      <c r="F86" s="1" t="n">
        <v>0.95</v>
      </c>
      <c r="G86" s="1" t="n">
        <v>7.2</v>
      </c>
      <c r="H86" s="1" t="n">
        <v>7.19</v>
      </c>
      <c r="I86" s="1" t="n">
        <v>7.2</v>
      </c>
      <c r="J86" s="1" t="n">
        <v>1169</v>
      </c>
      <c r="K86" s="1" t="n">
        <v>0.14</v>
      </c>
      <c r="L86" s="1" t="n">
        <v>7.07</v>
      </c>
      <c r="M86" s="1" t="n">
        <v>7.2</v>
      </c>
      <c r="N86" s="1" t="n">
        <v>7.04</v>
      </c>
      <c r="O86" s="1" t="n">
        <v>7.09</v>
      </c>
      <c r="P86" s="1" t="n">
        <v>56.15</v>
      </c>
      <c r="Q86" s="1" t="n">
        <v>21485776</v>
      </c>
      <c r="R86" s="1" t="n">
        <v>1.21</v>
      </c>
      <c r="S86" s="1" t="s">
        <v>160</v>
      </c>
      <c r="T86" s="1" t="s">
        <v>103</v>
      </c>
      <c r="U86" s="1" t="n">
        <v>2.26</v>
      </c>
      <c r="V86" s="1" t="n">
        <v>7.13</v>
      </c>
      <c r="W86" s="1" t="n">
        <v>14986</v>
      </c>
      <c r="X86" s="1" t="n">
        <v>15164</v>
      </c>
      <c r="Y86" s="1" t="n">
        <v>0.99</v>
      </c>
      <c r="Z86" s="1" t="n">
        <v>8</v>
      </c>
      <c r="AA86" s="1" t="n">
        <v>1407</v>
      </c>
      <c r="AB86" s="1" t="n">
        <v>0.11</v>
      </c>
    </row>
    <row r="87" customFormat="false" ht="14.25" hidden="false" customHeight="false" outlineLevel="0" collapsed="false">
      <c r="A87" s="1" t="str">
        <f aca="false">"002414"</f>
        <v>002414</v>
      </c>
      <c r="B87" s="1" t="s">
        <v>258</v>
      </c>
      <c r="C87" s="1" t="n">
        <v>1.53</v>
      </c>
      <c r="D87" s="1" t="n">
        <v>65638</v>
      </c>
      <c r="E87" s="6" t="s">
        <v>259</v>
      </c>
      <c r="F87" s="1" t="n">
        <v>1.38</v>
      </c>
      <c r="G87" s="1" t="n">
        <v>23.96</v>
      </c>
      <c r="H87" s="1" t="n">
        <v>23.96</v>
      </c>
      <c r="I87" s="1" t="n">
        <v>23.97</v>
      </c>
      <c r="J87" s="1" t="n">
        <v>769</v>
      </c>
      <c r="K87" s="1" t="n">
        <v>0</v>
      </c>
      <c r="L87" s="1" t="n">
        <v>23.67</v>
      </c>
      <c r="M87" s="1" t="n">
        <v>24.14</v>
      </c>
      <c r="N87" s="1" t="n">
        <v>23.5</v>
      </c>
      <c r="O87" s="1" t="n">
        <v>23.6</v>
      </c>
      <c r="P87" s="1" t="n">
        <v>115.87</v>
      </c>
      <c r="Q87" s="1" t="n">
        <v>156630320</v>
      </c>
      <c r="R87" s="1" t="n">
        <v>0.82</v>
      </c>
      <c r="S87" s="1" t="s">
        <v>201</v>
      </c>
      <c r="T87" s="1" t="s">
        <v>78</v>
      </c>
      <c r="U87" s="1" t="n">
        <v>2.71</v>
      </c>
      <c r="V87" s="1" t="n">
        <v>23.86</v>
      </c>
      <c r="W87" s="1" t="n">
        <v>25923</v>
      </c>
      <c r="X87" s="1" t="n">
        <v>39715</v>
      </c>
      <c r="Y87" s="1" t="n">
        <v>0.65</v>
      </c>
      <c r="Z87" s="1" t="n">
        <v>178</v>
      </c>
      <c r="AA87" s="1" t="n">
        <v>61</v>
      </c>
      <c r="AB87" s="1" t="n">
        <v>0.36</v>
      </c>
    </row>
    <row r="88" customFormat="false" ht="14.25" hidden="false" customHeight="false" outlineLevel="0" collapsed="false">
      <c r="A88" s="1" t="str">
        <f aca="false">"000548"</f>
        <v>000548</v>
      </c>
      <c r="B88" s="1" t="s">
        <v>260</v>
      </c>
      <c r="C88" s="1" t="n">
        <v>1.51</v>
      </c>
      <c r="D88" s="1" t="n">
        <v>54120</v>
      </c>
      <c r="E88" s="6" t="s">
        <v>261</v>
      </c>
      <c r="F88" s="1" t="n">
        <v>1.08</v>
      </c>
      <c r="G88" s="1" t="n">
        <v>4.7</v>
      </c>
      <c r="H88" s="1" t="n">
        <v>4.69</v>
      </c>
      <c r="I88" s="1" t="n">
        <v>4.7</v>
      </c>
      <c r="J88" s="1" t="n">
        <v>1546</v>
      </c>
      <c r="K88" s="1" t="n">
        <v>0.21</v>
      </c>
      <c r="L88" s="1" t="n">
        <v>4.59</v>
      </c>
      <c r="M88" s="1" t="n">
        <v>4.7</v>
      </c>
      <c r="N88" s="1" t="n">
        <v>4.58</v>
      </c>
      <c r="O88" s="1" t="n">
        <v>4.63</v>
      </c>
      <c r="P88" s="1" t="n">
        <v>67.23</v>
      </c>
      <c r="Q88" s="1" t="n">
        <v>25242370</v>
      </c>
      <c r="R88" s="1" t="n">
        <v>0.92</v>
      </c>
      <c r="S88" s="1" t="s">
        <v>262</v>
      </c>
      <c r="T88" s="1" t="s">
        <v>35</v>
      </c>
      <c r="U88" s="1" t="n">
        <v>2.59</v>
      </c>
      <c r="V88" s="1" t="n">
        <v>4.66</v>
      </c>
      <c r="W88" s="1" t="n">
        <v>21944</v>
      </c>
      <c r="X88" s="1" t="n">
        <v>32175</v>
      </c>
      <c r="Y88" s="1" t="n">
        <v>0.68</v>
      </c>
      <c r="Z88" s="1" t="n">
        <v>602</v>
      </c>
      <c r="AA88" s="1" t="n">
        <v>1782</v>
      </c>
      <c r="AB88" s="1" t="n">
        <v>0.07</v>
      </c>
    </row>
    <row r="89" customFormat="false" ht="14.25" hidden="false" customHeight="false" outlineLevel="0" collapsed="false">
      <c r="A89" s="1" t="str">
        <f aca="false">"002520"</f>
        <v>002520</v>
      </c>
      <c r="B89" s="1" t="s">
        <v>263</v>
      </c>
      <c r="C89" s="1" t="n">
        <v>1.36</v>
      </c>
      <c r="D89" s="1" t="n">
        <v>23918</v>
      </c>
      <c r="E89" s="6" t="s">
        <v>264</v>
      </c>
      <c r="F89" s="1" t="n">
        <v>1.01</v>
      </c>
      <c r="G89" s="1" t="n">
        <v>7.47</v>
      </c>
      <c r="H89" s="1" t="n">
        <v>7.46</v>
      </c>
      <c r="I89" s="1" t="n">
        <v>7.47</v>
      </c>
      <c r="J89" s="1" t="n">
        <v>277</v>
      </c>
      <c r="K89" s="1" t="n">
        <v>0.27</v>
      </c>
      <c r="L89" s="1" t="n">
        <v>7.38</v>
      </c>
      <c r="M89" s="1" t="n">
        <v>7.47</v>
      </c>
      <c r="N89" s="1" t="n">
        <v>7.31</v>
      </c>
      <c r="O89" s="1" t="n">
        <v>7.37</v>
      </c>
      <c r="P89" s="1" t="n">
        <v>67.45</v>
      </c>
      <c r="Q89" s="1" t="n">
        <v>17695042</v>
      </c>
      <c r="R89" s="1" t="n">
        <v>0.73</v>
      </c>
      <c r="S89" s="1" t="s">
        <v>265</v>
      </c>
      <c r="T89" s="1" t="s">
        <v>49</v>
      </c>
      <c r="U89" s="1" t="n">
        <v>2.17</v>
      </c>
      <c r="V89" s="1" t="n">
        <v>7.4</v>
      </c>
      <c r="W89" s="1" t="n">
        <v>10991</v>
      </c>
      <c r="X89" s="1" t="n">
        <v>12926</v>
      </c>
      <c r="Y89" s="1" t="n">
        <v>0.85</v>
      </c>
      <c r="Z89" s="1" t="n">
        <v>450</v>
      </c>
      <c r="AA89" s="1" t="n">
        <v>237</v>
      </c>
      <c r="AB89" s="1" t="n">
        <v>0.1</v>
      </c>
    </row>
    <row r="90" customFormat="false" ht="14.25" hidden="false" customHeight="false" outlineLevel="0" collapsed="false">
      <c r="A90" s="1" t="str">
        <f aca="false">"600276"</f>
        <v>600276</v>
      </c>
      <c r="B90" s="1" t="s">
        <v>266</v>
      </c>
      <c r="C90" s="1" t="n">
        <v>1.31</v>
      </c>
      <c r="D90" s="1" t="n">
        <v>119445</v>
      </c>
      <c r="E90" s="6" t="s">
        <v>267</v>
      </c>
      <c r="F90" s="1" t="n">
        <v>0.33</v>
      </c>
      <c r="G90" s="1" t="n">
        <v>66.3</v>
      </c>
      <c r="H90" s="1" t="n">
        <v>66.3</v>
      </c>
      <c r="I90" s="1" t="n">
        <v>66.31</v>
      </c>
      <c r="J90" s="1" t="n">
        <v>1893</v>
      </c>
      <c r="K90" s="1" t="n">
        <v>0.03</v>
      </c>
      <c r="L90" s="1" t="n">
        <v>65.77</v>
      </c>
      <c r="M90" s="1" t="n">
        <v>66.3</v>
      </c>
      <c r="N90" s="1" t="n">
        <v>64.6</v>
      </c>
      <c r="O90" s="1" t="n">
        <v>65.44</v>
      </c>
      <c r="P90" s="1" t="n">
        <v>60.11</v>
      </c>
      <c r="Q90" s="1" t="n">
        <v>783872768</v>
      </c>
      <c r="R90" s="1" t="n">
        <v>0.66</v>
      </c>
      <c r="S90" s="1" t="s">
        <v>208</v>
      </c>
      <c r="T90" s="1" t="s">
        <v>42</v>
      </c>
      <c r="U90" s="1" t="n">
        <v>2.6</v>
      </c>
      <c r="V90" s="1" t="n">
        <v>65.63</v>
      </c>
      <c r="W90" s="1" t="n">
        <v>54325</v>
      </c>
      <c r="X90" s="1" t="n">
        <v>65120</v>
      </c>
      <c r="Y90" s="1" t="n">
        <v>0.83</v>
      </c>
      <c r="Z90" s="1" t="n">
        <v>1062</v>
      </c>
      <c r="AA90" s="1" t="n">
        <v>40</v>
      </c>
      <c r="AB90" s="1" t="n">
        <v>0.86</v>
      </c>
    </row>
    <row r="91" customFormat="false" ht="14.25" hidden="false" customHeight="false" outlineLevel="0" collapsed="false">
      <c r="A91" s="1" t="str">
        <f aca="false">"601225"</f>
        <v>601225</v>
      </c>
      <c r="B91" s="1" t="s">
        <v>268</v>
      </c>
      <c r="C91" s="1" t="n">
        <v>1.31</v>
      </c>
      <c r="D91" s="1" t="n">
        <v>546160</v>
      </c>
      <c r="E91" s="6" t="s">
        <v>269</v>
      </c>
      <c r="F91" s="1" t="n">
        <v>0.55</v>
      </c>
      <c r="G91" s="1" t="n">
        <v>8.49</v>
      </c>
      <c r="H91" s="1" t="n">
        <v>8.48</v>
      </c>
      <c r="I91" s="1" t="n">
        <v>8.49</v>
      </c>
      <c r="J91" s="1" t="n">
        <v>7588</v>
      </c>
      <c r="K91" s="1" t="n">
        <v>0.12</v>
      </c>
      <c r="L91" s="1" t="n">
        <v>8.33</v>
      </c>
      <c r="M91" s="1" t="n">
        <v>8.49</v>
      </c>
      <c r="N91" s="1" t="n">
        <v>8.22</v>
      </c>
      <c r="O91" s="1" t="n">
        <v>8.38</v>
      </c>
      <c r="P91" s="1" t="n">
        <v>7.18</v>
      </c>
      <c r="Q91" s="1" t="n">
        <v>455570944</v>
      </c>
      <c r="R91" s="1" t="n">
        <v>1.06</v>
      </c>
      <c r="S91" s="1" t="s">
        <v>270</v>
      </c>
      <c r="T91" s="1" t="s">
        <v>271</v>
      </c>
      <c r="U91" s="1" t="n">
        <v>3.22</v>
      </c>
      <c r="V91" s="1" t="n">
        <v>8.34</v>
      </c>
      <c r="W91" s="1" t="n">
        <v>293810</v>
      </c>
      <c r="X91" s="1" t="n">
        <v>252350</v>
      </c>
      <c r="Y91" s="1" t="n">
        <v>1.16</v>
      </c>
      <c r="Z91" s="1" t="n">
        <v>1160</v>
      </c>
      <c r="AA91" s="1" t="n">
        <v>3754</v>
      </c>
      <c r="AB91" s="1" t="n">
        <v>0.11</v>
      </c>
    </row>
    <row r="92" customFormat="false" ht="14.25" hidden="false" customHeight="false" outlineLevel="0" collapsed="false">
      <c r="A92" s="1" t="str">
        <f aca="false">"601328"</f>
        <v>601328</v>
      </c>
      <c r="B92" s="1" t="s">
        <v>272</v>
      </c>
      <c r="C92" s="1" t="n">
        <v>1.31</v>
      </c>
      <c r="D92" s="1" t="n">
        <v>928844</v>
      </c>
      <c r="E92" s="6" t="s">
        <v>273</v>
      </c>
      <c r="F92" s="1" t="n">
        <v>0.24</v>
      </c>
      <c r="G92" s="1" t="n">
        <v>6.2</v>
      </c>
      <c r="H92" s="1" t="n">
        <v>6.19</v>
      </c>
      <c r="I92" s="1" t="n">
        <v>6.2</v>
      </c>
      <c r="J92" s="1" t="n">
        <v>10892</v>
      </c>
      <c r="K92" s="1" t="n">
        <v>0</v>
      </c>
      <c r="L92" s="1" t="n">
        <v>6.13</v>
      </c>
      <c r="M92" s="1" t="n">
        <v>6.2</v>
      </c>
      <c r="N92" s="1" t="n">
        <v>6.08</v>
      </c>
      <c r="O92" s="1" t="n">
        <v>6.12</v>
      </c>
      <c r="P92" s="1" t="n">
        <v>6.03</v>
      </c>
      <c r="Q92" s="1" t="n">
        <v>569660096</v>
      </c>
      <c r="R92" s="1" t="n">
        <v>1.43</v>
      </c>
      <c r="S92" s="1" t="s">
        <v>226</v>
      </c>
      <c r="T92" s="1" t="s">
        <v>84</v>
      </c>
      <c r="U92" s="1" t="n">
        <v>1.96</v>
      </c>
      <c r="V92" s="1" t="n">
        <v>6.13</v>
      </c>
      <c r="W92" s="1" t="n">
        <v>413010</v>
      </c>
      <c r="X92" s="1" t="n">
        <v>515834</v>
      </c>
      <c r="Y92" s="1" t="n">
        <v>0.8</v>
      </c>
      <c r="Z92" s="1" t="n">
        <v>5974</v>
      </c>
      <c r="AA92" s="1" t="n">
        <v>7233</v>
      </c>
      <c r="AB92" s="1" t="n">
        <v>0.08</v>
      </c>
    </row>
    <row r="93" customFormat="false" ht="14.25" hidden="false" customHeight="false" outlineLevel="0" collapsed="false">
      <c r="A93" s="1" t="str">
        <f aca="false">"002001"</f>
        <v>002001</v>
      </c>
      <c r="B93" s="1" t="s">
        <v>274</v>
      </c>
      <c r="C93" s="1" t="n">
        <v>1.29</v>
      </c>
      <c r="D93" s="1" t="n">
        <v>281212</v>
      </c>
      <c r="E93" s="6" t="s">
        <v>275</v>
      </c>
      <c r="F93" s="1" t="n">
        <v>1.33</v>
      </c>
      <c r="G93" s="1" t="n">
        <v>16.46</v>
      </c>
      <c r="H93" s="1" t="n">
        <v>16.46</v>
      </c>
      <c r="I93" s="1" t="n">
        <v>16.47</v>
      </c>
      <c r="J93" s="1" t="n">
        <v>5435</v>
      </c>
      <c r="K93" s="1" t="n">
        <v>0.43</v>
      </c>
      <c r="L93" s="1" t="n">
        <v>16.21</v>
      </c>
      <c r="M93" s="1" t="n">
        <v>16.47</v>
      </c>
      <c r="N93" s="1" t="n">
        <v>16</v>
      </c>
      <c r="O93" s="1" t="n">
        <v>16.25</v>
      </c>
      <c r="P93" s="1" t="n">
        <v>10.45</v>
      </c>
      <c r="Q93" s="1" t="n">
        <v>455417472</v>
      </c>
      <c r="R93" s="1" t="n">
        <v>1.3</v>
      </c>
      <c r="S93" s="1" t="s">
        <v>208</v>
      </c>
      <c r="T93" s="1" t="s">
        <v>49</v>
      </c>
      <c r="U93" s="1" t="n">
        <v>2.89</v>
      </c>
      <c r="V93" s="1" t="n">
        <v>16.19</v>
      </c>
      <c r="W93" s="1" t="n">
        <v>142211</v>
      </c>
      <c r="X93" s="1" t="n">
        <v>139001</v>
      </c>
      <c r="Y93" s="1" t="n">
        <v>1.02</v>
      </c>
      <c r="Z93" s="1" t="n">
        <v>1143</v>
      </c>
      <c r="AA93" s="1" t="n">
        <v>581</v>
      </c>
      <c r="AB93" s="1" t="n">
        <v>0.21</v>
      </c>
    </row>
    <row r="94" customFormat="false" ht="14.25" hidden="false" customHeight="false" outlineLevel="0" collapsed="false">
      <c r="A94" s="1" t="str">
        <f aca="false">"000825"</f>
        <v>000825</v>
      </c>
      <c r="B94" s="1" t="s">
        <v>276</v>
      </c>
      <c r="C94" s="1" t="n">
        <v>1.28</v>
      </c>
      <c r="D94" s="1" t="n">
        <v>373455</v>
      </c>
      <c r="E94" s="6" t="s">
        <v>277</v>
      </c>
      <c r="F94" s="1" t="n">
        <v>0.66</v>
      </c>
      <c r="G94" s="1" t="n">
        <v>4.74</v>
      </c>
      <c r="H94" s="1" t="n">
        <v>4.73</v>
      </c>
      <c r="I94" s="1" t="n">
        <v>4.74</v>
      </c>
      <c r="J94" s="1" t="n">
        <v>6897</v>
      </c>
      <c r="K94" s="1" t="n">
        <v>0.21</v>
      </c>
      <c r="L94" s="1" t="n">
        <v>4.69</v>
      </c>
      <c r="M94" s="1" t="n">
        <v>4.74</v>
      </c>
      <c r="N94" s="1" t="n">
        <v>4.66</v>
      </c>
      <c r="O94" s="1" t="n">
        <v>4.68</v>
      </c>
      <c r="P94" s="1" t="n">
        <v>4.99</v>
      </c>
      <c r="Q94" s="1" t="n">
        <v>175502896</v>
      </c>
      <c r="R94" s="1" t="n">
        <v>0.94</v>
      </c>
      <c r="S94" s="1" t="s">
        <v>106</v>
      </c>
      <c r="T94" s="1" t="s">
        <v>278</v>
      </c>
      <c r="U94" s="1" t="n">
        <v>1.71</v>
      </c>
      <c r="V94" s="1" t="n">
        <v>4.7</v>
      </c>
      <c r="W94" s="1" t="n">
        <v>171714</v>
      </c>
      <c r="X94" s="1" t="n">
        <v>201741</v>
      </c>
      <c r="Y94" s="1" t="n">
        <v>0.85</v>
      </c>
      <c r="Z94" s="1" t="n">
        <v>2776</v>
      </c>
      <c r="AA94" s="1" t="n">
        <v>5504</v>
      </c>
      <c r="AB94" s="1" t="n">
        <v>0.06</v>
      </c>
    </row>
    <row r="95" customFormat="false" ht="14.25" hidden="false" customHeight="false" outlineLevel="0" collapsed="false">
      <c r="A95" s="1" t="str">
        <f aca="false">"002493"</f>
        <v>002493</v>
      </c>
      <c r="B95" s="1" t="s">
        <v>279</v>
      </c>
      <c r="C95" s="1" t="n">
        <v>1.27</v>
      </c>
      <c r="D95" s="1" t="n">
        <v>42589</v>
      </c>
      <c r="E95" s="6" t="s">
        <v>280</v>
      </c>
      <c r="F95" s="1" t="n">
        <v>0.08</v>
      </c>
      <c r="G95" s="1" t="n">
        <v>11.16</v>
      </c>
      <c r="H95" s="1" t="n">
        <v>11.16</v>
      </c>
      <c r="I95" s="1" t="n">
        <v>11.17</v>
      </c>
      <c r="J95" s="1" t="n">
        <v>1404</v>
      </c>
      <c r="K95" s="1" t="n">
        <v>0</v>
      </c>
      <c r="L95" s="1" t="n">
        <v>11.07</v>
      </c>
      <c r="M95" s="1" t="n">
        <v>11.19</v>
      </c>
      <c r="N95" s="1" t="n">
        <v>11.02</v>
      </c>
      <c r="O95" s="1" t="n">
        <v>11.02</v>
      </c>
      <c r="P95" s="1" t="n">
        <v>29.77</v>
      </c>
      <c r="Q95" s="1" t="n">
        <v>47352952</v>
      </c>
      <c r="R95" s="1" t="n">
        <v>0.84</v>
      </c>
      <c r="S95" s="1" t="s">
        <v>235</v>
      </c>
      <c r="T95" s="1" t="s">
        <v>49</v>
      </c>
      <c r="U95" s="1" t="n">
        <v>1.54</v>
      </c>
      <c r="V95" s="1" t="n">
        <v>11.12</v>
      </c>
      <c r="W95" s="1" t="n">
        <v>19917</v>
      </c>
      <c r="X95" s="1" t="n">
        <v>22671</v>
      </c>
      <c r="Y95" s="1" t="n">
        <v>0.88</v>
      </c>
      <c r="Z95" s="1" t="n">
        <v>303</v>
      </c>
      <c r="AA95" s="1" t="n">
        <v>1754</v>
      </c>
      <c r="AB95" s="1" t="n">
        <v>0.14</v>
      </c>
    </row>
    <row r="96" customFormat="false" ht="14.25" hidden="false" customHeight="false" outlineLevel="0" collapsed="false">
      <c r="A96" s="1" t="str">
        <f aca="false">"002228"</f>
        <v>002228</v>
      </c>
      <c r="B96" s="1" t="s">
        <v>281</v>
      </c>
      <c r="C96" s="1" t="n">
        <v>1.2</v>
      </c>
      <c r="D96" s="1" t="n">
        <v>127970</v>
      </c>
      <c r="E96" s="6" t="s">
        <v>282</v>
      </c>
      <c r="F96" s="1" t="n">
        <v>1.1</v>
      </c>
      <c r="G96" s="1" t="n">
        <v>5.08</v>
      </c>
      <c r="H96" s="1" t="n">
        <v>5.07</v>
      </c>
      <c r="I96" s="1" t="n">
        <v>5.08</v>
      </c>
      <c r="J96" s="1" t="n">
        <v>1674</v>
      </c>
      <c r="K96" s="1" t="n">
        <v>0</v>
      </c>
      <c r="L96" s="1" t="n">
        <v>4.99</v>
      </c>
      <c r="M96" s="1" t="n">
        <v>5.09</v>
      </c>
      <c r="N96" s="1" t="n">
        <v>4.98</v>
      </c>
      <c r="O96" s="1" t="n">
        <v>5.02</v>
      </c>
      <c r="P96" s="1" t="n">
        <v>9.24</v>
      </c>
      <c r="Q96" s="1" t="n">
        <v>64584316</v>
      </c>
      <c r="R96" s="1" t="n">
        <v>0.68</v>
      </c>
      <c r="S96" s="1" t="s">
        <v>248</v>
      </c>
      <c r="T96" s="1" t="s">
        <v>147</v>
      </c>
      <c r="U96" s="1" t="n">
        <v>2.19</v>
      </c>
      <c r="V96" s="1" t="n">
        <v>5.05</v>
      </c>
      <c r="W96" s="1" t="n">
        <v>58158</v>
      </c>
      <c r="X96" s="1" t="n">
        <v>69812</v>
      </c>
      <c r="Y96" s="1" t="n">
        <v>0.83</v>
      </c>
      <c r="Z96" s="1" t="n">
        <v>1772</v>
      </c>
      <c r="AA96" s="1" t="n">
        <v>2496</v>
      </c>
      <c r="AB96" s="1" t="n">
        <v>0.06</v>
      </c>
    </row>
    <row r="97" customFormat="false" ht="14.25" hidden="false" customHeight="false" outlineLevel="0" collapsed="false">
      <c r="A97" s="1" t="str">
        <f aca="false">"000099"</f>
        <v>000099</v>
      </c>
      <c r="B97" s="1" t="s">
        <v>283</v>
      </c>
      <c r="C97" s="1" t="n">
        <v>1.15</v>
      </c>
      <c r="D97" s="1" t="n">
        <v>95899</v>
      </c>
      <c r="E97" s="6" t="s">
        <v>284</v>
      </c>
      <c r="F97" s="1" t="n">
        <v>1.58</v>
      </c>
      <c r="G97" s="1" t="n">
        <v>7.02</v>
      </c>
      <c r="H97" s="1" t="n">
        <v>7.02</v>
      </c>
      <c r="I97" s="1" t="n">
        <v>7.03</v>
      </c>
      <c r="J97" s="1" t="n">
        <v>1008</v>
      </c>
      <c r="K97" s="1" t="n">
        <v>0.14</v>
      </c>
      <c r="L97" s="1" t="n">
        <v>6.92</v>
      </c>
      <c r="M97" s="1" t="n">
        <v>7.04</v>
      </c>
      <c r="N97" s="1" t="n">
        <v>6.85</v>
      </c>
      <c r="O97" s="1" t="n">
        <v>6.94</v>
      </c>
      <c r="P97" s="1" t="n">
        <v>36.26</v>
      </c>
      <c r="Q97" s="1" t="n">
        <v>66598580</v>
      </c>
      <c r="R97" s="1" t="n">
        <v>0.77</v>
      </c>
      <c r="S97" s="1" t="s">
        <v>285</v>
      </c>
      <c r="T97" s="1" t="s">
        <v>52</v>
      </c>
      <c r="U97" s="1" t="n">
        <v>2.74</v>
      </c>
      <c r="V97" s="1" t="n">
        <v>6.94</v>
      </c>
      <c r="W97" s="1" t="n">
        <v>49712</v>
      </c>
      <c r="X97" s="1" t="n">
        <v>46187</v>
      </c>
      <c r="Y97" s="1" t="n">
        <v>1.08</v>
      </c>
      <c r="Z97" s="1" t="n">
        <v>763</v>
      </c>
      <c r="AA97" s="1" t="n">
        <v>675</v>
      </c>
      <c r="AB97" s="1" t="n">
        <v>0.08</v>
      </c>
    </row>
    <row r="98" customFormat="false" ht="14.25" hidden="false" customHeight="false" outlineLevel="0" collapsed="false">
      <c r="A98" s="1" t="str">
        <f aca="false">"600743"</f>
        <v>600743</v>
      </c>
      <c r="B98" s="1" t="s">
        <v>286</v>
      </c>
      <c r="C98" s="1" t="n">
        <v>1.15</v>
      </c>
      <c r="D98" s="1" t="n">
        <v>80370</v>
      </c>
      <c r="E98" s="6" t="s">
        <v>287</v>
      </c>
      <c r="F98" s="1" t="n">
        <v>0.34</v>
      </c>
      <c r="G98" s="1" t="n">
        <v>2.64</v>
      </c>
      <c r="H98" s="1" t="n">
        <v>2.64</v>
      </c>
      <c r="I98" s="1" t="n">
        <v>2.65</v>
      </c>
      <c r="J98" s="1" t="n">
        <v>845</v>
      </c>
      <c r="K98" s="1" t="n">
        <v>-0.37</v>
      </c>
      <c r="L98" s="1" t="n">
        <v>2.61</v>
      </c>
      <c r="M98" s="1" t="n">
        <v>2.65</v>
      </c>
      <c r="N98" s="1" t="n">
        <v>2.59</v>
      </c>
      <c r="O98" s="1" t="n">
        <v>2.61</v>
      </c>
      <c r="P98" s="1" t="n">
        <v>15.92</v>
      </c>
      <c r="Q98" s="1" t="n">
        <v>21145676</v>
      </c>
      <c r="R98" s="1" t="n">
        <v>0.78</v>
      </c>
      <c r="S98" s="1" t="s">
        <v>288</v>
      </c>
      <c r="T98" s="1" t="s">
        <v>103</v>
      </c>
      <c r="U98" s="1" t="n">
        <v>2.3</v>
      </c>
      <c r="V98" s="1" t="n">
        <v>2.63</v>
      </c>
      <c r="W98" s="1" t="n">
        <v>36143</v>
      </c>
      <c r="X98" s="1" t="n">
        <v>44226</v>
      </c>
      <c r="Y98" s="1" t="n">
        <v>0.82</v>
      </c>
      <c r="Z98" s="1" t="n">
        <v>2355</v>
      </c>
      <c r="AA98" s="1" t="n">
        <v>2548</v>
      </c>
      <c r="AB98" s="1" t="n">
        <v>0.03</v>
      </c>
    </row>
    <row r="99" customFormat="false" ht="14.25" hidden="false" customHeight="false" outlineLevel="0" collapsed="false">
      <c r="A99" s="1" t="str">
        <f aca="false">"600456"</f>
        <v>600456</v>
      </c>
      <c r="B99" s="1" t="s">
        <v>289</v>
      </c>
      <c r="C99" s="1" t="n">
        <v>1.14</v>
      </c>
      <c r="D99" s="1" t="n">
        <v>71868</v>
      </c>
      <c r="E99" s="6" t="s">
        <v>290</v>
      </c>
      <c r="F99" s="1" t="n">
        <v>1.67</v>
      </c>
      <c r="G99" s="1" t="n">
        <v>18.61</v>
      </c>
      <c r="H99" s="1" t="n">
        <v>18.6</v>
      </c>
      <c r="I99" s="1" t="n">
        <v>18.61</v>
      </c>
      <c r="J99" s="1" t="n">
        <v>1200</v>
      </c>
      <c r="K99" s="1" t="n">
        <v>0.05</v>
      </c>
      <c r="L99" s="1" t="n">
        <v>18.39</v>
      </c>
      <c r="M99" s="1" t="n">
        <v>18.64</v>
      </c>
      <c r="N99" s="1" t="n">
        <v>18.16</v>
      </c>
      <c r="O99" s="1" t="n">
        <v>18.4</v>
      </c>
      <c r="P99" s="1" t="n">
        <v>62.03</v>
      </c>
      <c r="Q99" s="1" t="n">
        <v>132271840</v>
      </c>
      <c r="R99" s="1" t="n">
        <v>0.92</v>
      </c>
      <c r="S99" s="1" t="s">
        <v>291</v>
      </c>
      <c r="T99" s="1" t="s">
        <v>271</v>
      </c>
      <c r="U99" s="1" t="n">
        <v>2.61</v>
      </c>
      <c r="V99" s="1" t="n">
        <v>18.4</v>
      </c>
      <c r="W99" s="1" t="n">
        <v>33588</v>
      </c>
      <c r="X99" s="1" t="n">
        <v>38280</v>
      </c>
      <c r="Y99" s="1" t="n">
        <v>0.88</v>
      </c>
      <c r="Z99" s="1" t="n">
        <v>71</v>
      </c>
      <c r="AA99" s="1" t="n">
        <v>259</v>
      </c>
      <c r="AB99" s="1" t="n">
        <v>0.21</v>
      </c>
    </row>
    <row r="100" customFormat="false" ht="14.25" hidden="false" customHeight="false" outlineLevel="0" collapsed="false">
      <c r="A100" s="1" t="str">
        <f aca="false">"600346"</f>
        <v>600346</v>
      </c>
      <c r="B100" s="1" t="s">
        <v>292</v>
      </c>
      <c r="C100" s="1" t="n">
        <v>1.14</v>
      </c>
      <c r="D100" s="1" t="n">
        <v>85582</v>
      </c>
      <c r="E100" s="6" t="s">
        <v>293</v>
      </c>
      <c r="F100" s="1" t="n">
        <v>0.93</v>
      </c>
      <c r="G100" s="1" t="n">
        <v>14.19</v>
      </c>
      <c r="H100" s="1" t="n">
        <v>14.18</v>
      </c>
      <c r="I100" s="1" t="n">
        <v>14.19</v>
      </c>
      <c r="J100" s="1" t="n">
        <v>387</v>
      </c>
      <c r="K100" s="1" t="n">
        <v>0.07</v>
      </c>
      <c r="L100" s="1" t="n">
        <v>13.92</v>
      </c>
      <c r="M100" s="1" t="n">
        <v>14.3</v>
      </c>
      <c r="N100" s="1" t="n">
        <v>13.92</v>
      </c>
      <c r="O100" s="1" t="n">
        <v>14.03</v>
      </c>
      <c r="P100" s="1" t="n">
        <v>14.72</v>
      </c>
      <c r="Q100" s="1" t="n">
        <v>121087968</v>
      </c>
      <c r="R100" s="1" t="n">
        <v>1.09</v>
      </c>
      <c r="S100" s="1" t="s">
        <v>235</v>
      </c>
      <c r="T100" s="1" t="s">
        <v>73</v>
      </c>
      <c r="U100" s="1" t="n">
        <v>2.71</v>
      </c>
      <c r="V100" s="1" t="n">
        <v>14.15</v>
      </c>
      <c r="W100" s="1" t="n">
        <v>32940</v>
      </c>
      <c r="X100" s="1" t="n">
        <v>52641</v>
      </c>
      <c r="Y100" s="1" t="n">
        <v>0.63</v>
      </c>
      <c r="Z100" s="1" t="n">
        <v>71</v>
      </c>
      <c r="AA100" s="1" t="n">
        <v>612</v>
      </c>
      <c r="AB100" s="1" t="n">
        <v>0.16</v>
      </c>
    </row>
    <row r="101" customFormat="false" ht="14.25" hidden="false" customHeight="false" outlineLevel="0" collapsed="false">
      <c r="A101" s="1" t="str">
        <f aca="false">"603369"</f>
        <v>603369</v>
      </c>
      <c r="B101" s="1" t="s">
        <v>294</v>
      </c>
      <c r="C101" s="1" t="n">
        <v>1.14</v>
      </c>
      <c r="D101" s="1" t="n">
        <v>73475</v>
      </c>
      <c r="E101" s="6" t="s">
        <v>295</v>
      </c>
      <c r="F101" s="1" t="n">
        <v>0.59</v>
      </c>
      <c r="G101" s="1" t="n">
        <v>18.67</v>
      </c>
      <c r="H101" s="1" t="n">
        <v>18.67</v>
      </c>
      <c r="I101" s="1" t="n">
        <v>18.68</v>
      </c>
      <c r="J101" s="1" t="n">
        <v>381</v>
      </c>
      <c r="K101" s="1" t="n">
        <v>0.11</v>
      </c>
      <c r="L101" s="1" t="n">
        <v>18.45</v>
      </c>
      <c r="M101" s="1" t="n">
        <v>18.81</v>
      </c>
      <c r="N101" s="1" t="n">
        <v>18.11</v>
      </c>
      <c r="O101" s="1" t="n">
        <v>18.46</v>
      </c>
      <c r="P101" s="1" t="n">
        <v>17.07</v>
      </c>
      <c r="Q101" s="1" t="n">
        <v>136013296</v>
      </c>
      <c r="R101" s="1" t="n">
        <v>0.86</v>
      </c>
      <c r="S101" s="1" t="s">
        <v>296</v>
      </c>
      <c r="T101" s="1" t="s">
        <v>42</v>
      </c>
      <c r="U101" s="1" t="n">
        <v>3.79</v>
      </c>
      <c r="V101" s="1" t="n">
        <v>18.51</v>
      </c>
      <c r="W101" s="1" t="n">
        <v>29849</v>
      </c>
      <c r="X101" s="1" t="n">
        <v>43625</v>
      </c>
      <c r="Y101" s="1" t="n">
        <v>0.68</v>
      </c>
      <c r="Z101" s="1" t="n">
        <v>196</v>
      </c>
      <c r="AA101" s="1" t="n">
        <v>64</v>
      </c>
      <c r="AB101" s="1" t="n">
        <v>0.21</v>
      </c>
    </row>
    <row r="102" customFormat="false" ht="14.25" hidden="false" customHeight="false" outlineLevel="0" collapsed="false">
      <c r="A102" s="1" t="str">
        <f aca="false">"002705"</f>
        <v>002705</v>
      </c>
      <c r="B102" s="1" t="s">
        <v>297</v>
      </c>
      <c r="C102" s="1" t="n">
        <v>1.14</v>
      </c>
      <c r="D102" s="1" t="n">
        <v>22350</v>
      </c>
      <c r="E102" s="6" t="s">
        <v>298</v>
      </c>
      <c r="F102" s="1" t="n">
        <v>0.28</v>
      </c>
      <c r="G102" s="1" t="n">
        <v>10.67</v>
      </c>
      <c r="H102" s="1" t="n">
        <v>10.66</v>
      </c>
      <c r="I102" s="1" t="n">
        <v>10.67</v>
      </c>
      <c r="J102" s="1" t="n">
        <v>129</v>
      </c>
      <c r="K102" s="1" t="n">
        <v>0.09</v>
      </c>
      <c r="L102" s="1" t="n">
        <v>10.55</v>
      </c>
      <c r="M102" s="1" t="n">
        <v>10.76</v>
      </c>
      <c r="N102" s="1" t="n">
        <v>10.38</v>
      </c>
      <c r="O102" s="1" t="n">
        <v>10.55</v>
      </c>
      <c r="P102" s="1" t="n">
        <v>17.91</v>
      </c>
      <c r="Q102" s="1" t="n">
        <v>23723766</v>
      </c>
      <c r="R102" s="1" t="n">
        <v>1.12</v>
      </c>
      <c r="S102" s="1" t="s">
        <v>223</v>
      </c>
      <c r="T102" s="1" t="s">
        <v>99</v>
      </c>
      <c r="U102" s="1" t="n">
        <v>3.6</v>
      </c>
      <c r="V102" s="1" t="n">
        <v>10.61</v>
      </c>
      <c r="W102" s="1" t="n">
        <v>9267</v>
      </c>
      <c r="X102" s="1" t="n">
        <v>13082</v>
      </c>
      <c r="Y102" s="1" t="n">
        <v>0.71</v>
      </c>
      <c r="Z102" s="1" t="n">
        <v>11</v>
      </c>
      <c r="AA102" s="1" t="n">
        <v>69</v>
      </c>
      <c r="AB102" s="1" t="n">
        <v>0.12</v>
      </c>
    </row>
    <row r="103" customFormat="false" ht="14.25" hidden="false" customHeight="false" outlineLevel="0" collapsed="false">
      <c r="A103" s="1" t="str">
        <f aca="false">"600159"</f>
        <v>600159</v>
      </c>
      <c r="B103" s="1" t="s">
        <v>299</v>
      </c>
      <c r="C103" s="1" t="n">
        <v>1.11</v>
      </c>
      <c r="D103" s="1" t="n">
        <v>77896</v>
      </c>
      <c r="E103" s="6" t="s">
        <v>300</v>
      </c>
      <c r="F103" s="1" t="n">
        <v>0.94</v>
      </c>
      <c r="G103" s="1" t="n">
        <v>2.73</v>
      </c>
      <c r="H103" s="1" t="n">
        <v>2.73</v>
      </c>
      <c r="I103" s="1" t="n">
        <v>2.74</v>
      </c>
      <c r="J103" s="1" t="n">
        <v>600</v>
      </c>
      <c r="K103" s="1" t="n">
        <v>0</v>
      </c>
      <c r="L103" s="1" t="n">
        <v>2.69</v>
      </c>
      <c r="M103" s="1" t="n">
        <v>2.74</v>
      </c>
      <c r="N103" s="1" t="n">
        <v>2.65</v>
      </c>
      <c r="O103" s="1" t="n">
        <v>2.7</v>
      </c>
      <c r="P103" s="6" t="s">
        <v>33</v>
      </c>
      <c r="Q103" s="1" t="n">
        <v>21008246</v>
      </c>
      <c r="R103" s="1" t="n">
        <v>1.3</v>
      </c>
      <c r="S103" s="1" t="s">
        <v>288</v>
      </c>
      <c r="T103" s="1" t="s">
        <v>103</v>
      </c>
      <c r="U103" s="1" t="n">
        <v>3.33</v>
      </c>
      <c r="V103" s="1" t="n">
        <v>2.7</v>
      </c>
      <c r="W103" s="1" t="n">
        <v>41639</v>
      </c>
      <c r="X103" s="1" t="n">
        <v>36257</v>
      </c>
      <c r="Y103" s="1" t="n">
        <v>1.15</v>
      </c>
      <c r="Z103" s="1" t="n">
        <v>177</v>
      </c>
      <c r="AA103" s="1" t="n">
        <v>2068</v>
      </c>
      <c r="AB103" s="1" t="n">
        <v>0.03</v>
      </c>
    </row>
    <row r="104" customFormat="false" ht="14.25" hidden="false" customHeight="false" outlineLevel="0" collapsed="false">
      <c r="A104" s="1" t="str">
        <f aca="false">"000816"</f>
        <v>000816</v>
      </c>
      <c r="B104" s="6" t="s">
        <v>301</v>
      </c>
      <c r="C104" s="1" t="n">
        <v>1.1</v>
      </c>
      <c r="D104" s="1" t="n">
        <v>188155</v>
      </c>
      <c r="E104" s="6" t="s">
        <v>302</v>
      </c>
      <c r="F104" s="1" t="n">
        <v>1.41</v>
      </c>
      <c r="G104" s="1" t="n">
        <v>1.84</v>
      </c>
      <c r="H104" s="1" t="n">
        <v>1.84</v>
      </c>
      <c r="I104" s="1" t="n">
        <v>1.85</v>
      </c>
      <c r="J104" s="1" t="n">
        <v>1772</v>
      </c>
      <c r="K104" s="1" t="n">
        <v>-0.53</v>
      </c>
      <c r="L104" s="1" t="n">
        <v>1.81</v>
      </c>
      <c r="M104" s="1" t="n">
        <v>1.85</v>
      </c>
      <c r="N104" s="1" t="n">
        <v>1.79</v>
      </c>
      <c r="O104" s="1" t="n">
        <v>1.82</v>
      </c>
      <c r="P104" s="6" t="s">
        <v>33</v>
      </c>
      <c r="Q104" s="1" t="n">
        <v>34202868</v>
      </c>
      <c r="R104" s="1" t="n">
        <v>0.53</v>
      </c>
      <c r="S104" s="1" t="s">
        <v>303</v>
      </c>
      <c r="T104" s="1" t="s">
        <v>42</v>
      </c>
      <c r="U104" s="1" t="n">
        <v>3.3</v>
      </c>
      <c r="V104" s="1" t="n">
        <v>1.82</v>
      </c>
      <c r="W104" s="1" t="n">
        <v>99272</v>
      </c>
      <c r="X104" s="1" t="n">
        <v>88883</v>
      </c>
      <c r="Y104" s="1" t="n">
        <v>1.12</v>
      </c>
      <c r="Z104" s="1" t="n">
        <v>7585</v>
      </c>
      <c r="AA104" s="1" t="n">
        <v>15304</v>
      </c>
      <c r="AB104" s="1" t="n">
        <v>0.02</v>
      </c>
    </row>
    <row r="105" customFormat="false" ht="14.25" hidden="false" customHeight="false" outlineLevel="0" collapsed="false">
      <c r="A105" s="1" t="str">
        <f aca="false">"300082"</f>
        <v>300082</v>
      </c>
      <c r="B105" s="1" t="s">
        <v>304</v>
      </c>
      <c r="C105" s="1" t="n">
        <v>1.09</v>
      </c>
      <c r="D105" s="1" t="n">
        <v>38981</v>
      </c>
      <c r="E105" s="6" t="s">
        <v>305</v>
      </c>
      <c r="F105" s="1" t="n">
        <v>0.58</v>
      </c>
      <c r="G105" s="1" t="n">
        <v>6.51</v>
      </c>
      <c r="H105" s="1" t="n">
        <v>6.51</v>
      </c>
      <c r="I105" s="1" t="n">
        <v>6.52</v>
      </c>
      <c r="J105" s="1" t="n">
        <v>628</v>
      </c>
      <c r="K105" s="1" t="n">
        <v>0.15</v>
      </c>
      <c r="L105" s="1" t="n">
        <v>6.39</v>
      </c>
      <c r="M105" s="1" t="n">
        <v>6.52</v>
      </c>
      <c r="N105" s="1" t="n">
        <v>6.39</v>
      </c>
      <c r="O105" s="1" t="n">
        <v>6.44</v>
      </c>
      <c r="P105" s="1" t="n">
        <v>13.17</v>
      </c>
      <c r="Q105" s="1" t="n">
        <v>25180576</v>
      </c>
      <c r="R105" s="1" t="n">
        <v>0.64</v>
      </c>
      <c r="S105" s="1" t="s">
        <v>306</v>
      </c>
      <c r="T105" s="1" t="s">
        <v>73</v>
      </c>
      <c r="U105" s="1" t="n">
        <v>2.02</v>
      </c>
      <c r="V105" s="1" t="n">
        <v>6.46</v>
      </c>
      <c r="W105" s="1" t="n">
        <v>17877</v>
      </c>
      <c r="X105" s="1" t="n">
        <v>21104</v>
      </c>
      <c r="Y105" s="1" t="n">
        <v>0.85</v>
      </c>
      <c r="Z105" s="1" t="n">
        <v>167</v>
      </c>
      <c r="AA105" s="1" t="n">
        <v>776</v>
      </c>
      <c r="AB105" s="1" t="n">
        <v>0.07</v>
      </c>
    </row>
    <row r="106" customFormat="false" ht="14.25" hidden="false" customHeight="false" outlineLevel="0" collapsed="false">
      <c r="A106" s="1" t="str">
        <f aca="false">"002703"</f>
        <v>002703</v>
      </c>
      <c r="B106" s="1" t="s">
        <v>307</v>
      </c>
      <c r="C106" s="1" t="n">
        <v>1.08</v>
      </c>
      <c r="D106" s="1" t="n">
        <v>101280</v>
      </c>
      <c r="E106" s="6" t="s">
        <v>308</v>
      </c>
      <c r="F106" s="1" t="n">
        <v>1.83</v>
      </c>
      <c r="G106" s="1" t="n">
        <v>4.68</v>
      </c>
      <c r="H106" s="1" t="n">
        <v>4.68</v>
      </c>
      <c r="I106" s="1" t="n">
        <v>4.69</v>
      </c>
      <c r="J106" s="1" t="n">
        <v>3634</v>
      </c>
      <c r="K106" s="1" t="n">
        <v>0.21</v>
      </c>
      <c r="L106" s="1" t="n">
        <v>4.56</v>
      </c>
      <c r="M106" s="1" t="n">
        <v>4.69</v>
      </c>
      <c r="N106" s="1" t="n">
        <v>4.54</v>
      </c>
      <c r="O106" s="1" t="n">
        <v>4.63</v>
      </c>
      <c r="P106" s="6" t="s">
        <v>33</v>
      </c>
      <c r="Q106" s="1" t="n">
        <v>46764168</v>
      </c>
      <c r="R106" s="1" t="n">
        <v>1.04</v>
      </c>
      <c r="S106" s="1" t="s">
        <v>150</v>
      </c>
      <c r="T106" s="1" t="s">
        <v>49</v>
      </c>
      <c r="U106" s="1" t="n">
        <v>3.24</v>
      </c>
      <c r="V106" s="1" t="n">
        <v>4.62</v>
      </c>
      <c r="W106" s="1" t="n">
        <v>45735</v>
      </c>
      <c r="X106" s="1" t="n">
        <v>55545</v>
      </c>
      <c r="Y106" s="1" t="n">
        <v>0.82</v>
      </c>
      <c r="Z106" s="1" t="n">
        <v>2011</v>
      </c>
      <c r="AA106" s="1" t="n">
        <v>2130</v>
      </c>
      <c r="AB106" s="1" t="n">
        <v>0.05</v>
      </c>
    </row>
    <row r="107" customFormat="false" ht="14.25" hidden="false" customHeight="false" outlineLevel="0" collapsed="false">
      <c r="A107" s="1" t="str">
        <f aca="false">"002142"</f>
        <v>002142</v>
      </c>
      <c r="B107" s="1" t="s">
        <v>309</v>
      </c>
      <c r="C107" s="1" t="n">
        <v>1.06</v>
      </c>
      <c r="D107" s="1" t="n">
        <v>178533</v>
      </c>
      <c r="E107" s="6" t="s">
        <v>310</v>
      </c>
      <c r="F107" s="1" t="n">
        <v>0.39</v>
      </c>
      <c r="G107" s="1" t="n">
        <v>18.15</v>
      </c>
      <c r="H107" s="1" t="n">
        <v>18.14</v>
      </c>
      <c r="I107" s="1" t="n">
        <v>18.15</v>
      </c>
      <c r="J107" s="1" t="n">
        <v>1987</v>
      </c>
      <c r="K107" s="1" t="n">
        <v>0</v>
      </c>
      <c r="L107" s="1" t="n">
        <v>17.93</v>
      </c>
      <c r="M107" s="1" t="n">
        <v>18.16</v>
      </c>
      <c r="N107" s="1" t="n">
        <v>17.6</v>
      </c>
      <c r="O107" s="1" t="n">
        <v>17.96</v>
      </c>
      <c r="P107" s="1" t="n">
        <v>7.95</v>
      </c>
      <c r="Q107" s="1" t="n">
        <v>318676640</v>
      </c>
      <c r="R107" s="1" t="n">
        <v>1.4</v>
      </c>
      <c r="S107" s="1" t="s">
        <v>226</v>
      </c>
      <c r="T107" s="1" t="s">
        <v>49</v>
      </c>
      <c r="U107" s="1" t="n">
        <v>3.12</v>
      </c>
      <c r="V107" s="1" t="n">
        <v>17.85</v>
      </c>
      <c r="W107" s="1" t="n">
        <v>96923</v>
      </c>
      <c r="X107" s="1" t="n">
        <v>81610</v>
      </c>
      <c r="Y107" s="1" t="n">
        <v>1.19</v>
      </c>
      <c r="Z107" s="1" t="n">
        <v>162</v>
      </c>
      <c r="AA107" s="1" t="n">
        <v>593</v>
      </c>
      <c r="AB107" s="1" t="n">
        <v>0.19</v>
      </c>
    </row>
    <row r="108" customFormat="false" ht="14.25" hidden="false" customHeight="false" outlineLevel="0" collapsed="false">
      <c r="A108" s="1" t="str">
        <f aca="false">"600383"</f>
        <v>600383</v>
      </c>
      <c r="B108" s="1" t="s">
        <v>311</v>
      </c>
      <c r="C108" s="1" t="n">
        <v>1.02</v>
      </c>
      <c r="D108" s="1" t="n">
        <v>172188</v>
      </c>
      <c r="E108" s="6" t="s">
        <v>312</v>
      </c>
      <c r="F108" s="1" t="n">
        <v>0.38</v>
      </c>
      <c r="G108" s="1" t="n">
        <v>10.89</v>
      </c>
      <c r="H108" s="1" t="n">
        <v>10.89</v>
      </c>
      <c r="I108" s="1" t="n">
        <v>10.9</v>
      </c>
      <c r="J108" s="1" t="n">
        <v>2635</v>
      </c>
      <c r="K108" s="1" t="n">
        <v>0.18</v>
      </c>
      <c r="L108" s="1" t="n">
        <v>10.79</v>
      </c>
      <c r="M108" s="1" t="n">
        <v>10.91</v>
      </c>
      <c r="N108" s="1" t="n">
        <v>10.71</v>
      </c>
      <c r="O108" s="1" t="n">
        <v>10.78</v>
      </c>
      <c r="P108" s="1" t="n">
        <v>7.03</v>
      </c>
      <c r="Q108" s="1" t="n">
        <v>186441360</v>
      </c>
      <c r="R108" s="1" t="n">
        <v>0.69</v>
      </c>
      <c r="S108" s="1" t="s">
        <v>313</v>
      </c>
      <c r="T108" s="1" t="s">
        <v>52</v>
      </c>
      <c r="U108" s="1" t="n">
        <v>1.86</v>
      </c>
      <c r="V108" s="1" t="n">
        <v>10.83</v>
      </c>
      <c r="W108" s="1" t="n">
        <v>80137</v>
      </c>
      <c r="X108" s="1" t="n">
        <v>92051</v>
      </c>
      <c r="Y108" s="1" t="n">
        <v>0.87</v>
      </c>
      <c r="Z108" s="1" t="n">
        <v>608</v>
      </c>
      <c r="AA108" s="1" t="n">
        <v>450</v>
      </c>
      <c r="AB108" s="1" t="n">
        <v>0.11</v>
      </c>
    </row>
    <row r="109" customFormat="false" ht="14.25" hidden="false" customHeight="false" outlineLevel="0" collapsed="false">
      <c r="A109" s="1" t="str">
        <f aca="false">"601818"</f>
        <v>601818</v>
      </c>
      <c r="B109" s="1" t="s">
        <v>314</v>
      </c>
      <c r="C109" s="1" t="n">
        <v>1</v>
      </c>
      <c r="D109" s="1" t="n">
        <v>859747</v>
      </c>
      <c r="E109" s="6" t="s">
        <v>315</v>
      </c>
      <c r="F109" s="1" t="n">
        <v>0.22</v>
      </c>
      <c r="G109" s="1" t="n">
        <v>4.06</v>
      </c>
      <c r="H109" s="1" t="n">
        <v>4.05</v>
      </c>
      <c r="I109" s="1" t="n">
        <v>4.06</v>
      </c>
      <c r="J109" s="1" t="n">
        <v>7961</v>
      </c>
      <c r="K109" s="1" t="n">
        <v>-0.24</v>
      </c>
      <c r="L109" s="1" t="n">
        <v>4.02</v>
      </c>
      <c r="M109" s="1" t="n">
        <v>4.08</v>
      </c>
      <c r="N109" s="1" t="n">
        <v>3.98</v>
      </c>
      <c r="O109" s="1" t="n">
        <v>4.02</v>
      </c>
      <c r="P109" s="1" t="n">
        <v>5.76</v>
      </c>
      <c r="Q109" s="1" t="n">
        <v>346179840</v>
      </c>
      <c r="R109" s="1" t="n">
        <v>0.93</v>
      </c>
      <c r="S109" s="1" t="s">
        <v>226</v>
      </c>
      <c r="T109" s="1" t="s">
        <v>103</v>
      </c>
      <c r="U109" s="1" t="n">
        <v>2.49</v>
      </c>
      <c r="V109" s="1" t="n">
        <v>4.03</v>
      </c>
      <c r="W109" s="1" t="n">
        <v>371197</v>
      </c>
      <c r="X109" s="1" t="n">
        <v>488549</v>
      </c>
      <c r="Y109" s="1" t="n">
        <v>0.76</v>
      </c>
      <c r="Z109" s="1" t="n">
        <v>6403</v>
      </c>
      <c r="AA109" s="1" t="n">
        <v>569</v>
      </c>
      <c r="AB109" s="1" t="n">
        <v>0.04</v>
      </c>
    </row>
    <row r="110" customFormat="false" ht="14.25" hidden="false" customHeight="false" outlineLevel="0" collapsed="false">
      <c r="A110" s="1" t="str">
        <f aca="false">"600178"</f>
        <v>600178</v>
      </c>
      <c r="B110" s="1" t="s">
        <v>316</v>
      </c>
      <c r="C110" s="1" t="n">
        <v>0.99</v>
      </c>
      <c r="D110" s="1" t="n">
        <v>79957</v>
      </c>
      <c r="E110" s="6" t="s">
        <v>170</v>
      </c>
      <c r="F110" s="1" t="n">
        <v>1.73</v>
      </c>
      <c r="G110" s="1" t="n">
        <v>5.1</v>
      </c>
      <c r="H110" s="1" t="n">
        <v>5.09</v>
      </c>
      <c r="I110" s="1" t="n">
        <v>5.1</v>
      </c>
      <c r="J110" s="1" t="n">
        <v>1909</v>
      </c>
      <c r="K110" s="1" t="n">
        <v>0</v>
      </c>
      <c r="L110" s="1" t="n">
        <v>5.05</v>
      </c>
      <c r="M110" s="1" t="n">
        <v>5.1</v>
      </c>
      <c r="N110" s="1" t="n">
        <v>4.99</v>
      </c>
      <c r="O110" s="1" t="n">
        <v>5.05</v>
      </c>
      <c r="P110" s="1" t="n">
        <v>26.75</v>
      </c>
      <c r="Q110" s="1" t="n">
        <v>40471556</v>
      </c>
      <c r="R110" s="1" t="n">
        <v>0.67</v>
      </c>
      <c r="S110" s="1" t="s">
        <v>150</v>
      </c>
      <c r="T110" s="1" t="s">
        <v>317</v>
      </c>
      <c r="U110" s="1" t="n">
        <v>2.18</v>
      </c>
      <c r="V110" s="1" t="n">
        <v>5.06</v>
      </c>
      <c r="W110" s="1" t="n">
        <v>37733</v>
      </c>
      <c r="X110" s="1" t="n">
        <v>42224</v>
      </c>
      <c r="Y110" s="1" t="n">
        <v>0.89</v>
      </c>
      <c r="Z110" s="1" t="n">
        <v>1105</v>
      </c>
      <c r="AA110" s="1" t="n">
        <v>1550</v>
      </c>
      <c r="AB110" s="1" t="n">
        <v>0.05</v>
      </c>
    </row>
    <row r="111" customFormat="false" ht="14.25" hidden="false" customHeight="false" outlineLevel="0" collapsed="false">
      <c r="A111" s="1" t="str">
        <f aca="false">"300015"</f>
        <v>300015</v>
      </c>
      <c r="B111" s="1" t="s">
        <v>318</v>
      </c>
      <c r="C111" s="1" t="n">
        <v>0.89</v>
      </c>
      <c r="D111" s="1" t="n">
        <v>82926</v>
      </c>
      <c r="E111" s="6" t="s">
        <v>319</v>
      </c>
      <c r="F111" s="1" t="n">
        <v>0.44</v>
      </c>
      <c r="G111" s="1" t="n">
        <v>31.58</v>
      </c>
      <c r="H111" s="1" t="n">
        <v>31.57</v>
      </c>
      <c r="I111" s="1" t="n">
        <v>31.58</v>
      </c>
      <c r="J111" s="1" t="n">
        <v>1325</v>
      </c>
      <c r="K111" s="1" t="n">
        <v>0</v>
      </c>
      <c r="L111" s="1" t="n">
        <v>31.33</v>
      </c>
      <c r="M111" s="1" t="n">
        <v>31.58</v>
      </c>
      <c r="N111" s="1" t="n">
        <v>30.85</v>
      </c>
      <c r="O111" s="1" t="n">
        <v>31.3</v>
      </c>
      <c r="P111" s="1" t="n">
        <v>63.08</v>
      </c>
      <c r="Q111" s="1" t="n">
        <v>259302528</v>
      </c>
      <c r="R111" s="1" t="n">
        <v>0.64</v>
      </c>
      <c r="S111" s="1" t="s">
        <v>229</v>
      </c>
      <c r="T111" s="1" t="s">
        <v>35</v>
      </c>
      <c r="U111" s="1" t="n">
        <v>2.33</v>
      </c>
      <c r="V111" s="1" t="n">
        <v>31.27</v>
      </c>
      <c r="W111" s="1" t="n">
        <v>37909</v>
      </c>
      <c r="X111" s="1" t="n">
        <v>45017</v>
      </c>
      <c r="Y111" s="1" t="n">
        <v>0.84</v>
      </c>
      <c r="Z111" s="1" t="n">
        <v>18</v>
      </c>
      <c r="AA111" s="1" t="n">
        <v>383</v>
      </c>
      <c r="AB111" s="1" t="n">
        <v>0.28</v>
      </c>
    </row>
    <row r="112" customFormat="false" ht="14.25" hidden="false" customHeight="false" outlineLevel="0" collapsed="false">
      <c r="A112" s="1" t="str">
        <f aca="false">"002639"</f>
        <v>002639</v>
      </c>
      <c r="B112" s="1" t="s">
        <v>320</v>
      </c>
      <c r="C112" s="1" t="n">
        <v>0.87</v>
      </c>
      <c r="D112" s="1" t="n">
        <v>355122</v>
      </c>
      <c r="E112" s="6" t="s">
        <v>321</v>
      </c>
      <c r="F112" s="1" t="n">
        <v>6.88</v>
      </c>
      <c r="G112" s="1" t="n">
        <v>8.13</v>
      </c>
      <c r="H112" s="1" t="n">
        <v>8.13</v>
      </c>
      <c r="I112" s="1" t="n">
        <v>8.14</v>
      </c>
      <c r="J112" s="1" t="n">
        <v>3520</v>
      </c>
      <c r="K112" s="1" t="n">
        <v>0</v>
      </c>
      <c r="L112" s="1" t="n">
        <v>8.22</v>
      </c>
      <c r="M112" s="1" t="n">
        <v>8.45</v>
      </c>
      <c r="N112" s="1" t="n">
        <v>8.08</v>
      </c>
      <c r="O112" s="1" t="n">
        <v>8.06</v>
      </c>
      <c r="P112" s="1" t="n">
        <v>299.74</v>
      </c>
      <c r="Q112" s="1" t="n">
        <v>292333504</v>
      </c>
      <c r="R112" s="1" t="n">
        <v>0.73</v>
      </c>
      <c r="S112" s="1" t="s">
        <v>72</v>
      </c>
      <c r="T112" s="1" t="s">
        <v>147</v>
      </c>
      <c r="U112" s="1" t="n">
        <v>4.59</v>
      </c>
      <c r="V112" s="1" t="n">
        <v>8.23</v>
      </c>
      <c r="W112" s="1" t="n">
        <v>197464</v>
      </c>
      <c r="X112" s="1" t="n">
        <v>157658</v>
      </c>
      <c r="Y112" s="1" t="n">
        <v>1.25</v>
      </c>
      <c r="Z112" s="1" t="n">
        <v>404</v>
      </c>
      <c r="AA112" s="1" t="n">
        <v>313</v>
      </c>
      <c r="AB112" s="1" t="n">
        <v>0.07</v>
      </c>
    </row>
    <row r="113" customFormat="false" ht="14.25" hidden="false" customHeight="false" outlineLevel="0" collapsed="false">
      <c r="A113" s="1" t="str">
        <f aca="false">"002242"</f>
        <v>002242</v>
      </c>
      <c r="B113" s="1" t="s">
        <v>322</v>
      </c>
      <c r="C113" s="1" t="n">
        <v>0.84</v>
      </c>
      <c r="D113" s="1" t="n">
        <v>56675</v>
      </c>
      <c r="E113" s="6" t="s">
        <v>323</v>
      </c>
      <c r="F113" s="1" t="n">
        <v>0.74</v>
      </c>
      <c r="G113" s="1" t="n">
        <v>16.76</v>
      </c>
      <c r="H113" s="1" t="n">
        <v>16.75</v>
      </c>
      <c r="I113" s="1" t="n">
        <v>16.76</v>
      </c>
      <c r="J113" s="1" t="n">
        <v>1108</v>
      </c>
      <c r="K113" s="1" t="n">
        <v>0.06</v>
      </c>
      <c r="L113" s="1" t="n">
        <v>16.52</v>
      </c>
      <c r="M113" s="1" t="n">
        <v>16.76</v>
      </c>
      <c r="N113" s="1" t="n">
        <v>16.43</v>
      </c>
      <c r="O113" s="1" t="n">
        <v>16.62</v>
      </c>
      <c r="P113" s="1" t="n">
        <v>16.95</v>
      </c>
      <c r="Q113" s="1" t="n">
        <v>93932024</v>
      </c>
      <c r="R113" s="1" t="n">
        <v>1.03</v>
      </c>
      <c r="S113" s="1" t="s">
        <v>223</v>
      </c>
      <c r="T113" s="1" t="s">
        <v>61</v>
      </c>
      <c r="U113" s="1" t="n">
        <v>1.99</v>
      </c>
      <c r="V113" s="1" t="n">
        <v>16.57</v>
      </c>
      <c r="W113" s="1" t="n">
        <v>25142</v>
      </c>
      <c r="X113" s="1" t="n">
        <v>31533</v>
      </c>
      <c r="Y113" s="1" t="n">
        <v>0.8</v>
      </c>
      <c r="Z113" s="1" t="n">
        <v>1499</v>
      </c>
      <c r="AA113" s="1" t="n">
        <v>553</v>
      </c>
      <c r="AB113" s="1" t="n">
        <v>0.14</v>
      </c>
    </row>
    <row r="114" customFormat="false" ht="14.25" hidden="false" customHeight="false" outlineLevel="0" collapsed="false">
      <c r="A114" s="1" t="str">
        <f aca="false">"600731"</f>
        <v>600731</v>
      </c>
      <c r="B114" s="1" t="s">
        <v>324</v>
      </c>
      <c r="C114" s="1" t="n">
        <v>0.83</v>
      </c>
      <c r="D114" s="1" t="n">
        <v>37222</v>
      </c>
      <c r="E114" s="6" t="s">
        <v>325</v>
      </c>
      <c r="F114" s="1" t="n">
        <v>1.14</v>
      </c>
      <c r="G114" s="1" t="n">
        <v>4.85</v>
      </c>
      <c r="H114" s="1" t="n">
        <v>4.85</v>
      </c>
      <c r="I114" s="1" t="n">
        <v>4.86</v>
      </c>
      <c r="J114" s="1" t="n">
        <v>851</v>
      </c>
      <c r="K114" s="1" t="n">
        <v>0</v>
      </c>
      <c r="L114" s="1" t="n">
        <v>4.79</v>
      </c>
      <c r="M114" s="1" t="n">
        <v>4.86</v>
      </c>
      <c r="N114" s="1" t="n">
        <v>4.76</v>
      </c>
      <c r="O114" s="1" t="n">
        <v>4.81</v>
      </c>
      <c r="P114" s="1" t="n">
        <v>114.13</v>
      </c>
      <c r="Q114" s="1" t="n">
        <v>17918244</v>
      </c>
      <c r="R114" s="1" t="n">
        <v>1.19</v>
      </c>
      <c r="S114" s="1" t="s">
        <v>326</v>
      </c>
      <c r="T114" s="1" t="s">
        <v>35</v>
      </c>
      <c r="U114" s="1" t="n">
        <v>2.08</v>
      </c>
      <c r="V114" s="1" t="n">
        <v>4.81</v>
      </c>
      <c r="W114" s="1" t="n">
        <v>14683</v>
      </c>
      <c r="X114" s="1" t="n">
        <v>22539</v>
      </c>
      <c r="Y114" s="1" t="n">
        <v>0.65</v>
      </c>
      <c r="Z114" s="1" t="n">
        <v>769</v>
      </c>
      <c r="AA114" s="1" t="n">
        <v>106</v>
      </c>
      <c r="AB114" s="1" t="n">
        <v>0.04</v>
      </c>
    </row>
    <row r="115" customFormat="false" ht="14.25" hidden="false" customHeight="false" outlineLevel="0" collapsed="false">
      <c r="A115" s="1" t="str">
        <f aca="false">"603288"</f>
        <v>603288</v>
      </c>
      <c r="B115" s="1" t="s">
        <v>327</v>
      </c>
      <c r="C115" s="1" t="n">
        <v>0.81</v>
      </c>
      <c r="D115" s="1" t="n">
        <v>25994</v>
      </c>
      <c r="E115" s="6" t="s">
        <v>328</v>
      </c>
      <c r="F115" s="1" t="n">
        <v>0.1</v>
      </c>
      <c r="G115" s="1" t="n">
        <v>75.88</v>
      </c>
      <c r="H115" s="1" t="n">
        <v>75.87</v>
      </c>
      <c r="I115" s="1" t="n">
        <v>75.88</v>
      </c>
      <c r="J115" s="1" t="n">
        <v>304</v>
      </c>
      <c r="K115" s="1" t="n">
        <v>0.01</v>
      </c>
      <c r="L115" s="1" t="n">
        <v>74.99</v>
      </c>
      <c r="M115" s="1" t="n">
        <v>75.88</v>
      </c>
      <c r="N115" s="1" t="n">
        <v>74.08</v>
      </c>
      <c r="O115" s="1" t="n">
        <v>75.27</v>
      </c>
      <c r="P115" s="1" t="n">
        <v>49.08</v>
      </c>
      <c r="Q115" s="1" t="n">
        <v>194910464</v>
      </c>
      <c r="R115" s="1" t="n">
        <v>0.8</v>
      </c>
      <c r="S115" s="1" t="s">
        <v>195</v>
      </c>
      <c r="T115" s="1" t="s">
        <v>99</v>
      </c>
      <c r="U115" s="1" t="n">
        <v>2.39</v>
      </c>
      <c r="V115" s="1" t="n">
        <v>74.98</v>
      </c>
      <c r="W115" s="1" t="n">
        <v>13828</v>
      </c>
      <c r="X115" s="1" t="n">
        <v>12166</v>
      </c>
      <c r="Y115" s="1" t="n">
        <v>1.14</v>
      </c>
      <c r="Z115" s="1" t="n">
        <v>1</v>
      </c>
      <c r="AA115" s="1" t="n">
        <v>221</v>
      </c>
      <c r="AB115" s="1" t="n">
        <v>0.61</v>
      </c>
    </row>
    <row r="116" customFormat="false" ht="14.25" hidden="false" customHeight="false" outlineLevel="0" collapsed="false">
      <c r="A116" s="1" t="str">
        <f aca="false">"600519"</f>
        <v>600519</v>
      </c>
      <c r="B116" s="1" t="s">
        <v>329</v>
      </c>
      <c r="C116" s="1" t="n">
        <v>0.8</v>
      </c>
      <c r="D116" s="1" t="n">
        <v>25909</v>
      </c>
      <c r="E116" s="6" t="s">
        <v>330</v>
      </c>
      <c r="F116" s="1" t="n">
        <v>0.21</v>
      </c>
      <c r="G116" s="1" t="n">
        <v>726.01</v>
      </c>
      <c r="H116" s="1" t="n">
        <v>726</v>
      </c>
      <c r="I116" s="1" t="n">
        <v>726.01</v>
      </c>
      <c r="J116" s="1" t="n">
        <v>449</v>
      </c>
      <c r="K116" s="1" t="n">
        <v>0.06</v>
      </c>
      <c r="L116" s="1" t="n">
        <v>717</v>
      </c>
      <c r="M116" s="1" t="n">
        <v>728.49</v>
      </c>
      <c r="N116" s="1" t="n">
        <v>714.1</v>
      </c>
      <c r="O116" s="1" t="n">
        <v>720.25</v>
      </c>
      <c r="P116" s="1" t="n">
        <v>27.66</v>
      </c>
      <c r="Q116" s="1" t="n">
        <v>1867253888</v>
      </c>
      <c r="R116" s="1" t="n">
        <v>0.82</v>
      </c>
      <c r="S116" s="1" t="s">
        <v>296</v>
      </c>
      <c r="T116" s="1" t="s">
        <v>173</v>
      </c>
      <c r="U116" s="1" t="n">
        <v>2</v>
      </c>
      <c r="V116" s="1" t="n">
        <v>720.7</v>
      </c>
      <c r="W116" s="1" t="n">
        <v>12397</v>
      </c>
      <c r="X116" s="1" t="n">
        <v>13511</v>
      </c>
      <c r="Y116" s="1" t="n">
        <v>0.92</v>
      </c>
      <c r="Z116" s="1" t="n">
        <v>160</v>
      </c>
      <c r="AA116" s="1" t="n">
        <v>52</v>
      </c>
      <c r="AB116" s="1" t="n">
        <v>5.76</v>
      </c>
    </row>
    <row r="117" customFormat="false" ht="14.25" hidden="false" customHeight="false" outlineLevel="0" collapsed="false">
      <c r="A117" s="1" t="str">
        <f aca="false">"002618"</f>
        <v>002618</v>
      </c>
      <c r="B117" s="1" t="s">
        <v>331</v>
      </c>
      <c r="C117" s="1" t="n">
        <v>0.77</v>
      </c>
      <c r="D117" s="1" t="n">
        <v>119509</v>
      </c>
      <c r="E117" s="6" t="s">
        <v>332</v>
      </c>
      <c r="F117" s="1" t="n">
        <v>2.18</v>
      </c>
      <c r="G117" s="1" t="n">
        <v>15.77</v>
      </c>
      <c r="H117" s="1" t="n">
        <v>15.77</v>
      </c>
      <c r="I117" s="1" t="n">
        <v>15.78</v>
      </c>
      <c r="J117" s="1" t="n">
        <v>1942</v>
      </c>
      <c r="K117" s="1" t="n">
        <v>-0.05</v>
      </c>
      <c r="L117" s="1" t="n">
        <v>15.65</v>
      </c>
      <c r="M117" s="1" t="n">
        <v>15.84</v>
      </c>
      <c r="N117" s="1" t="n">
        <v>15.51</v>
      </c>
      <c r="O117" s="1" t="n">
        <v>15.65</v>
      </c>
      <c r="P117" s="1" t="n">
        <v>257.85</v>
      </c>
      <c r="Q117" s="1" t="n">
        <v>188049248</v>
      </c>
      <c r="R117" s="1" t="n">
        <v>0.69</v>
      </c>
      <c r="S117" s="1" t="s">
        <v>133</v>
      </c>
      <c r="T117" s="1" t="s">
        <v>52</v>
      </c>
      <c r="U117" s="1" t="n">
        <v>2.11</v>
      </c>
      <c r="V117" s="1" t="n">
        <v>15.74</v>
      </c>
      <c r="W117" s="1" t="n">
        <v>58548</v>
      </c>
      <c r="X117" s="1" t="n">
        <v>60960</v>
      </c>
      <c r="Y117" s="1" t="n">
        <v>0.96</v>
      </c>
      <c r="Z117" s="1" t="n">
        <v>533</v>
      </c>
      <c r="AA117" s="1" t="n">
        <v>210</v>
      </c>
      <c r="AB117" s="1" t="n">
        <v>0.12</v>
      </c>
    </row>
    <row r="118" customFormat="false" ht="14.25" hidden="false" customHeight="false" outlineLevel="0" collapsed="false">
      <c r="A118" s="1" t="str">
        <f aca="false">"601186"</f>
        <v>601186</v>
      </c>
      <c r="B118" s="1" t="s">
        <v>333</v>
      </c>
      <c r="C118" s="1" t="n">
        <v>0.76</v>
      </c>
      <c r="D118" s="1" t="n">
        <v>1002758</v>
      </c>
      <c r="E118" s="6" t="s">
        <v>334</v>
      </c>
      <c r="F118" s="1" t="n">
        <v>0.87</v>
      </c>
      <c r="G118" s="1" t="n">
        <v>10.67</v>
      </c>
      <c r="H118" s="1" t="n">
        <v>10.67</v>
      </c>
      <c r="I118" s="1" t="n">
        <v>10.68</v>
      </c>
      <c r="J118" s="1" t="n">
        <v>14269</v>
      </c>
      <c r="K118" s="1" t="n">
        <v>0</v>
      </c>
      <c r="L118" s="1" t="n">
        <v>10.54</v>
      </c>
      <c r="M118" s="1" t="n">
        <v>10.67</v>
      </c>
      <c r="N118" s="1" t="n">
        <v>10.42</v>
      </c>
      <c r="O118" s="1" t="n">
        <v>10.59</v>
      </c>
      <c r="P118" s="1" t="n">
        <v>8.59</v>
      </c>
      <c r="Q118" s="1" t="n">
        <v>1055611776</v>
      </c>
      <c r="R118" s="1" t="n">
        <v>1.21</v>
      </c>
      <c r="S118" s="1" t="s">
        <v>211</v>
      </c>
      <c r="T118" s="1" t="s">
        <v>103</v>
      </c>
      <c r="U118" s="1" t="n">
        <v>2.36</v>
      </c>
      <c r="V118" s="1" t="n">
        <v>10.53</v>
      </c>
      <c r="W118" s="1" t="n">
        <v>453949</v>
      </c>
      <c r="X118" s="1" t="n">
        <v>548808</v>
      </c>
      <c r="Y118" s="1" t="n">
        <v>0.83</v>
      </c>
      <c r="Z118" s="1" t="n">
        <v>1068</v>
      </c>
      <c r="AA118" s="1" t="n">
        <v>5942</v>
      </c>
      <c r="AB118" s="1" t="n">
        <v>0.08</v>
      </c>
    </row>
    <row r="119" customFormat="false" ht="14.25" hidden="false" customHeight="false" outlineLevel="0" collapsed="false">
      <c r="A119" s="1" t="str">
        <f aca="false">"000898"</f>
        <v>000898</v>
      </c>
      <c r="B119" s="1" t="s">
        <v>335</v>
      </c>
      <c r="C119" s="1" t="n">
        <v>0.74</v>
      </c>
      <c r="D119" s="1" t="n">
        <v>223815</v>
      </c>
      <c r="E119" s="6" t="s">
        <v>336</v>
      </c>
      <c r="F119" s="1" t="n">
        <v>0.36</v>
      </c>
      <c r="G119" s="1" t="n">
        <v>5.42</v>
      </c>
      <c r="H119" s="1" t="n">
        <v>5.41</v>
      </c>
      <c r="I119" s="1" t="n">
        <v>5.42</v>
      </c>
      <c r="J119" s="1" t="n">
        <v>5730</v>
      </c>
      <c r="K119" s="1" t="n">
        <v>0.18</v>
      </c>
      <c r="L119" s="1" t="n">
        <v>5.4</v>
      </c>
      <c r="M119" s="1" t="n">
        <v>5.42</v>
      </c>
      <c r="N119" s="1" t="n">
        <v>5.35</v>
      </c>
      <c r="O119" s="1" t="n">
        <v>5.38</v>
      </c>
      <c r="P119" s="1" t="n">
        <v>4.29</v>
      </c>
      <c r="Q119" s="1" t="n">
        <v>120663256</v>
      </c>
      <c r="R119" s="1" t="n">
        <v>0.8</v>
      </c>
      <c r="S119" s="1" t="s">
        <v>182</v>
      </c>
      <c r="T119" s="1" t="s">
        <v>73</v>
      </c>
      <c r="U119" s="1" t="n">
        <v>1.3</v>
      </c>
      <c r="V119" s="1" t="n">
        <v>5.39</v>
      </c>
      <c r="W119" s="1" t="n">
        <v>95028</v>
      </c>
      <c r="X119" s="1" t="n">
        <v>128786</v>
      </c>
      <c r="Y119" s="1" t="n">
        <v>0.74</v>
      </c>
      <c r="Z119" s="1" t="n">
        <v>3699</v>
      </c>
      <c r="AA119" s="1" t="n">
        <v>1122</v>
      </c>
      <c r="AB119" s="1" t="n">
        <v>0.04</v>
      </c>
    </row>
    <row r="120" customFormat="false" ht="14.25" hidden="false" customHeight="false" outlineLevel="0" collapsed="false">
      <c r="A120" s="1" t="str">
        <f aca="false">"002557"</f>
        <v>002557</v>
      </c>
      <c r="B120" s="1" t="s">
        <v>337</v>
      </c>
      <c r="C120" s="1" t="n">
        <v>0.68</v>
      </c>
      <c r="D120" s="1" t="n">
        <v>44004</v>
      </c>
      <c r="E120" s="6" t="s">
        <v>338</v>
      </c>
      <c r="F120" s="1" t="n">
        <v>0.87</v>
      </c>
      <c r="G120" s="1" t="n">
        <v>20.88</v>
      </c>
      <c r="H120" s="1" t="n">
        <v>20.87</v>
      </c>
      <c r="I120" s="1" t="n">
        <v>20.88</v>
      </c>
      <c r="J120" s="1" t="n">
        <v>258</v>
      </c>
      <c r="K120" s="1" t="n">
        <v>0.14</v>
      </c>
      <c r="L120" s="1" t="n">
        <v>20.63</v>
      </c>
      <c r="M120" s="1" t="n">
        <v>21.09</v>
      </c>
      <c r="N120" s="1" t="n">
        <v>20.41</v>
      </c>
      <c r="O120" s="1" t="n">
        <v>20.74</v>
      </c>
      <c r="P120" s="1" t="n">
        <v>26.22</v>
      </c>
      <c r="Q120" s="1" t="n">
        <v>91405792</v>
      </c>
      <c r="R120" s="1" t="n">
        <v>0.54</v>
      </c>
      <c r="S120" s="1" t="s">
        <v>195</v>
      </c>
      <c r="T120" s="1" t="s">
        <v>81</v>
      </c>
      <c r="U120" s="1" t="n">
        <v>3.28</v>
      </c>
      <c r="V120" s="1" t="n">
        <v>20.77</v>
      </c>
      <c r="W120" s="1" t="n">
        <v>21982</v>
      </c>
      <c r="X120" s="1" t="n">
        <v>22021</v>
      </c>
      <c r="Y120" s="1" t="n">
        <v>1</v>
      </c>
      <c r="Z120" s="1" t="n">
        <v>5</v>
      </c>
      <c r="AA120" s="1" t="n">
        <v>14</v>
      </c>
      <c r="AB120" s="1" t="n">
        <v>0.14</v>
      </c>
    </row>
    <row r="121" customFormat="false" ht="14.25" hidden="false" customHeight="false" outlineLevel="0" collapsed="false">
      <c r="A121" s="1" t="str">
        <f aca="false">"600340"</f>
        <v>600340</v>
      </c>
      <c r="B121" s="1" t="s">
        <v>339</v>
      </c>
      <c r="C121" s="1" t="n">
        <v>0.66</v>
      </c>
      <c r="D121" s="1" t="n">
        <v>146238</v>
      </c>
      <c r="E121" s="6" t="s">
        <v>340</v>
      </c>
      <c r="F121" s="1" t="n">
        <v>0.49</v>
      </c>
      <c r="G121" s="1" t="n">
        <v>30.37</v>
      </c>
      <c r="H121" s="1" t="n">
        <v>30.37</v>
      </c>
      <c r="I121" s="1" t="n">
        <v>30.38</v>
      </c>
      <c r="J121" s="1" t="n">
        <v>2927</v>
      </c>
      <c r="K121" s="1" t="n">
        <v>0.13</v>
      </c>
      <c r="L121" s="1" t="n">
        <v>30.3</v>
      </c>
      <c r="M121" s="1" t="n">
        <v>30.56</v>
      </c>
      <c r="N121" s="1" t="n">
        <v>29.78</v>
      </c>
      <c r="O121" s="1" t="n">
        <v>30.17</v>
      </c>
      <c r="P121" s="1" t="n">
        <v>8.68</v>
      </c>
      <c r="Q121" s="1" t="n">
        <v>440646496</v>
      </c>
      <c r="R121" s="1" t="n">
        <v>0.83</v>
      </c>
      <c r="S121" s="1" t="s">
        <v>288</v>
      </c>
      <c r="T121" s="1" t="s">
        <v>176</v>
      </c>
      <c r="U121" s="1" t="n">
        <v>2.59</v>
      </c>
      <c r="V121" s="1" t="n">
        <v>30.13</v>
      </c>
      <c r="W121" s="1" t="n">
        <v>75400</v>
      </c>
      <c r="X121" s="1" t="n">
        <v>70837</v>
      </c>
      <c r="Y121" s="1" t="n">
        <v>1.06</v>
      </c>
      <c r="Z121" s="1" t="n">
        <v>33</v>
      </c>
      <c r="AA121" s="1" t="n">
        <v>1109</v>
      </c>
      <c r="AB121" s="1" t="n">
        <v>0.2</v>
      </c>
    </row>
    <row r="122" customFormat="false" ht="14.25" hidden="false" customHeight="false" outlineLevel="0" collapsed="false">
      <c r="A122" s="1" t="str">
        <f aca="false">"000858"</f>
        <v>000858</v>
      </c>
      <c r="B122" s="1" t="s">
        <v>341</v>
      </c>
      <c r="C122" s="1" t="n">
        <v>0.66</v>
      </c>
      <c r="D122" s="1" t="n">
        <v>238045</v>
      </c>
      <c r="E122" s="6" t="s">
        <v>342</v>
      </c>
      <c r="F122" s="1" t="n">
        <v>0.63</v>
      </c>
      <c r="G122" s="1" t="n">
        <v>68.5</v>
      </c>
      <c r="H122" s="1" t="n">
        <v>68.49</v>
      </c>
      <c r="I122" s="1" t="n">
        <v>68.5</v>
      </c>
      <c r="J122" s="1" t="n">
        <v>3251</v>
      </c>
      <c r="K122" s="1" t="n">
        <v>0.13</v>
      </c>
      <c r="L122" s="1" t="n">
        <v>67.39</v>
      </c>
      <c r="M122" s="1" t="n">
        <v>68.5</v>
      </c>
      <c r="N122" s="1" t="n">
        <v>66.8</v>
      </c>
      <c r="O122" s="1" t="n">
        <v>68.05</v>
      </c>
      <c r="P122" s="1" t="n">
        <v>21</v>
      </c>
      <c r="Q122" s="1" t="n">
        <v>1612149504</v>
      </c>
      <c r="R122" s="1" t="n">
        <v>0.71</v>
      </c>
      <c r="S122" s="1" t="s">
        <v>296</v>
      </c>
      <c r="T122" s="1" t="s">
        <v>39</v>
      </c>
      <c r="U122" s="1" t="n">
        <v>2.5</v>
      </c>
      <c r="V122" s="1" t="n">
        <v>67.72</v>
      </c>
      <c r="W122" s="1" t="n">
        <v>117124</v>
      </c>
      <c r="X122" s="1" t="n">
        <v>120921</v>
      </c>
      <c r="Y122" s="1" t="n">
        <v>0.97</v>
      </c>
      <c r="Z122" s="1" t="n">
        <v>46</v>
      </c>
      <c r="AA122" s="1" t="n">
        <v>633</v>
      </c>
      <c r="AB122" s="1" t="n">
        <v>0.45</v>
      </c>
    </row>
    <row r="123" customFormat="false" ht="14.25" hidden="false" customHeight="false" outlineLevel="0" collapsed="false">
      <c r="A123" s="1" t="str">
        <f aca="false">"600529"</f>
        <v>600529</v>
      </c>
      <c r="B123" s="1" t="s">
        <v>343</v>
      </c>
      <c r="C123" s="1" t="n">
        <v>0.66</v>
      </c>
      <c r="D123" s="1" t="n">
        <v>25158</v>
      </c>
      <c r="E123" s="6" t="s">
        <v>344</v>
      </c>
      <c r="F123" s="1" t="n">
        <v>0.7</v>
      </c>
      <c r="G123" s="1" t="n">
        <v>21.46</v>
      </c>
      <c r="H123" s="1" t="n">
        <v>21.45</v>
      </c>
      <c r="I123" s="1" t="n">
        <v>21.46</v>
      </c>
      <c r="J123" s="1" t="n">
        <v>424</v>
      </c>
      <c r="K123" s="1" t="n">
        <v>0.05</v>
      </c>
      <c r="L123" s="1" t="n">
        <v>21.16</v>
      </c>
      <c r="M123" s="1" t="n">
        <v>21.65</v>
      </c>
      <c r="N123" s="1" t="n">
        <v>21.08</v>
      </c>
      <c r="O123" s="1" t="n">
        <v>21.32</v>
      </c>
      <c r="P123" s="1" t="n">
        <v>26.07</v>
      </c>
      <c r="Q123" s="1" t="n">
        <v>53585744</v>
      </c>
      <c r="R123" s="1" t="n">
        <v>0.57</v>
      </c>
      <c r="S123" s="1" t="s">
        <v>229</v>
      </c>
      <c r="T123" s="1" t="s">
        <v>61</v>
      </c>
      <c r="U123" s="1" t="n">
        <v>2.67</v>
      </c>
      <c r="V123" s="1" t="n">
        <v>21.3</v>
      </c>
      <c r="W123" s="1" t="n">
        <v>12920</v>
      </c>
      <c r="X123" s="1" t="n">
        <v>12238</v>
      </c>
      <c r="Y123" s="1" t="n">
        <v>1.06</v>
      </c>
      <c r="Z123" s="1" t="n">
        <v>115</v>
      </c>
      <c r="AA123" s="1" t="n">
        <v>329</v>
      </c>
      <c r="AB123" s="1" t="n">
        <v>0.14</v>
      </c>
    </row>
    <row r="124" customFormat="false" ht="14.25" hidden="false" customHeight="false" outlineLevel="0" collapsed="false">
      <c r="A124" s="1" t="str">
        <f aca="false">"601888"</f>
        <v>601888</v>
      </c>
      <c r="B124" s="1" t="s">
        <v>345</v>
      </c>
      <c r="C124" s="1" t="n">
        <v>0.66</v>
      </c>
      <c r="D124" s="1" t="n">
        <v>73026</v>
      </c>
      <c r="E124" s="6" t="s">
        <v>346</v>
      </c>
      <c r="F124" s="1" t="n">
        <v>0.37</v>
      </c>
      <c r="G124" s="1" t="n">
        <v>62.93</v>
      </c>
      <c r="H124" s="1" t="n">
        <v>62.92</v>
      </c>
      <c r="I124" s="1" t="n">
        <v>62.93</v>
      </c>
      <c r="J124" s="1" t="n">
        <v>504</v>
      </c>
      <c r="K124" s="1" t="n">
        <v>-0.09</v>
      </c>
      <c r="L124" s="1" t="n">
        <v>62.6</v>
      </c>
      <c r="M124" s="1" t="n">
        <v>63</v>
      </c>
      <c r="N124" s="1" t="n">
        <v>61.21</v>
      </c>
      <c r="O124" s="1" t="n">
        <v>62.52</v>
      </c>
      <c r="P124" s="1" t="n">
        <v>34.06</v>
      </c>
      <c r="Q124" s="1" t="n">
        <v>453373472</v>
      </c>
      <c r="R124" s="1" t="n">
        <v>0.74</v>
      </c>
      <c r="S124" s="1" t="s">
        <v>347</v>
      </c>
      <c r="T124" s="1" t="s">
        <v>103</v>
      </c>
      <c r="U124" s="1" t="n">
        <v>2.86</v>
      </c>
      <c r="V124" s="1" t="n">
        <v>62.08</v>
      </c>
      <c r="W124" s="1" t="n">
        <v>36649</v>
      </c>
      <c r="X124" s="1" t="n">
        <v>36377</v>
      </c>
      <c r="Y124" s="1" t="n">
        <v>1.01</v>
      </c>
      <c r="Z124" s="1" t="n">
        <v>17</v>
      </c>
      <c r="AA124" s="1" t="n">
        <v>116</v>
      </c>
      <c r="AB124" s="1" t="n">
        <v>0.41</v>
      </c>
    </row>
    <row r="125" customFormat="false" ht="14.25" hidden="false" customHeight="false" outlineLevel="0" collapsed="false">
      <c r="A125" s="1" t="str">
        <f aca="false">"000709"</f>
        <v>000709</v>
      </c>
      <c r="B125" s="1" t="s">
        <v>348</v>
      </c>
      <c r="C125" s="1" t="n">
        <v>0.64</v>
      </c>
      <c r="D125" s="1" t="n">
        <v>375428</v>
      </c>
      <c r="E125" s="6" t="s">
        <v>349</v>
      </c>
      <c r="F125" s="1" t="n">
        <v>0.35</v>
      </c>
      <c r="G125" s="1" t="n">
        <v>3.14</v>
      </c>
      <c r="H125" s="1" t="n">
        <v>3.14</v>
      </c>
      <c r="I125" s="1" t="n">
        <v>3.15</v>
      </c>
      <c r="J125" s="1" t="n">
        <v>4645</v>
      </c>
      <c r="K125" s="1" t="n">
        <v>0.32</v>
      </c>
      <c r="L125" s="1" t="n">
        <v>3.12</v>
      </c>
      <c r="M125" s="1" t="n">
        <v>3.14</v>
      </c>
      <c r="N125" s="1" t="n">
        <v>3.1</v>
      </c>
      <c r="O125" s="1" t="n">
        <v>3.12</v>
      </c>
      <c r="P125" s="1" t="n">
        <v>7.42</v>
      </c>
      <c r="Q125" s="1" t="n">
        <v>117052848</v>
      </c>
      <c r="R125" s="1" t="n">
        <v>0.84</v>
      </c>
      <c r="S125" s="1" t="s">
        <v>182</v>
      </c>
      <c r="T125" s="1" t="s">
        <v>176</v>
      </c>
      <c r="U125" s="1" t="n">
        <v>1.28</v>
      </c>
      <c r="V125" s="1" t="n">
        <v>3.12</v>
      </c>
      <c r="W125" s="1" t="n">
        <v>167676</v>
      </c>
      <c r="X125" s="1" t="n">
        <v>207752</v>
      </c>
      <c r="Y125" s="1" t="n">
        <v>0.81</v>
      </c>
      <c r="Z125" s="1" t="n">
        <v>3044</v>
      </c>
      <c r="AA125" s="1" t="n">
        <v>29587</v>
      </c>
      <c r="AB125" s="1" t="n">
        <v>0.02</v>
      </c>
    </row>
    <row r="126" customFormat="false" ht="14.25" hidden="false" customHeight="false" outlineLevel="0" collapsed="false">
      <c r="A126" s="1" t="str">
        <f aca="false">"002714"</f>
        <v>002714</v>
      </c>
      <c r="B126" s="1" t="s">
        <v>350</v>
      </c>
      <c r="C126" s="1" t="n">
        <v>0.63</v>
      </c>
      <c r="D126" s="1" t="n">
        <v>137048</v>
      </c>
      <c r="E126" s="6" t="s">
        <v>351</v>
      </c>
      <c r="F126" s="1" t="n">
        <v>1.15</v>
      </c>
      <c r="G126" s="1" t="n">
        <v>47.58</v>
      </c>
      <c r="H126" s="1" t="n">
        <v>47.57</v>
      </c>
      <c r="I126" s="1" t="n">
        <v>47.58</v>
      </c>
      <c r="J126" s="1" t="n">
        <v>1087</v>
      </c>
      <c r="K126" s="1" t="n">
        <v>-0.01</v>
      </c>
      <c r="L126" s="1" t="n">
        <v>47</v>
      </c>
      <c r="M126" s="1" t="n">
        <v>48.36</v>
      </c>
      <c r="N126" s="1" t="n">
        <v>45.85</v>
      </c>
      <c r="O126" s="1" t="n">
        <v>47.28</v>
      </c>
      <c r="P126" s="1" t="n">
        <v>212.49</v>
      </c>
      <c r="Q126" s="1" t="n">
        <v>644581568</v>
      </c>
      <c r="R126" s="1" t="n">
        <v>0.75</v>
      </c>
      <c r="S126" s="1" t="s">
        <v>90</v>
      </c>
      <c r="T126" s="1" t="s">
        <v>151</v>
      </c>
      <c r="U126" s="1" t="n">
        <v>5.31</v>
      </c>
      <c r="V126" s="1" t="n">
        <v>47.03</v>
      </c>
      <c r="W126" s="1" t="n">
        <v>70923</v>
      </c>
      <c r="X126" s="1" t="n">
        <v>66125</v>
      </c>
      <c r="Y126" s="1" t="n">
        <v>1.07</v>
      </c>
      <c r="Z126" s="1" t="n">
        <v>139</v>
      </c>
      <c r="AA126" s="1" t="n">
        <v>173</v>
      </c>
      <c r="AB126" s="1" t="n">
        <v>0.3</v>
      </c>
    </row>
    <row r="127" customFormat="false" ht="14.25" hidden="false" customHeight="false" outlineLevel="0" collapsed="false">
      <c r="A127" s="1" t="str">
        <f aca="false">"600750"</f>
        <v>600750</v>
      </c>
      <c r="B127" s="1" t="s">
        <v>352</v>
      </c>
      <c r="C127" s="1" t="n">
        <v>0.63</v>
      </c>
      <c r="D127" s="1" t="n">
        <v>40869</v>
      </c>
      <c r="E127" s="6" t="s">
        <v>353</v>
      </c>
      <c r="F127" s="1" t="n">
        <v>0.97</v>
      </c>
      <c r="G127" s="1" t="n">
        <v>17.71</v>
      </c>
      <c r="H127" s="1" t="n">
        <v>17.71</v>
      </c>
      <c r="I127" s="1" t="n">
        <v>17.72</v>
      </c>
      <c r="J127" s="1" t="n">
        <v>2431</v>
      </c>
      <c r="K127" s="1" t="n">
        <v>0.34</v>
      </c>
      <c r="L127" s="1" t="n">
        <v>17.58</v>
      </c>
      <c r="M127" s="1" t="n">
        <v>17.71</v>
      </c>
      <c r="N127" s="1" t="n">
        <v>17.54</v>
      </c>
      <c r="O127" s="1" t="n">
        <v>17.6</v>
      </c>
      <c r="P127" s="1" t="n">
        <v>15.78</v>
      </c>
      <c r="Q127" s="1" t="n">
        <v>71967072</v>
      </c>
      <c r="R127" s="1" t="n">
        <v>0.57</v>
      </c>
      <c r="S127" s="1" t="s">
        <v>354</v>
      </c>
      <c r="T127" s="1" t="s">
        <v>65</v>
      </c>
      <c r="U127" s="1" t="n">
        <v>0.97</v>
      </c>
      <c r="V127" s="1" t="n">
        <v>17.61</v>
      </c>
      <c r="W127" s="1" t="n">
        <v>22531</v>
      </c>
      <c r="X127" s="1" t="n">
        <v>18338</v>
      </c>
      <c r="Y127" s="1" t="n">
        <v>1.23</v>
      </c>
      <c r="Z127" s="1" t="n">
        <v>1056</v>
      </c>
      <c r="AA127" s="1" t="n">
        <v>33</v>
      </c>
      <c r="AB127" s="1" t="n">
        <v>0.11</v>
      </c>
    </row>
    <row r="128" customFormat="false" ht="14.25" hidden="false" customHeight="false" outlineLevel="0" collapsed="false">
      <c r="A128" s="1" t="str">
        <f aca="false">"600900"</f>
        <v>600900</v>
      </c>
      <c r="B128" s="1" t="s">
        <v>355</v>
      </c>
      <c r="C128" s="1" t="n">
        <v>0.62</v>
      </c>
      <c r="D128" s="1" t="n">
        <v>159269</v>
      </c>
      <c r="E128" s="6" t="s">
        <v>356</v>
      </c>
      <c r="F128" s="1" t="n">
        <v>0.14</v>
      </c>
      <c r="G128" s="1" t="n">
        <v>16.2</v>
      </c>
      <c r="H128" s="1" t="n">
        <v>16.19</v>
      </c>
      <c r="I128" s="1" t="n">
        <v>16.2</v>
      </c>
      <c r="J128" s="1" t="n">
        <v>1032</v>
      </c>
      <c r="K128" s="1" t="n">
        <v>0.12</v>
      </c>
      <c r="L128" s="1" t="n">
        <v>16.1</v>
      </c>
      <c r="M128" s="1" t="n">
        <v>16.2</v>
      </c>
      <c r="N128" s="1" t="n">
        <v>15.95</v>
      </c>
      <c r="O128" s="1" t="n">
        <v>16.1</v>
      </c>
      <c r="P128" s="1" t="n">
        <v>14.91</v>
      </c>
      <c r="Q128" s="1" t="n">
        <v>256473488</v>
      </c>
      <c r="R128" s="1" t="n">
        <v>0.83</v>
      </c>
      <c r="S128" s="1" t="s">
        <v>38</v>
      </c>
      <c r="T128" s="1" t="s">
        <v>103</v>
      </c>
      <c r="U128" s="1" t="n">
        <v>1.55</v>
      </c>
      <c r="V128" s="1" t="n">
        <v>16.1</v>
      </c>
      <c r="W128" s="1" t="n">
        <v>70593</v>
      </c>
      <c r="X128" s="1" t="n">
        <v>88676</v>
      </c>
      <c r="Y128" s="1" t="n">
        <v>0.8</v>
      </c>
      <c r="Z128" s="1" t="n">
        <v>75</v>
      </c>
      <c r="AA128" s="1" t="n">
        <v>11823</v>
      </c>
      <c r="AB128" s="1" t="n">
        <v>0.1</v>
      </c>
    </row>
    <row r="129" customFormat="false" ht="14.25" hidden="false" customHeight="false" outlineLevel="0" collapsed="false">
      <c r="A129" s="1" t="str">
        <f aca="false">"002320"</f>
        <v>002320</v>
      </c>
      <c r="B129" s="1" t="s">
        <v>357</v>
      </c>
      <c r="C129" s="1" t="n">
        <v>0.56</v>
      </c>
      <c r="D129" s="1" t="n">
        <v>66633</v>
      </c>
      <c r="E129" s="6" t="s">
        <v>358</v>
      </c>
      <c r="F129" s="1" t="n">
        <v>1.19</v>
      </c>
      <c r="G129" s="1" t="n">
        <v>14.28</v>
      </c>
      <c r="H129" s="1" t="n">
        <v>14.28</v>
      </c>
      <c r="I129" s="1" t="n">
        <v>14.29</v>
      </c>
      <c r="J129" s="1" t="n">
        <v>2057</v>
      </c>
      <c r="K129" s="1" t="n">
        <v>0.14</v>
      </c>
      <c r="L129" s="1" t="n">
        <v>14.16</v>
      </c>
      <c r="M129" s="1" t="n">
        <v>14.29</v>
      </c>
      <c r="N129" s="1" t="n">
        <v>14.03</v>
      </c>
      <c r="O129" s="1" t="n">
        <v>14.2</v>
      </c>
      <c r="P129" s="1" t="n">
        <v>33.54</v>
      </c>
      <c r="Q129" s="1" t="n">
        <v>94603120</v>
      </c>
      <c r="R129" s="1" t="n">
        <v>0.71</v>
      </c>
      <c r="S129" s="1" t="s">
        <v>359</v>
      </c>
      <c r="T129" s="1" t="s">
        <v>360</v>
      </c>
      <c r="U129" s="1" t="n">
        <v>1.83</v>
      </c>
      <c r="V129" s="1" t="n">
        <v>14.2</v>
      </c>
      <c r="W129" s="1" t="n">
        <v>30555</v>
      </c>
      <c r="X129" s="1" t="n">
        <v>36078</v>
      </c>
      <c r="Y129" s="1" t="n">
        <v>0.85</v>
      </c>
      <c r="Z129" s="1" t="n">
        <v>249</v>
      </c>
      <c r="AA129" s="1" t="n">
        <v>472</v>
      </c>
      <c r="AB129" s="1" t="n">
        <v>0.08</v>
      </c>
    </row>
    <row r="130" customFormat="false" ht="14.25" hidden="false" customHeight="false" outlineLevel="0" collapsed="false">
      <c r="A130" s="1" t="str">
        <f aca="false">"300176"</f>
        <v>300176</v>
      </c>
      <c r="B130" s="1" t="s">
        <v>361</v>
      </c>
      <c r="C130" s="1" t="n">
        <v>0.55</v>
      </c>
      <c r="D130" s="1" t="n">
        <v>7160</v>
      </c>
      <c r="E130" s="6" t="s">
        <v>362</v>
      </c>
      <c r="F130" s="1" t="n">
        <v>0.19</v>
      </c>
      <c r="G130" s="1" t="n">
        <v>38.61</v>
      </c>
      <c r="H130" s="1" t="n">
        <v>38.61</v>
      </c>
      <c r="I130" s="1" t="n">
        <v>38.62</v>
      </c>
      <c r="J130" s="1" t="n">
        <v>119</v>
      </c>
      <c r="K130" s="1" t="n">
        <v>0.03</v>
      </c>
      <c r="L130" s="1" t="n">
        <v>38.8</v>
      </c>
      <c r="M130" s="1" t="n">
        <v>38.8</v>
      </c>
      <c r="N130" s="1" t="n">
        <v>37.99</v>
      </c>
      <c r="O130" s="1" t="n">
        <v>38.4</v>
      </c>
      <c r="P130" s="1" t="n">
        <v>28.96</v>
      </c>
      <c r="Q130" s="1" t="n">
        <v>27396730</v>
      </c>
      <c r="R130" s="1" t="n">
        <v>1.49</v>
      </c>
      <c r="S130" s="1" t="s">
        <v>150</v>
      </c>
      <c r="T130" s="1" t="s">
        <v>99</v>
      </c>
      <c r="U130" s="1" t="n">
        <v>2.11</v>
      </c>
      <c r="V130" s="1" t="n">
        <v>38.27</v>
      </c>
      <c r="W130" s="1" t="n">
        <v>4028</v>
      </c>
      <c r="X130" s="1" t="n">
        <v>3131</v>
      </c>
      <c r="Y130" s="1" t="n">
        <v>1.29</v>
      </c>
      <c r="Z130" s="1" t="n">
        <v>28</v>
      </c>
      <c r="AA130" s="1" t="n">
        <v>20</v>
      </c>
      <c r="AB130" s="1" t="n">
        <v>0.21</v>
      </c>
    </row>
    <row r="131" customFormat="false" ht="14.25" hidden="false" customHeight="false" outlineLevel="0" collapsed="false">
      <c r="A131" s="1" t="str">
        <f aca="false">"002643"</f>
        <v>002643</v>
      </c>
      <c r="B131" s="1" t="s">
        <v>363</v>
      </c>
      <c r="C131" s="1" t="n">
        <v>0.53</v>
      </c>
      <c r="D131" s="1" t="n">
        <v>103855</v>
      </c>
      <c r="E131" s="6" t="s">
        <v>364</v>
      </c>
      <c r="F131" s="1" t="n">
        <v>1.16</v>
      </c>
      <c r="G131" s="1" t="n">
        <v>11.34</v>
      </c>
      <c r="H131" s="1" t="n">
        <v>11.33</v>
      </c>
      <c r="I131" s="1" t="n">
        <v>11.34</v>
      </c>
      <c r="J131" s="1" t="n">
        <v>1554</v>
      </c>
      <c r="K131" s="1" t="n">
        <v>0</v>
      </c>
      <c r="L131" s="1" t="n">
        <v>11.18</v>
      </c>
      <c r="M131" s="1" t="n">
        <v>11.4</v>
      </c>
      <c r="N131" s="1" t="n">
        <v>11.1</v>
      </c>
      <c r="O131" s="1" t="n">
        <v>11.28</v>
      </c>
      <c r="P131" s="1" t="n">
        <v>25.25</v>
      </c>
      <c r="Q131" s="1" t="n">
        <v>117086712</v>
      </c>
      <c r="R131" s="1" t="n">
        <v>0.6</v>
      </c>
      <c r="S131" s="1" t="s">
        <v>306</v>
      </c>
      <c r="T131" s="1" t="s">
        <v>61</v>
      </c>
      <c r="U131" s="1" t="n">
        <v>2.66</v>
      </c>
      <c r="V131" s="1" t="n">
        <v>11.27</v>
      </c>
      <c r="W131" s="1" t="n">
        <v>49960</v>
      </c>
      <c r="X131" s="1" t="n">
        <v>53895</v>
      </c>
      <c r="Y131" s="1" t="n">
        <v>0.93</v>
      </c>
      <c r="Z131" s="1" t="n">
        <v>644</v>
      </c>
      <c r="AA131" s="1" t="n">
        <v>400</v>
      </c>
      <c r="AB131" s="1" t="n">
        <v>0.06</v>
      </c>
    </row>
    <row r="132" customFormat="false" ht="14.25" hidden="false" customHeight="false" outlineLevel="0" collapsed="false">
      <c r="A132" s="1" t="str">
        <f aca="false">"600886"</f>
        <v>600886</v>
      </c>
      <c r="B132" s="1" t="s">
        <v>365</v>
      </c>
      <c r="C132" s="1" t="n">
        <v>0.49</v>
      </c>
      <c r="D132" s="1" t="n">
        <v>260484</v>
      </c>
      <c r="E132" s="6" t="s">
        <v>366</v>
      </c>
      <c r="F132" s="1" t="n">
        <v>0.38</v>
      </c>
      <c r="G132" s="1" t="n">
        <v>8.27</v>
      </c>
      <c r="H132" s="1" t="n">
        <v>8.27</v>
      </c>
      <c r="I132" s="1" t="n">
        <v>8.28</v>
      </c>
      <c r="J132" s="1" t="n">
        <v>2117</v>
      </c>
      <c r="K132" s="1" t="n">
        <v>-0.11</v>
      </c>
      <c r="L132" s="1" t="n">
        <v>8.21</v>
      </c>
      <c r="M132" s="1" t="n">
        <v>8.32</v>
      </c>
      <c r="N132" s="1" t="n">
        <v>8.16</v>
      </c>
      <c r="O132" s="1" t="n">
        <v>8.23</v>
      </c>
      <c r="P132" s="1" t="n">
        <v>11.71</v>
      </c>
      <c r="Q132" s="1" t="n">
        <v>215094992</v>
      </c>
      <c r="R132" s="1" t="n">
        <v>0.92</v>
      </c>
      <c r="S132" s="1" t="s">
        <v>38</v>
      </c>
      <c r="T132" s="1" t="s">
        <v>103</v>
      </c>
      <c r="U132" s="1" t="n">
        <v>1.94</v>
      </c>
      <c r="V132" s="1" t="n">
        <v>8.26</v>
      </c>
      <c r="W132" s="1" t="n">
        <v>127239</v>
      </c>
      <c r="X132" s="1" t="n">
        <v>133244</v>
      </c>
      <c r="Y132" s="1" t="n">
        <v>0.95</v>
      </c>
      <c r="Z132" s="1" t="n">
        <v>270</v>
      </c>
      <c r="AA132" s="1" t="n">
        <v>1278</v>
      </c>
      <c r="AB132" s="1" t="n">
        <v>0.04</v>
      </c>
    </row>
    <row r="133" customFormat="false" ht="14.25" hidden="false" customHeight="false" outlineLevel="0" collapsed="false">
      <c r="A133" s="1" t="str">
        <f aca="false">"601006"</f>
        <v>601006</v>
      </c>
      <c r="B133" s="1" t="s">
        <v>367</v>
      </c>
      <c r="C133" s="1" t="n">
        <v>0.46</v>
      </c>
      <c r="D133" s="1" t="n">
        <v>313527</v>
      </c>
      <c r="E133" s="6" t="s">
        <v>368</v>
      </c>
      <c r="F133" s="1" t="n">
        <v>0.21</v>
      </c>
      <c r="G133" s="1" t="n">
        <v>8.71</v>
      </c>
      <c r="H133" s="1" t="n">
        <v>8.71</v>
      </c>
      <c r="I133" s="1" t="n">
        <v>8.72</v>
      </c>
      <c r="J133" s="1" t="n">
        <v>2735</v>
      </c>
      <c r="K133" s="1" t="n">
        <v>0</v>
      </c>
      <c r="L133" s="1" t="n">
        <v>8.69</v>
      </c>
      <c r="M133" s="1" t="n">
        <v>8.72</v>
      </c>
      <c r="N133" s="1" t="n">
        <v>8.62</v>
      </c>
      <c r="O133" s="1" t="n">
        <v>8.67</v>
      </c>
      <c r="P133" s="1" t="n">
        <v>8</v>
      </c>
      <c r="Q133" s="1" t="n">
        <v>271592672</v>
      </c>
      <c r="R133" s="1" t="n">
        <v>0.91</v>
      </c>
      <c r="S133" s="1" t="s">
        <v>369</v>
      </c>
      <c r="T133" s="1" t="s">
        <v>278</v>
      </c>
      <c r="U133" s="1" t="n">
        <v>1.15</v>
      </c>
      <c r="V133" s="1" t="n">
        <v>8.66</v>
      </c>
      <c r="W133" s="1" t="n">
        <v>194559</v>
      </c>
      <c r="X133" s="1" t="n">
        <v>118968</v>
      </c>
      <c r="Y133" s="1" t="n">
        <v>1.64</v>
      </c>
      <c r="Z133" s="1" t="n">
        <v>413</v>
      </c>
      <c r="AA133" s="1" t="n">
        <v>2047</v>
      </c>
      <c r="AB133" s="1" t="n">
        <v>0.04</v>
      </c>
    </row>
    <row r="134" customFormat="false" ht="14.25" hidden="false" customHeight="false" outlineLevel="0" collapsed="false">
      <c r="A134" s="1" t="str">
        <f aca="false">"600302"</f>
        <v>600302</v>
      </c>
      <c r="B134" s="1" t="s">
        <v>370</v>
      </c>
      <c r="C134" s="1" t="n">
        <v>0.41</v>
      </c>
      <c r="D134" s="1" t="n">
        <v>42408</v>
      </c>
      <c r="E134" s="6" t="s">
        <v>371</v>
      </c>
      <c r="F134" s="1" t="n">
        <v>1.23</v>
      </c>
      <c r="G134" s="1" t="n">
        <v>4.89</v>
      </c>
      <c r="H134" s="1" t="n">
        <v>4.88</v>
      </c>
      <c r="I134" s="1" t="n">
        <v>4.89</v>
      </c>
      <c r="J134" s="1" t="n">
        <v>1879</v>
      </c>
      <c r="K134" s="1" t="n">
        <v>-0.19</v>
      </c>
      <c r="L134" s="1" t="n">
        <v>4.82</v>
      </c>
      <c r="M134" s="1" t="n">
        <v>4.91</v>
      </c>
      <c r="N134" s="1" t="n">
        <v>4.74</v>
      </c>
      <c r="O134" s="1" t="n">
        <v>4.87</v>
      </c>
      <c r="P134" s="6" t="s">
        <v>33</v>
      </c>
      <c r="Q134" s="1" t="n">
        <v>20536252</v>
      </c>
      <c r="R134" s="1" t="n">
        <v>1.13</v>
      </c>
      <c r="S134" s="1" t="s">
        <v>372</v>
      </c>
      <c r="T134" s="1" t="s">
        <v>271</v>
      </c>
      <c r="U134" s="1" t="n">
        <v>3.49</v>
      </c>
      <c r="V134" s="1" t="n">
        <v>4.84</v>
      </c>
      <c r="W134" s="1" t="n">
        <v>21472</v>
      </c>
      <c r="X134" s="1" t="n">
        <v>20935</v>
      </c>
      <c r="Y134" s="1" t="n">
        <v>1.03</v>
      </c>
      <c r="Z134" s="1" t="n">
        <v>965</v>
      </c>
      <c r="AA134" s="1" t="n">
        <v>1395</v>
      </c>
      <c r="AB134" s="1" t="n">
        <v>0.02</v>
      </c>
    </row>
    <row r="135" customFormat="false" ht="14.25" hidden="false" customHeight="false" outlineLevel="0" collapsed="false">
      <c r="A135" s="1" t="str">
        <f aca="false">"300233"</f>
        <v>300233</v>
      </c>
      <c r="B135" s="1" t="s">
        <v>373</v>
      </c>
      <c r="C135" s="1" t="n">
        <v>0.41</v>
      </c>
      <c r="D135" s="1" t="n">
        <v>13223</v>
      </c>
      <c r="E135" s="6" t="s">
        <v>374</v>
      </c>
      <c r="F135" s="1" t="n">
        <v>0.37</v>
      </c>
      <c r="G135" s="1" t="n">
        <v>14.71</v>
      </c>
      <c r="H135" s="1" t="n">
        <v>14.7</v>
      </c>
      <c r="I135" s="1" t="n">
        <v>14.71</v>
      </c>
      <c r="J135" s="1" t="n">
        <v>105</v>
      </c>
      <c r="K135" s="1" t="n">
        <v>0.2</v>
      </c>
      <c r="L135" s="1" t="n">
        <v>14.65</v>
      </c>
      <c r="M135" s="1" t="n">
        <v>14.75</v>
      </c>
      <c r="N135" s="1" t="n">
        <v>14.56</v>
      </c>
      <c r="O135" s="1" t="n">
        <v>14.65</v>
      </c>
      <c r="P135" s="1" t="n">
        <v>18.46</v>
      </c>
      <c r="Q135" s="1" t="n">
        <v>19349664</v>
      </c>
      <c r="R135" s="1" t="n">
        <v>1.02</v>
      </c>
      <c r="S135" s="1" t="s">
        <v>208</v>
      </c>
      <c r="T135" s="1" t="s">
        <v>61</v>
      </c>
      <c r="U135" s="1" t="n">
        <v>1.3</v>
      </c>
      <c r="V135" s="1" t="n">
        <v>14.63</v>
      </c>
      <c r="W135" s="1" t="n">
        <v>6342</v>
      </c>
      <c r="X135" s="1" t="n">
        <v>6881</v>
      </c>
      <c r="Y135" s="1" t="n">
        <v>0.92</v>
      </c>
      <c r="Z135" s="1" t="n">
        <v>87</v>
      </c>
      <c r="AA135" s="1" t="n">
        <v>202</v>
      </c>
      <c r="AB135" s="1" t="n">
        <v>0.06</v>
      </c>
    </row>
    <row r="136" customFormat="false" ht="14.25" hidden="false" customHeight="false" outlineLevel="0" collapsed="false">
      <c r="A136" s="1" t="str">
        <f aca="false">"002690"</f>
        <v>002690</v>
      </c>
      <c r="B136" s="1" t="s">
        <v>375</v>
      </c>
      <c r="C136" s="1" t="n">
        <v>0.4</v>
      </c>
      <c r="D136" s="1" t="n">
        <v>39393</v>
      </c>
      <c r="E136" s="6" t="s">
        <v>376</v>
      </c>
      <c r="F136" s="1" t="n">
        <v>1.2</v>
      </c>
      <c r="G136" s="1" t="n">
        <v>22.46</v>
      </c>
      <c r="H136" s="1" t="n">
        <v>22.45</v>
      </c>
      <c r="I136" s="1" t="n">
        <v>22.46</v>
      </c>
      <c r="J136" s="1" t="n">
        <v>470</v>
      </c>
      <c r="K136" s="1" t="n">
        <v>-0.03</v>
      </c>
      <c r="L136" s="1" t="n">
        <v>22.25</v>
      </c>
      <c r="M136" s="1" t="n">
        <v>22.5</v>
      </c>
      <c r="N136" s="1" t="n">
        <v>22.1</v>
      </c>
      <c r="O136" s="1" t="n">
        <v>22.37</v>
      </c>
      <c r="P136" s="1" t="n">
        <v>35.6</v>
      </c>
      <c r="Q136" s="1" t="n">
        <v>87940328</v>
      </c>
      <c r="R136" s="1" t="n">
        <v>0.79</v>
      </c>
      <c r="S136" s="1" t="s">
        <v>72</v>
      </c>
      <c r="T136" s="1" t="s">
        <v>81</v>
      </c>
      <c r="U136" s="1" t="n">
        <v>1.79</v>
      </c>
      <c r="V136" s="1" t="n">
        <v>22.32</v>
      </c>
      <c r="W136" s="1" t="n">
        <v>22045</v>
      </c>
      <c r="X136" s="1" t="n">
        <v>17348</v>
      </c>
      <c r="Y136" s="1" t="n">
        <v>1.27</v>
      </c>
      <c r="Z136" s="1" t="n">
        <v>466</v>
      </c>
      <c r="AA136" s="1" t="n">
        <v>11</v>
      </c>
      <c r="AB136" s="1" t="n">
        <v>0.09</v>
      </c>
    </row>
    <row r="137" customFormat="false" ht="14.25" hidden="false" customHeight="false" outlineLevel="0" collapsed="false">
      <c r="A137" s="1" t="str">
        <f aca="false">"002163"</f>
        <v>002163</v>
      </c>
      <c r="B137" s="1" t="s">
        <v>377</v>
      </c>
      <c r="C137" s="1" t="n">
        <v>0.38</v>
      </c>
      <c r="D137" s="1" t="n">
        <v>64082</v>
      </c>
      <c r="E137" s="6" t="s">
        <v>378</v>
      </c>
      <c r="F137" s="1" t="n">
        <v>0.8</v>
      </c>
      <c r="G137" s="1" t="n">
        <v>5.25</v>
      </c>
      <c r="H137" s="1" t="n">
        <v>5.24</v>
      </c>
      <c r="I137" s="1" t="n">
        <v>5.25</v>
      </c>
      <c r="J137" s="1" t="n">
        <v>1001</v>
      </c>
      <c r="K137" s="1" t="n">
        <v>0.38</v>
      </c>
      <c r="L137" s="1" t="n">
        <v>5.18</v>
      </c>
      <c r="M137" s="1" t="n">
        <v>5.27</v>
      </c>
      <c r="N137" s="1" t="n">
        <v>5.15</v>
      </c>
      <c r="O137" s="1" t="n">
        <v>5.23</v>
      </c>
      <c r="P137" s="6" t="s">
        <v>33</v>
      </c>
      <c r="Q137" s="1" t="n">
        <v>33399920</v>
      </c>
      <c r="R137" s="1" t="n">
        <v>0.86</v>
      </c>
      <c r="S137" s="1" t="s">
        <v>379</v>
      </c>
      <c r="T137" s="1" t="s">
        <v>52</v>
      </c>
      <c r="U137" s="1" t="n">
        <v>2.29</v>
      </c>
      <c r="V137" s="1" t="n">
        <v>5.21</v>
      </c>
      <c r="W137" s="1" t="n">
        <v>33791</v>
      </c>
      <c r="X137" s="1" t="n">
        <v>30291</v>
      </c>
      <c r="Y137" s="1" t="n">
        <v>1.12</v>
      </c>
      <c r="Z137" s="1" t="n">
        <v>756</v>
      </c>
      <c r="AA137" s="1" t="n">
        <v>242</v>
      </c>
      <c r="AB137" s="1" t="n">
        <v>0.02</v>
      </c>
    </row>
    <row r="138" customFormat="false" ht="14.25" hidden="false" customHeight="false" outlineLevel="0" collapsed="false">
      <c r="A138" s="1" t="str">
        <f aca="false">"300365"</f>
        <v>300365</v>
      </c>
      <c r="B138" s="1" t="s">
        <v>380</v>
      </c>
      <c r="C138" s="1" t="n">
        <v>0.38</v>
      </c>
      <c r="D138" s="1" t="n">
        <v>30066</v>
      </c>
      <c r="E138" s="6" t="s">
        <v>381</v>
      </c>
      <c r="F138" s="1" t="n">
        <v>1.38</v>
      </c>
      <c r="G138" s="1" t="n">
        <v>21.34</v>
      </c>
      <c r="H138" s="1" t="n">
        <v>21.34</v>
      </c>
      <c r="I138" s="1" t="n">
        <v>21.35</v>
      </c>
      <c r="J138" s="1" t="n">
        <v>262</v>
      </c>
      <c r="K138" s="1" t="n">
        <v>0.09</v>
      </c>
      <c r="L138" s="1" t="n">
        <v>21.2</v>
      </c>
      <c r="M138" s="1" t="n">
        <v>21.43</v>
      </c>
      <c r="N138" s="1" t="n">
        <v>20.8</v>
      </c>
      <c r="O138" s="1" t="n">
        <v>21.26</v>
      </c>
      <c r="P138" s="1" t="n">
        <v>58.5</v>
      </c>
      <c r="Q138" s="1" t="n">
        <v>63534860</v>
      </c>
      <c r="R138" s="1" t="n">
        <v>0.92</v>
      </c>
      <c r="S138" s="1" t="s">
        <v>58</v>
      </c>
      <c r="T138" s="1" t="s">
        <v>103</v>
      </c>
      <c r="U138" s="1" t="n">
        <v>2.96</v>
      </c>
      <c r="V138" s="1" t="n">
        <v>21.13</v>
      </c>
      <c r="W138" s="1" t="n">
        <v>18085</v>
      </c>
      <c r="X138" s="1" t="n">
        <v>11980</v>
      </c>
      <c r="Y138" s="1" t="n">
        <v>1.51</v>
      </c>
      <c r="Z138" s="1" t="n">
        <v>154</v>
      </c>
      <c r="AA138" s="1" t="n">
        <v>63</v>
      </c>
      <c r="AB138" s="1" t="n">
        <v>0.08</v>
      </c>
    </row>
    <row r="139" customFormat="false" ht="14.25" hidden="false" customHeight="false" outlineLevel="0" collapsed="false">
      <c r="A139" s="1" t="str">
        <f aca="false">"002478"</f>
        <v>002478</v>
      </c>
      <c r="B139" s="1" t="s">
        <v>382</v>
      </c>
      <c r="C139" s="1" t="n">
        <v>0.37</v>
      </c>
      <c r="D139" s="1" t="n">
        <v>65129</v>
      </c>
      <c r="E139" s="6" t="s">
        <v>383</v>
      </c>
      <c r="F139" s="1" t="n">
        <v>1.1</v>
      </c>
      <c r="G139" s="1" t="n">
        <v>5.4</v>
      </c>
      <c r="H139" s="1" t="n">
        <v>5.4</v>
      </c>
      <c r="I139" s="1" t="n">
        <v>5.41</v>
      </c>
      <c r="J139" s="1" t="n">
        <v>282</v>
      </c>
      <c r="K139" s="1" t="n">
        <v>0</v>
      </c>
      <c r="L139" s="1" t="n">
        <v>5.32</v>
      </c>
      <c r="M139" s="1" t="n">
        <v>5.42</v>
      </c>
      <c r="N139" s="1" t="n">
        <v>5.31</v>
      </c>
      <c r="O139" s="1" t="n">
        <v>5.38</v>
      </c>
      <c r="P139" s="1" t="n">
        <v>10.57</v>
      </c>
      <c r="Q139" s="1" t="n">
        <v>35033140</v>
      </c>
      <c r="R139" s="1" t="n">
        <v>1.26</v>
      </c>
      <c r="S139" s="1" t="s">
        <v>384</v>
      </c>
      <c r="T139" s="1" t="s">
        <v>42</v>
      </c>
      <c r="U139" s="1" t="n">
        <v>2.04</v>
      </c>
      <c r="V139" s="1" t="n">
        <v>5.38</v>
      </c>
      <c r="W139" s="1" t="n">
        <v>36689</v>
      </c>
      <c r="X139" s="1" t="n">
        <v>28439</v>
      </c>
      <c r="Y139" s="1" t="n">
        <v>1.29</v>
      </c>
      <c r="Z139" s="1" t="n">
        <v>307</v>
      </c>
      <c r="AA139" s="1" t="n">
        <v>783</v>
      </c>
      <c r="AB139" s="1" t="n">
        <v>0.02</v>
      </c>
    </row>
    <row r="140" customFormat="false" ht="14.25" hidden="false" customHeight="false" outlineLevel="0" collapsed="false">
      <c r="A140" s="1" t="str">
        <f aca="false">"600563"</f>
        <v>600563</v>
      </c>
      <c r="B140" s="1" t="s">
        <v>385</v>
      </c>
      <c r="C140" s="1" t="n">
        <v>0.36</v>
      </c>
      <c r="D140" s="1" t="n">
        <v>18269</v>
      </c>
      <c r="E140" s="6" t="s">
        <v>386</v>
      </c>
      <c r="F140" s="1" t="n">
        <v>0.81</v>
      </c>
      <c r="G140" s="1" t="n">
        <v>47.28</v>
      </c>
      <c r="H140" s="1" t="n">
        <v>47.28</v>
      </c>
      <c r="I140" s="1" t="n">
        <v>47.29</v>
      </c>
      <c r="J140" s="1" t="n">
        <v>119</v>
      </c>
      <c r="K140" s="1" t="n">
        <v>0.13</v>
      </c>
      <c r="L140" s="1" t="n">
        <v>46.82</v>
      </c>
      <c r="M140" s="1" t="n">
        <v>47.45</v>
      </c>
      <c r="N140" s="1" t="n">
        <v>45.96</v>
      </c>
      <c r="O140" s="1" t="n">
        <v>47.11</v>
      </c>
      <c r="P140" s="1" t="n">
        <v>24.56</v>
      </c>
      <c r="Q140" s="1" t="n">
        <v>85435744</v>
      </c>
      <c r="R140" s="1" t="n">
        <v>0.86</v>
      </c>
      <c r="S140" s="1" t="s">
        <v>133</v>
      </c>
      <c r="T140" s="1" t="s">
        <v>147</v>
      </c>
      <c r="U140" s="1" t="n">
        <v>3.16</v>
      </c>
      <c r="V140" s="1" t="n">
        <v>46.77</v>
      </c>
      <c r="W140" s="1" t="n">
        <v>9217</v>
      </c>
      <c r="X140" s="1" t="n">
        <v>9051</v>
      </c>
      <c r="Y140" s="1" t="n">
        <v>1.02</v>
      </c>
      <c r="Z140" s="1" t="n">
        <v>45</v>
      </c>
      <c r="AA140" s="1" t="n">
        <v>118</v>
      </c>
      <c r="AB140" s="1" t="n">
        <v>0.17</v>
      </c>
    </row>
    <row r="141" customFormat="false" ht="14.25" hidden="false" customHeight="false" outlineLevel="0" collapsed="false">
      <c r="A141" s="1" t="str">
        <f aca="false">"002146"</f>
        <v>002146</v>
      </c>
      <c r="B141" s="1" t="s">
        <v>387</v>
      </c>
      <c r="C141" s="1" t="n">
        <v>0.33</v>
      </c>
      <c r="D141" s="1" t="n">
        <v>302134</v>
      </c>
      <c r="E141" s="6" t="s">
        <v>388</v>
      </c>
      <c r="F141" s="1" t="n">
        <v>0.78</v>
      </c>
      <c r="G141" s="1" t="n">
        <v>9.02</v>
      </c>
      <c r="H141" s="1" t="n">
        <v>9.01</v>
      </c>
      <c r="I141" s="1" t="n">
        <v>9.02</v>
      </c>
      <c r="J141" s="1" t="n">
        <v>2790</v>
      </c>
      <c r="K141" s="1" t="n">
        <v>0.11</v>
      </c>
      <c r="L141" s="1" t="n">
        <v>8.95</v>
      </c>
      <c r="M141" s="1" t="n">
        <v>9.05</v>
      </c>
      <c r="N141" s="1" t="n">
        <v>8.83</v>
      </c>
      <c r="O141" s="1" t="n">
        <v>8.99</v>
      </c>
      <c r="P141" s="1" t="n">
        <v>7.87</v>
      </c>
      <c r="Q141" s="1" t="n">
        <v>269737248</v>
      </c>
      <c r="R141" s="1" t="n">
        <v>0.79</v>
      </c>
      <c r="S141" s="1" t="s">
        <v>313</v>
      </c>
      <c r="T141" s="1" t="s">
        <v>176</v>
      </c>
      <c r="U141" s="1" t="n">
        <v>2.45</v>
      </c>
      <c r="V141" s="1" t="n">
        <v>8.93</v>
      </c>
      <c r="W141" s="1" t="n">
        <v>129580</v>
      </c>
      <c r="X141" s="1" t="n">
        <v>172554</v>
      </c>
      <c r="Y141" s="1" t="n">
        <v>0.75</v>
      </c>
      <c r="Z141" s="1" t="n">
        <v>3089</v>
      </c>
      <c r="AA141" s="1" t="n">
        <v>66</v>
      </c>
      <c r="AB141" s="1" t="n">
        <v>0.03</v>
      </c>
    </row>
    <row r="142" customFormat="false" ht="14.25" hidden="false" customHeight="false" outlineLevel="0" collapsed="false">
      <c r="A142" s="1" t="str">
        <f aca="false">"601799"</f>
        <v>601799</v>
      </c>
      <c r="B142" s="1" t="s">
        <v>389</v>
      </c>
      <c r="C142" s="1" t="n">
        <v>0.33</v>
      </c>
      <c r="D142" s="1" t="n">
        <v>4940</v>
      </c>
      <c r="E142" s="6" t="s">
        <v>390</v>
      </c>
      <c r="F142" s="1" t="n">
        <v>0.18</v>
      </c>
      <c r="G142" s="1" t="n">
        <v>54.78</v>
      </c>
      <c r="H142" s="1" t="n">
        <v>54.78</v>
      </c>
      <c r="I142" s="1" t="n">
        <v>54.81</v>
      </c>
      <c r="J142" s="1" t="n">
        <v>40</v>
      </c>
      <c r="K142" s="1" t="n">
        <v>-0.17</v>
      </c>
      <c r="L142" s="1" t="n">
        <v>54.6</v>
      </c>
      <c r="M142" s="1" t="n">
        <v>55.03</v>
      </c>
      <c r="N142" s="1" t="n">
        <v>54.2</v>
      </c>
      <c r="O142" s="1" t="n">
        <v>54.6</v>
      </c>
      <c r="P142" s="1" t="n">
        <v>25.83</v>
      </c>
      <c r="Q142" s="1" t="n">
        <v>26955396</v>
      </c>
      <c r="R142" s="1" t="n">
        <v>0.42</v>
      </c>
      <c r="S142" s="1" t="s">
        <v>150</v>
      </c>
      <c r="T142" s="1" t="s">
        <v>42</v>
      </c>
      <c r="U142" s="1" t="n">
        <v>1.52</v>
      </c>
      <c r="V142" s="1" t="n">
        <v>54.56</v>
      </c>
      <c r="W142" s="1" t="n">
        <v>2996</v>
      </c>
      <c r="X142" s="1" t="n">
        <v>1944</v>
      </c>
      <c r="Y142" s="1" t="n">
        <v>1.54</v>
      </c>
      <c r="Z142" s="1" t="n">
        <v>5</v>
      </c>
      <c r="AA142" s="1" t="n">
        <v>2</v>
      </c>
      <c r="AB142" s="1" t="n">
        <v>0.18</v>
      </c>
    </row>
    <row r="143" customFormat="false" ht="14.25" hidden="false" customHeight="false" outlineLevel="0" collapsed="false">
      <c r="A143" s="1" t="str">
        <f aca="false">"600997"</f>
        <v>600997</v>
      </c>
      <c r="B143" s="1" t="s">
        <v>391</v>
      </c>
      <c r="C143" s="1" t="n">
        <v>0.32</v>
      </c>
      <c r="D143" s="1" t="n">
        <v>179691</v>
      </c>
      <c r="E143" s="6" t="s">
        <v>392</v>
      </c>
      <c r="F143" s="1" t="n">
        <v>1.46</v>
      </c>
      <c r="G143" s="1" t="n">
        <v>6.18</v>
      </c>
      <c r="H143" s="1" t="n">
        <v>6.18</v>
      </c>
      <c r="I143" s="1" t="n">
        <v>6.19</v>
      </c>
      <c r="J143" s="1" t="n">
        <v>1613</v>
      </c>
      <c r="K143" s="1" t="n">
        <v>0.16</v>
      </c>
      <c r="L143" s="1" t="n">
        <v>6.14</v>
      </c>
      <c r="M143" s="1" t="n">
        <v>6.19</v>
      </c>
      <c r="N143" s="1" t="n">
        <v>6.06</v>
      </c>
      <c r="O143" s="1" t="n">
        <v>6.16</v>
      </c>
      <c r="P143" s="1" t="n">
        <v>7.43</v>
      </c>
      <c r="Q143" s="1" t="n">
        <v>109993224</v>
      </c>
      <c r="R143" s="1" t="n">
        <v>1.04</v>
      </c>
      <c r="S143" s="1" t="s">
        <v>270</v>
      </c>
      <c r="T143" s="1" t="s">
        <v>176</v>
      </c>
      <c r="U143" s="1" t="n">
        <v>2.11</v>
      </c>
      <c r="V143" s="1" t="n">
        <v>6.12</v>
      </c>
      <c r="W143" s="1" t="n">
        <v>100721</v>
      </c>
      <c r="X143" s="1" t="n">
        <v>78970</v>
      </c>
      <c r="Y143" s="1" t="n">
        <v>1.28</v>
      </c>
      <c r="Z143" s="1" t="n">
        <v>354</v>
      </c>
      <c r="AA143" s="1" t="n">
        <v>1573</v>
      </c>
      <c r="AB143" s="1" t="n">
        <v>0.02</v>
      </c>
    </row>
    <row r="144" customFormat="false" ht="14.25" hidden="false" customHeight="false" outlineLevel="0" collapsed="false">
      <c r="A144" s="1" t="str">
        <f aca="false">"000678"</f>
        <v>000678</v>
      </c>
      <c r="B144" s="1" t="s">
        <v>393</v>
      </c>
      <c r="C144" s="1" t="n">
        <v>0.31</v>
      </c>
      <c r="D144" s="1" t="n">
        <v>28205</v>
      </c>
      <c r="E144" s="6" t="s">
        <v>394</v>
      </c>
      <c r="F144" s="1" t="n">
        <v>0.66</v>
      </c>
      <c r="G144" s="1" t="n">
        <v>6.43</v>
      </c>
      <c r="H144" s="1" t="n">
        <v>6.43</v>
      </c>
      <c r="I144" s="1" t="n">
        <v>6.44</v>
      </c>
      <c r="J144" s="1" t="n">
        <v>571</v>
      </c>
      <c r="K144" s="1" t="n">
        <v>-0.15</v>
      </c>
      <c r="L144" s="1" t="n">
        <v>6.38</v>
      </c>
      <c r="M144" s="1" t="n">
        <v>6.44</v>
      </c>
      <c r="N144" s="1" t="n">
        <v>6.38</v>
      </c>
      <c r="O144" s="1" t="n">
        <v>6.41</v>
      </c>
      <c r="P144" s="6" t="s">
        <v>33</v>
      </c>
      <c r="Q144" s="1" t="n">
        <v>18076828</v>
      </c>
      <c r="R144" s="1" t="n">
        <v>0.54</v>
      </c>
      <c r="S144" s="1" t="s">
        <v>95</v>
      </c>
      <c r="T144" s="1" t="s">
        <v>78</v>
      </c>
      <c r="U144" s="1" t="n">
        <v>0.94</v>
      </c>
      <c r="V144" s="1" t="n">
        <v>6.41</v>
      </c>
      <c r="W144" s="1" t="n">
        <v>17715</v>
      </c>
      <c r="X144" s="1" t="n">
        <v>10490</v>
      </c>
      <c r="Y144" s="1" t="n">
        <v>1.69</v>
      </c>
      <c r="Z144" s="1" t="n">
        <v>56</v>
      </c>
      <c r="AA144" s="1" t="n">
        <v>1101</v>
      </c>
      <c r="AB144" s="1" t="n">
        <v>0.02</v>
      </c>
    </row>
    <row r="145" customFormat="false" ht="14.25" hidden="false" customHeight="false" outlineLevel="0" collapsed="false">
      <c r="A145" s="1" t="str">
        <f aca="false">"002606"</f>
        <v>002606</v>
      </c>
      <c r="B145" s="1" t="s">
        <v>395</v>
      </c>
      <c r="C145" s="1" t="n">
        <v>0.29</v>
      </c>
      <c r="D145" s="1" t="n">
        <v>289348</v>
      </c>
      <c r="E145" s="6" t="s">
        <v>396</v>
      </c>
      <c r="F145" s="1" t="n">
        <v>7.16</v>
      </c>
      <c r="G145" s="1" t="n">
        <v>6.82</v>
      </c>
      <c r="H145" s="1" t="n">
        <v>6.81</v>
      </c>
      <c r="I145" s="1" t="n">
        <v>6.82</v>
      </c>
      <c r="J145" s="1" t="n">
        <v>6244</v>
      </c>
      <c r="K145" s="1" t="n">
        <v>0.29</v>
      </c>
      <c r="L145" s="1" t="n">
        <v>6.69</v>
      </c>
      <c r="M145" s="1" t="n">
        <v>6.86</v>
      </c>
      <c r="N145" s="1" t="n">
        <v>6.58</v>
      </c>
      <c r="O145" s="1" t="n">
        <v>6.8</v>
      </c>
      <c r="P145" s="6" t="s">
        <v>33</v>
      </c>
      <c r="Q145" s="1" t="n">
        <v>194362768</v>
      </c>
      <c r="R145" s="1" t="n">
        <v>0.94</v>
      </c>
      <c r="S145" s="1" t="s">
        <v>45</v>
      </c>
      <c r="T145" s="1" t="s">
        <v>73</v>
      </c>
      <c r="U145" s="1" t="n">
        <v>4.12</v>
      </c>
      <c r="V145" s="1" t="n">
        <v>6.72</v>
      </c>
      <c r="W145" s="1" t="n">
        <v>152813</v>
      </c>
      <c r="X145" s="1" t="n">
        <v>136534</v>
      </c>
      <c r="Y145" s="1" t="n">
        <v>1.12</v>
      </c>
      <c r="Z145" s="1" t="n">
        <v>2461</v>
      </c>
      <c r="AA145" s="1" t="n">
        <v>420</v>
      </c>
      <c r="AB145" s="1" t="n">
        <v>0.02</v>
      </c>
    </row>
    <row r="146" customFormat="false" ht="14.25" hidden="false" customHeight="false" outlineLevel="0" collapsed="false">
      <c r="A146" s="1" t="str">
        <f aca="false">"000651"</f>
        <v>000651</v>
      </c>
      <c r="B146" s="1" t="s">
        <v>397</v>
      </c>
      <c r="C146" s="1" t="n">
        <v>0.27</v>
      </c>
      <c r="D146" s="1" t="n">
        <v>451132</v>
      </c>
      <c r="E146" s="6" t="s">
        <v>398</v>
      </c>
      <c r="F146" s="1" t="n">
        <v>0.76</v>
      </c>
      <c r="G146" s="1" t="n">
        <v>44.96</v>
      </c>
      <c r="H146" s="1" t="n">
        <v>44.96</v>
      </c>
      <c r="I146" s="1" t="n">
        <v>44.97</v>
      </c>
      <c r="J146" s="1" t="n">
        <v>6962</v>
      </c>
      <c r="K146" s="1" t="n">
        <v>0.13</v>
      </c>
      <c r="L146" s="1" t="n">
        <v>44.79</v>
      </c>
      <c r="M146" s="1" t="n">
        <v>45</v>
      </c>
      <c r="N146" s="1" t="n">
        <v>43.99</v>
      </c>
      <c r="O146" s="1" t="n">
        <v>44.84</v>
      </c>
      <c r="P146" s="1" t="n">
        <v>9.61</v>
      </c>
      <c r="Q146" s="1" t="n">
        <v>2012175872</v>
      </c>
      <c r="R146" s="1" t="n">
        <v>0.92</v>
      </c>
      <c r="S146" s="1" t="s">
        <v>223</v>
      </c>
      <c r="T146" s="1" t="s">
        <v>99</v>
      </c>
      <c r="U146" s="1" t="n">
        <v>2.25</v>
      </c>
      <c r="V146" s="1" t="n">
        <v>44.6</v>
      </c>
      <c r="W146" s="1" t="n">
        <v>232801</v>
      </c>
      <c r="X146" s="1" t="n">
        <v>218331</v>
      </c>
      <c r="Y146" s="1" t="n">
        <v>1.07</v>
      </c>
      <c r="Z146" s="1" t="n">
        <v>744</v>
      </c>
      <c r="AA146" s="1" t="n">
        <v>220</v>
      </c>
      <c r="AB146" s="1" t="n">
        <v>0.12</v>
      </c>
    </row>
    <row r="147" customFormat="false" ht="14.25" hidden="false" customHeight="false" outlineLevel="0" collapsed="false">
      <c r="A147" s="1" t="str">
        <f aca="false">"600305"</f>
        <v>600305</v>
      </c>
      <c r="B147" s="1" t="s">
        <v>399</v>
      </c>
      <c r="C147" s="1" t="n">
        <v>0.26</v>
      </c>
      <c r="D147" s="1" t="n">
        <v>137548</v>
      </c>
      <c r="E147" s="6" t="s">
        <v>400</v>
      </c>
      <c r="F147" s="1" t="n">
        <v>1.76</v>
      </c>
      <c r="G147" s="1" t="n">
        <v>11.64</v>
      </c>
      <c r="H147" s="1" t="n">
        <v>11.64</v>
      </c>
      <c r="I147" s="1" t="n">
        <v>11.65</v>
      </c>
      <c r="J147" s="1" t="n">
        <v>2597</v>
      </c>
      <c r="K147" s="1" t="n">
        <v>0.09</v>
      </c>
      <c r="L147" s="1" t="n">
        <v>11.53</v>
      </c>
      <c r="M147" s="1" t="n">
        <v>11.71</v>
      </c>
      <c r="N147" s="1" t="n">
        <v>11.41</v>
      </c>
      <c r="O147" s="1" t="n">
        <v>11.61</v>
      </c>
      <c r="P147" s="1" t="n">
        <v>31.34</v>
      </c>
      <c r="Q147" s="1" t="n">
        <v>158827264</v>
      </c>
      <c r="R147" s="1" t="n">
        <v>0.96</v>
      </c>
      <c r="S147" s="1" t="s">
        <v>195</v>
      </c>
      <c r="T147" s="1" t="s">
        <v>42</v>
      </c>
      <c r="U147" s="1" t="n">
        <v>2.58</v>
      </c>
      <c r="V147" s="1" t="n">
        <v>11.55</v>
      </c>
      <c r="W147" s="1" t="n">
        <v>69832</v>
      </c>
      <c r="X147" s="1" t="n">
        <v>67716</v>
      </c>
      <c r="Y147" s="1" t="n">
        <v>1.03</v>
      </c>
      <c r="Z147" s="1" t="n">
        <v>4981</v>
      </c>
      <c r="AA147" s="1" t="n">
        <v>1313</v>
      </c>
      <c r="AB147" s="1" t="n">
        <v>0.03</v>
      </c>
    </row>
    <row r="148" customFormat="false" ht="14.25" hidden="false" customHeight="false" outlineLevel="0" collapsed="false">
      <c r="A148" s="1" t="str">
        <f aca="false">"000789"</f>
        <v>000789</v>
      </c>
      <c r="B148" s="1" t="s">
        <v>401</v>
      </c>
      <c r="C148" s="1" t="n">
        <v>0.25</v>
      </c>
      <c r="D148" s="1" t="n">
        <v>151588</v>
      </c>
      <c r="E148" s="6" t="s">
        <v>402</v>
      </c>
      <c r="F148" s="1" t="n">
        <v>2.47</v>
      </c>
      <c r="G148" s="1" t="n">
        <v>11.89</v>
      </c>
      <c r="H148" s="1" t="n">
        <v>11.88</v>
      </c>
      <c r="I148" s="1" t="n">
        <v>11.89</v>
      </c>
      <c r="J148" s="1" t="n">
        <v>1557</v>
      </c>
      <c r="K148" s="1" t="n">
        <v>0.17</v>
      </c>
      <c r="L148" s="1" t="n">
        <v>11.85</v>
      </c>
      <c r="M148" s="1" t="n">
        <v>11.9</v>
      </c>
      <c r="N148" s="1" t="n">
        <v>11.56</v>
      </c>
      <c r="O148" s="1" t="n">
        <v>11.86</v>
      </c>
      <c r="P148" s="1" t="n">
        <v>6.27</v>
      </c>
      <c r="Q148" s="1" t="n">
        <v>178087872</v>
      </c>
      <c r="R148" s="1" t="n">
        <v>1.25</v>
      </c>
      <c r="S148" s="1" t="s">
        <v>403</v>
      </c>
      <c r="T148" s="1" t="s">
        <v>65</v>
      </c>
      <c r="U148" s="1" t="n">
        <v>2.87</v>
      </c>
      <c r="V148" s="1" t="n">
        <v>11.75</v>
      </c>
      <c r="W148" s="1" t="n">
        <v>71930</v>
      </c>
      <c r="X148" s="1" t="n">
        <v>79658</v>
      </c>
      <c r="Y148" s="1" t="n">
        <v>0.9</v>
      </c>
      <c r="Z148" s="1" t="n">
        <v>803</v>
      </c>
      <c r="AA148" s="1" t="n">
        <v>1646</v>
      </c>
      <c r="AB148" s="1" t="n">
        <v>0.03</v>
      </c>
    </row>
    <row r="149" customFormat="false" ht="14.25" hidden="false" customHeight="false" outlineLevel="0" collapsed="false">
      <c r="A149" s="1" t="str">
        <f aca="false">"600048"</f>
        <v>600048</v>
      </c>
      <c r="B149" s="1" t="s">
        <v>404</v>
      </c>
      <c r="C149" s="1" t="n">
        <v>0.23</v>
      </c>
      <c r="D149" s="1" t="n">
        <v>864891</v>
      </c>
      <c r="E149" s="6" t="s">
        <v>405</v>
      </c>
      <c r="F149" s="1" t="n">
        <v>0.73</v>
      </c>
      <c r="G149" s="1" t="n">
        <v>12.89</v>
      </c>
      <c r="H149" s="1" t="n">
        <v>12.89</v>
      </c>
      <c r="I149" s="1" t="n">
        <v>12.9</v>
      </c>
      <c r="J149" s="1" t="n">
        <v>13965</v>
      </c>
      <c r="K149" s="1" t="n">
        <v>0.31</v>
      </c>
      <c r="L149" s="1" t="n">
        <v>12.81</v>
      </c>
      <c r="M149" s="1" t="n">
        <v>12.93</v>
      </c>
      <c r="N149" s="1" t="n">
        <v>12.61</v>
      </c>
      <c r="O149" s="1" t="n">
        <v>12.86</v>
      </c>
      <c r="P149" s="1" t="n">
        <v>11.98</v>
      </c>
      <c r="Q149" s="1" t="n">
        <v>1103474304</v>
      </c>
      <c r="R149" s="1" t="n">
        <v>0.77</v>
      </c>
      <c r="S149" s="1" t="s">
        <v>313</v>
      </c>
      <c r="T149" s="1" t="s">
        <v>99</v>
      </c>
      <c r="U149" s="1" t="n">
        <v>2.49</v>
      </c>
      <c r="V149" s="1" t="n">
        <v>12.76</v>
      </c>
      <c r="W149" s="1" t="n">
        <v>408072</v>
      </c>
      <c r="X149" s="1" t="n">
        <v>456818</v>
      </c>
      <c r="Y149" s="1" t="n">
        <v>0.89</v>
      </c>
      <c r="Z149" s="1" t="n">
        <v>1688</v>
      </c>
      <c r="AA149" s="1" t="n">
        <v>6777</v>
      </c>
      <c r="AB149" s="1" t="n">
        <v>0.03</v>
      </c>
    </row>
    <row r="150" customFormat="false" ht="14.25" hidden="false" customHeight="false" outlineLevel="0" collapsed="false">
      <c r="A150" s="1" t="str">
        <f aca="false">"601939"</f>
        <v>601939</v>
      </c>
      <c r="B150" s="1" t="s">
        <v>406</v>
      </c>
      <c r="C150" s="1" t="n">
        <v>0.14</v>
      </c>
      <c r="D150" s="1" t="n">
        <v>1312107</v>
      </c>
      <c r="E150" s="6" t="s">
        <v>407</v>
      </c>
      <c r="F150" s="1" t="n">
        <v>1.37</v>
      </c>
      <c r="G150" s="1" t="n">
        <v>6.95</v>
      </c>
      <c r="H150" s="1" t="n">
        <v>6.95</v>
      </c>
      <c r="I150" s="1" t="n">
        <v>6.96</v>
      </c>
      <c r="J150" s="1" t="n">
        <v>9477</v>
      </c>
      <c r="K150" s="1" t="n">
        <v>0</v>
      </c>
      <c r="L150" s="1" t="n">
        <v>6.92</v>
      </c>
      <c r="M150" s="1" t="n">
        <v>6.96</v>
      </c>
      <c r="N150" s="1" t="n">
        <v>6.8</v>
      </c>
      <c r="O150" s="1" t="n">
        <v>6.94</v>
      </c>
      <c r="P150" s="1" t="n">
        <v>6.09</v>
      </c>
      <c r="Q150" s="1" t="n">
        <v>899945152</v>
      </c>
      <c r="R150" s="1" t="n">
        <v>1.48</v>
      </c>
      <c r="S150" s="1" t="s">
        <v>226</v>
      </c>
      <c r="T150" s="1" t="s">
        <v>103</v>
      </c>
      <c r="U150" s="1" t="n">
        <v>2.31</v>
      </c>
      <c r="V150" s="1" t="n">
        <v>6.86</v>
      </c>
      <c r="W150" s="1" t="n">
        <v>667936</v>
      </c>
      <c r="X150" s="1" t="n">
        <v>644171</v>
      </c>
      <c r="Y150" s="1" t="n">
        <v>1.04</v>
      </c>
      <c r="Z150" s="1" t="n">
        <v>3566</v>
      </c>
      <c r="AA150" s="1" t="n">
        <v>7647</v>
      </c>
      <c r="AB150" s="1" t="n">
        <v>0.01</v>
      </c>
    </row>
    <row r="151" customFormat="false" ht="14.25" hidden="false" customHeight="false" outlineLevel="0" collapsed="false">
      <c r="A151" s="1" t="str">
        <f aca="false">"000002"</f>
        <v>000002</v>
      </c>
      <c r="B151" s="1" t="s">
        <v>408</v>
      </c>
      <c r="C151" s="1" t="n">
        <v>0.07</v>
      </c>
      <c r="D151" s="1" t="n">
        <v>616049</v>
      </c>
      <c r="E151" s="6" t="s">
        <v>409</v>
      </c>
      <c r="F151" s="1" t="n">
        <v>0.63</v>
      </c>
      <c r="G151" s="1" t="n">
        <v>26.97</v>
      </c>
      <c r="H151" s="1" t="n">
        <v>26.97</v>
      </c>
      <c r="I151" s="1" t="n">
        <v>26.98</v>
      </c>
      <c r="J151" s="1" t="n">
        <v>6417</v>
      </c>
      <c r="K151" s="1" t="n">
        <v>0</v>
      </c>
      <c r="L151" s="1" t="n">
        <v>26.87</v>
      </c>
      <c r="M151" s="1" t="n">
        <v>26.98</v>
      </c>
      <c r="N151" s="1" t="n">
        <v>26.25</v>
      </c>
      <c r="O151" s="1" t="n">
        <v>26.95</v>
      </c>
      <c r="P151" s="1" t="n">
        <v>15.97</v>
      </c>
      <c r="Q151" s="1" t="n">
        <v>1637780608</v>
      </c>
      <c r="R151" s="1" t="n">
        <v>0.96</v>
      </c>
      <c r="S151" s="1" t="s">
        <v>313</v>
      </c>
      <c r="T151" s="1" t="s">
        <v>52</v>
      </c>
      <c r="U151" s="1" t="n">
        <v>2.71</v>
      </c>
      <c r="V151" s="1" t="n">
        <v>26.59</v>
      </c>
      <c r="W151" s="1" t="n">
        <v>329392</v>
      </c>
      <c r="X151" s="1" t="n">
        <v>286657</v>
      </c>
      <c r="Y151" s="1" t="n">
        <v>1.15</v>
      </c>
      <c r="Z151" s="1" t="n">
        <v>78</v>
      </c>
      <c r="AA151" s="1" t="n">
        <v>1423</v>
      </c>
      <c r="AB151" s="1" t="n">
        <v>0.02</v>
      </c>
    </row>
    <row r="152" customFormat="false" ht="14.25" hidden="false" customHeight="false" outlineLevel="0" collapsed="false">
      <c r="A152" s="1" t="str">
        <f aca="false">"601288"</f>
        <v>601288</v>
      </c>
      <c r="B152" s="1" t="s">
        <v>410</v>
      </c>
      <c r="C152" s="1" t="n">
        <v>0</v>
      </c>
      <c r="D152" s="1" t="n">
        <v>3535106</v>
      </c>
      <c r="E152" s="6" t="s">
        <v>411</v>
      </c>
      <c r="F152" s="1" t="n">
        <v>0.12</v>
      </c>
      <c r="G152" s="1" t="n">
        <v>3.68</v>
      </c>
      <c r="H152" s="1" t="n">
        <v>3.68</v>
      </c>
      <c r="I152" s="1" t="n">
        <v>3.69</v>
      </c>
      <c r="J152" s="1" t="n">
        <v>29297</v>
      </c>
      <c r="K152" s="1" t="n">
        <v>-0.26</v>
      </c>
      <c r="L152" s="1" t="n">
        <v>3.67</v>
      </c>
      <c r="M152" s="1" t="n">
        <v>3.69</v>
      </c>
      <c r="N152" s="1" t="n">
        <v>3.63</v>
      </c>
      <c r="O152" s="1" t="n">
        <v>3.68</v>
      </c>
      <c r="P152" s="1" t="n">
        <v>5.63</v>
      </c>
      <c r="Q152" s="1" t="n">
        <v>1292181760</v>
      </c>
      <c r="R152" s="1" t="n">
        <v>1.32</v>
      </c>
      <c r="S152" s="1" t="s">
        <v>226</v>
      </c>
      <c r="T152" s="1" t="s">
        <v>103</v>
      </c>
      <c r="U152" s="1" t="n">
        <v>1.63</v>
      </c>
      <c r="V152" s="1" t="n">
        <v>3.66</v>
      </c>
      <c r="W152" s="1" t="n">
        <v>1826197</v>
      </c>
      <c r="X152" s="1" t="n">
        <v>1708908</v>
      </c>
      <c r="Y152" s="1" t="n">
        <v>1.07</v>
      </c>
      <c r="Z152" s="1" t="n">
        <v>33264</v>
      </c>
      <c r="AA152" s="1" t="n">
        <v>94320</v>
      </c>
      <c r="AB152" s="1" t="n">
        <v>0</v>
      </c>
    </row>
    <row r="153" customFormat="false" ht="14.25" hidden="false" customHeight="false" outlineLevel="0" collapsed="false">
      <c r="A153" s="1" t="str">
        <f aca="false">"600887"</f>
        <v>600887</v>
      </c>
      <c r="B153" s="1" t="s">
        <v>412</v>
      </c>
      <c r="C153" s="1" t="n">
        <v>0</v>
      </c>
      <c r="D153" s="1" t="n">
        <v>413252</v>
      </c>
      <c r="E153" s="6" t="s">
        <v>413</v>
      </c>
      <c r="F153" s="1" t="n">
        <v>0.68</v>
      </c>
      <c r="G153" s="1" t="n">
        <v>25.5</v>
      </c>
      <c r="H153" s="1" t="n">
        <v>25.49</v>
      </c>
      <c r="I153" s="1" t="n">
        <v>25.5</v>
      </c>
      <c r="J153" s="1" t="n">
        <v>5448</v>
      </c>
      <c r="K153" s="1" t="n">
        <v>0.16</v>
      </c>
      <c r="L153" s="1" t="n">
        <v>25.51</v>
      </c>
      <c r="M153" s="1" t="n">
        <v>25.68</v>
      </c>
      <c r="N153" s="1" t="n">
        <v>25.13</v>
      </c>
      <c r="O153" s="1" t="n">
        <v>25.5</v>
      </c>
      <c r="P153" s="1" t="n">
        <v>23.03</v>
      </c>
      <c r="Q153" s="1" t="n">
        <v>1044919616</v>
      </c>
      <c r="R153" s="1" t="n">
        <v>1</v>
      </c>
      <c r="S153" s="1" t="s">
        <v>414</v>
      </c>
      <c r="T153" s="1" t="s">
        <v>415</v>
      </c>
      <c r="U153" s="1" t="n">
        <v>2.16</v>
      </c>
      <c r="V153" s="1" t="n">
        <v>25.29</v>
      </c>
      <c r="W153" s="1" t="n">
        <v>215044</v>
      </c>
      <c r="X153" s="1" t="n">
        <v>198207</v>
      </c>
      <c r="Y153" s="1" t="n">
        <v>1.08</v>
      </c>
      <c r="Z153" s="1" t="n">
        <v>337</v>
      </c>
      <c r="AA153" s="1" t="n">
        <v>3376</v>
      </c>
      <c r="AB153" s="1" t="n">
        <v>0</v>
      </c>
    </row>
    <row r="154" customFormat="false" ht="14.25" hidden="false" customHeight="false" outlineLevel="0" collapsed="false">
      <c r="A154" s="1" t="str">
        <f aca="false">"600592"</f>
        <v>600592</v>
      </c>
      <c r="B154" s="1" t="s">
        <v>416</v>
      </c>
      <c r="C154" s="1" t="n">
        <v>0</v>
      </c>
      <c r="D154" s="1" t="n">
        <v>170410</v>
      </c>
      <c r="E154" s="6" t="s">
        <v>417</v>
      </c>
      <c r="F154" s="1" t="n">
        <v>4.27</v>
      </c>
      <c r="G154" s="1" t="n">
        <v>6.73</v>
      </c>
      <c r="H154" s="1" t="n">
        <v>6.72</v>
      </c>
      <c r="I154" s="1" t="n">
        <v>6.73</v>
      </c>
      <c r="J154" s="1" t="n">
        <v>4754</v>
      </c>
      <c r="K154" s="1" t="n">
        <v>0</v>
      </c>
      <c r="L154" s="1" t="n">
        <v>6.61</v>
      </c>
      <c r="M154" s="1" t="n">
        <v>6.74</v>
      </c>
      <c r="N154" s="1" t="n">
        <v>6.55</v>
      </c>
      <c r="O154" s="1" t="n">
        <v>6.73</v>
      </c>
      <c r="P154" s="1" t="n">
        <v>24</v>
      </c>
      <c r="Q154" s="1" t="n">
        <v>113341848</v>
      </c>
      <c r="R154" s="1" t="n">
        <v>1.11</v>
      </c>
      <c r="S154" s="1" t="s">
        <v>95</v>
      </c>
      <c r="T154" s="1" t="s">
        <v>147</v>
      </c>
      <c r="U154" s="1" t="n">
        <v>2.82</v>
      </c>
      <c r="V154" s="1" t="n">
        <v>6.65</v>
      </c>
      <c r="W154" s="1" t="n">
        <v>98456</v>
      </c>
      <c r="X154" s="1" t="n">
        <v>71953</v>
      </c>
      <c r="Y154" s="1" t="n">
        <v>1.37</v>
      </c>
      <c r="Z154" s="1" t="n">
        <v>649</v>
      </c>
      <c r="AA154" s="1" t="n">
        <v>3259</v>
      </c>
      <c r="AB154" s="1" t="n">
        <v>0</v>
      </c>
    </row>
    <row r="155" customFormat="false" ht="14.25" hidden="false" customHeight="false" outlineLevel="0" collapsed="false">
      <c r="A155" s="1" t="str">
        <f aca="false">"300256"</f>
        <v>300256</v>
      </c>
      <c r="B155" s="1" t="s">
        <v>418</v>
      </c>
      <c r="C155" s="1" t="n">
        <v>0</v>
      </c>
      <c r="D155" s="1" t="n">
        <v>591480</v>
      </c>
      <c r="E155" s="6" t="s">
        <v>419</v>
      </c>
      <c r="F155" s="1" t="n">
        <v>7.63</v>
      </c>
      <c r="G155" s="1" t="n">
        <v>3.87</v>
      </c>
      <c r="H155" s="1" t="n">
        <v>3.86</v>
      </c>
      <c r="I155" s="1" t="n">
        <v>3.87</v>
      </c>
      <c r="J155" s="1" t="n">
        <v>12412</v>
      </c>
      <c r="K155" s="1" t="n">
        <v>0.26</v>
      </c>
      <c r="L155" s="1" t="n">
        <v>3.78</v>
      </c>
      <c r="M155" s="1" t="n">
        <v>3.87</v>
      </c>
      <c r="N155" s="1" t="n">
        <v>3.76</v>
      </c>
      <c r="O155" s="1" t="n">
        <v>3.87</v>
      </c>
      <c r="P155" s="1" t="n">
        <v>38.98</v>
      </c>
      <c r="Q155" s="1" t="n">
        <v>225912576</v>
      </c>
      <c r="R155" s="1" t="n">
        <v>0.67</v>
      </c>
      <c r="S155" s="1" t="s">
        <v>133</v>
      </c>
      <c r="T155" s="1" t="s">
        <v>49</v>
      </c>
      <c r="U155" s="1" t="n">
        <v>2.84</v>
      </c>
      <c r="V155" s="1" t="n">
        <v>3.82</v>
      </c>
      <c r="W155" s="1" t="n">
        <v>289463</v>
      </c>
      <c r="X155" s="1" t="n">
        <v>302016</v>
      </c>
      <c r="Y155" s="1" t="n">
        <v>0.96</v>
      </c>
      <c r="Z155" s="1" t="n">
        <v>8185</v>
      </c>
      <c r="AA155" s="1" t="n">
        <v>6779</v>
      </c>
      <c r="AB155" s="1" t="n">
        <v>0</v>
      </c>
    </row>
    <row r="156" customFormat="false" ht="14.25" hidden="false" customHeight="false" outlineLevel="0" collapsed="false">
      <c r="A156" s="1" t="str">
        <f aca="false">"002311"</f>
        <v>002311</v>
      </c>
      <c r="B156" s="1" t="s">
        <v>420</v>
      </c>
      <c r="C156" s="1" t="n">
        <v>-0.04</v>
      </c>
      <c r="D156" s="1" t="n">
        <v>121371</v>
      </c>
      <c r="E156" s="6" t="s">
        <v>421</v>
      </c>
      <c r="F156" s="1" t="n">
        <v>0.79</v>
      </c>
      <c r="G156" s="1" t="n">
        <v>27.47</v>
      </c>
      <c r="H156" s="1" t="n">
        <v>27.47</v>
      </c>
      <c r="I156" s="1" t="n">
        <v>27.48</v>
      </c>
      <c r="J156" s="1" t="n">
        <v>472</v>
      </c>
      <c r="K156" s="1" t="n">
        <v>-0.06</v>
      </c>
      <c r="L156" s="1" t="n">
        <v>27.18</v>
      </c>
      <c r="M156" s="1" t="n">
        <v>28.2</v>
      </c>
      <c r="N156" s="1" t="n">
        <v>26.05</v>
      </c>
      <c r="O156" s="1" t="n">
        <v>27.48</v>
      </c>
      <c r="P156" s="1" t="n">
        <v>25.63</v>
      </c>
      <c r="Q156" s="1" t="n">
        <v>327893824</v>
      </c>
      <c r="R156" s="1" t="n">
        <v>0.97</v>
      </c>
      <c r="S156" s="1" t="s">
        <v>64</v>
      </c>
      <c r="T156" s="1" t="s">
        <v>99</v>
      </c>
      <c r="U156" s="1" t="n">
        <v>7.82</v>
      </c>
      <c r="V156" s="1" t="n">
        <v>27.02</v>
      </c>
      <c r="W156" s="1" t="n">
        <v>54867</v>
      </c>
      <c r="X156" s="1" t="n">
        <v>66504</v>
      </c>
      <c r="Y156" s="1" t="n">
        <v>0.83</v>
      </c>
      <c r="Z156" s="1" t="n">
        <v>1188</v>
      </c>
      <c r="AA156" s="1" t="n">
        <v>102</v>
      </c>
      <c r="AB156" s="1" t="n">
        <v>-0.01</v>
      </c>
    </row>
    <row r="157" customFormat="false" ht="14.25" hidden="false" customHeight="false" outlineLevel="0" collapsed="false">
      <c r="A157" s="1" t="str">
        <f aca="false">"600674"</f>
        <v>600674</v>
      </c>
      <c r="B157" s="1" t="s">
        <v>422</v>
      </c>
      <c r="C157" s="1" t="n">
        <v>-0.11</v>
      </c>
      <c r="D157" s="1" t="n">
        <v>146754</v>
      </c>
      <c r="E157" s="6" t="s">
        <v>423</v>
      </c>
      <c r="F157" s="1" t="n">
        <v>0.33</v>
      </c>
      <c r="G157" s="1" t="n">
        <v>9.04</v>
      </c>
      <c r="H157" s="1" t="n">
        <v>9.04</v>
      </c>
      <c r="I157" s="1" t="n">
        <v>9.05</v>
      </c>
      <c r="J157" s="1" t="n">
        <v>1660</v>
      </c>
      <c r="K157" s="1" t="n">
        <v>0.22</v>
      </c>
      <c r="L157" s="1" t="n">
        <v>9.03</v>
      </c>
      <c r="M157" s="1" t="n">
        <v>9.05</v>
      </c>
      <c r="N157" s="1" t="n">
        <v>8.92</v>
      </c>
      <c r="O157" s="1" t="n">
        <v>9.05</v>
      </c>
      <c r="P157" s="1" t="n">
        <v>10.77</v>
      </c>
      <c r="Q157" s="1" t="n">
        <v>132020336</v>
      </c>
      <c r="R157" s="1" t="n">
        <v>1.2</v>
      </c>
      <c r="S157" s="1" t="s">
        <v>38</v>
      </c>
      <c r="T157" s="1" t="s">
        <v>39</v>
      </c>
      <c r="U157" s="1" t="n">
        <v>1.44</v>
      </c>
      <c r="V157" s="1" t="n">
        <v>9</v>
      </c>
      <c r="W157" s="1" t="n">
        <v>72302</v>
      </c>
      <c r="X157" s="1" t="n">
        <v>74451</v>
      </c>
      <c r="Y157" s="1" t="n">
        <v>0.97</v>
      </c>
      <c r="Z157" s="1" t="n">
        <v>1013</v>
      </c>
      <c r="AA157" s="1" t="n">
        <v>582</v>
      </c>
      <c r="AB157" s="1" t="n">
        <v>-0.01</v>
      </c>
    </row>
    <row r="158" customFormat="false" ht="14.25" hidden="false" customHeight="false" outlineLevel="0" collapsed="false">
      <c r="A158" s="1" t="str">
        <f aca="false">"600021"</f>
        <v>600021</v>
      </c>
      <c r="B158" s="1" t="s">
        <v>424</v>
      </c>
      <c r="C158" s="1" t="n">
        <v>-0.11</v>
      </c>
      <c r="D158" s="1" t="n">
        <v>78982</v>
      </c>
      <c r="E158" s="6" t="s">
        <v>425</v>
      </c>
      <c r="F158" s="1" t="n">
        <v>0.92</v>
      </c>
      <c r="G158" s="1" t="n">
        <v>8.77</v>
      </c>
      <c r="H158" s="1" t="n">
        <v>8.76</v>
      </c>
      <c r="I158" s="1" t="n">
        <v>8.77</v>
      </c>
      <c r="J158" s="1" t="n">
        <v>1201</v>
      </c>
      <c r="K158" s="1" t="n">
        <v>0</v>
      </c>
      <c r="L158" s="1" t="n">
        <v>8.77</v>
      </c>
      <c r="M158" s="1" t="n">
        <v>8.78</v>
      </c>
      <c r="N158" s="1" t="n">
        <v>8.65</v>
      </c>
      <c r="O158" s="1" t="n">
        <v>8.78</v>
      </c>
      <c r="P158" s="1" t="n">
        <v>24.12</v>
      </c>
      <c r="Q158" s="1" t="n">
        <v>68715848</v>
      </c>
      <c r="R158" s="1" t="n">
        <v>1.28</v>
      </c>
      <c r="S158" s="1" t="s">
        <v>126</v>
      </c>
      <c r="T158" s="1" t="s">
        <v>84</v>
      </c>
      <c r="U158" s="1" t="n">
        <v>1.48</v>
      </c>
      <c r="V158" s="1" t="n">
        <v>8.7</v>
      </c>
      <c r="W158" s="1" t="n">
        <v>48046</v>
      </c>
      <c r="X158" s="1" t="n">
        <v>30936</v>
      </c>
      <c r="Y158" s="1" t="n">
        <v>1.55</v>
      </c>
      <c r="Z158" s="1" t="n">
        <v>369</v>
      </c>
      <c r="AA158" s="1" t="n">
        <v>263</v>
      </c>
      <c r="AB158" s="1" t="n">
        <v>-0.01</v>
      </c>
    </row>
    <row r="159" customFormat="false" ht="14.25" hidden="false" customHeight="false" outlineLevel="0" collapsed="false">
      <c r="A159" s="1" t="str">
        <f aca="false">"600690"</f>
        <v>600690</v>
      </c>
      <c r="B159" s="1" t="s">
        <v>426</v>
      </c>
      <c r="C159" s="1" t="n">
        <v>-0.13</v>
      </c>
      <c r="D159" s="1" t="n">
        <v>285719</v>
      </c>
      <c r="E159" s="6" t="s">
        <v>427</v>
      </c>
      <c r="F159" s="1" t="n">
        <v>0.47</v>
      </c>
      <c r="G159" s="1" t="n">
        <v>15.96</v>
      </c>
      <c r="H159" s="1" t="n">
        <v>15.95</v>
      </c>
      <c r="I159" s="1" t="n">
        <v>15.96</v>
      </c>
      <c r="J159" s="1" t="n">
        <v>6998</v>
      </c>
      <c r="K159" s="1" t="n">
        <v>-0.05</v>
      </c>
      <c r="L159" s="1" t="n">
        <v>15.98</v>
      </c>
      <c r="M159" s="1" t="n">
        <v>16.03</v>
      </c>
      <c r="N159" s="1" t="n">
        <v>15.78</v>
      </c>
      <c r="O159" s="1" t="n">
        <v>15.98</v>
      </c>
      <c r="P159" s="1" t="n">
        <v>12.44</v>
      </c>
      <c r="Q159" s="1" t="n">
        <v>453904288</v>
      </c>
      <c r="R159" s="1" t="n">
        <v>0.72</v>
      </c>
      <c r="S159" s="1" t="s">
        <v>223</v>
      </c>
      <c r="T159" s="1" t="s">
        <v>61</v>
      </c>
      <c r="U159" s="1" t="n">
        <v>1.56</v>
      </c>
      <c r="V159" s="1" t="n">
        <v>15.89</v>
      </c>
      <c r="W159" s="1" t="n">
        <v>139727</v>
      </c>
      <c r="X159" s="1" t="n">
        <v>145991</v>
      </c>
      <c r="Y159" s="1" t="n">
        <v>0.96</v>
      </c>
      <c r="Z159" s="1" t="n">
        <v>548</v>
      </c>
      <c r="AA159" s="1" t="n">
        <v>167</v>
      </c>
      <c r="AB159" s="1" t="n">
        <v>-0.02</v>
      </c>
    </row>
    <row r="160" customFormat="false" ht="14.25" hidden="false" customHeight="false" outlineLevel="0" collapsed="false">
      <c r="A160" s="1" t="str">
        <f aca="false">"600236"</f>
        <v>600236</v>
      </c>
      <c r="B160" s="1" t="s">
        <v>428</v>
      </c>
      <c r="C160" s="1" t="n">
        <v>-0.17</v>
      </c>
      <c r="D160" s="1" t="n">
        <v>87097</v>
      </c>
      <c r="E160" s="6" t="s">
        <v>429</v>
      </c>
      <c r="F160" s="1" t="n">
        <v>0.14</v>
      </c>
      <c r="G160" s="1" t="n">
        <v>5.74</v>
      </c>
      <c r="H160" s="1" t="n">
        <v>5.74</v>
      </c>
      <c r="I160" s="1" t="n">
        <v>5.75</v>
      </c>
      <c r="J160" s="1" t="n">
        <v>327</v>
      </c>
      <c r="K160" s="1" t="n">
        <v>0.17</v>
      </c>
      <c r="L160" s="1" t="n">
        <v>5.75</v>
      </c>
      <c r="M160" s="1" t="n">
        <v>5.76</v>
      </c>
      <c r="N160" s="1" t="n">
        <v>5.71</v>
      </c>
      <c r="O160" s="1" t="n">
        <v>5.75</v>
      </c>
      <c r="P160" s="1" t="n">
        <v>12.97</v>
      </c>
      <c r="Q160" s="1" t="n">
        <v>49894448</v>
      </c>
      <c r="R160" s="1" t="n">
        <v>1.07</v>
      </c>
      <c r="S160" s="1" t="s">
        <v>38</v>
      </c>
      <c r="T160" s="1" t="s">
        <v>183</v>
      </c>
      <c r="U160" s="1" t="n">
        <v>0.87</v>
      </c>
      <c r="V160" s="1" t="n">
        <v>5.73</v>
      </c>
      <c r="W160" s="1" t="n">
        <v>48288</v>
      </c>
      <c r="X160" s="1" t="n">
        <v>38808</v>
      </c>
      <c r="Y160" s="1" t="n">
        <v>1.24</v>
      </c>
      <c r="Z160" s="1" t="n">
        <v>507</v>
      </c>
      <c r="AA160" s="1" t="n">
        <v>311</v>
      </c>
      <c r="AB160" s="1" t="n">
        <v>-0.01</v>
      </c>
    </row>
    <row r="161" customFormat="false" ht="14.25" hidden="false" customHeight="false" outlineLevel="0" collapsed="false">
      <c r="A161" s="1" t="str">
        <f aca="false">"601398"</f>
        <v>601398</v>
      </c>
      <c r="B161" s="1" t="s">
        <v>430</v>
      </c>
      <c r="C161" s="1" t="n">
        <v>-0.18</v>
      </c>
      <c r="D161" s="1" t="n">
        <v>2983246</v>
      </c>
      <c r="E161" s="6" t="s">
        <v>431</v>
      </c>
      <c r="F161" s="1" t="n">
        <v>0.11</v>
      </c>
      <c r="G161" s="1" t="n">
        <v>5.55</v>
      </c>
      <c r="H161" s="1" t="n">
        <v>5.54</v>
      </c>
      <c r="I161" s="1" t="n">
        <v>5.55</v>
      </c>
      <c r="J161" s="1" t="n">
        <v>20393</v>
      </c>
      <c r="K161" s="1" t="n">
        <v>0</v>
      </c>
      <c r="L161" s="1" t="n">
        <v>5.55</v>
      </c>
      <c r="M161" s="1" t="n">
        <v>5.55</v>
      </c>
      <c r="N161" s="1" t="n">
        <v>5.47</v>
      </c>
      <c r="O161" s="1" t="n">
        <v>5.56</v>
      </c>
      <c r="P161" s="1" t="n">
        <v>6.19</v>
      </c>
      <c r="Q161" s="1" t="n">
        <v>1643297664</v>
      </c>
      <c r="R161" s="1" t="n">
        <v>1.7</v>
      </c>
      <c r="S161" s="1" t="s">
        <v>226</v>
      </c>
      <c r="T161" s="1" t="s">
        <v>103</v>
      </c>
      <c r="U161" s="1" t="n">
        <v>1.44</v>
      </c>
      <c r="V161" s="1" t="n">
        <v>5.51</v>
      </c>
      <c r="W161" s="1" t="n">
        <v>1606661</v>
      </c>
      <c r="X161" s="1" t="n">
        <v>1376584</v>
      </c>
      <c r="Y161" s="1" t="n">
        <v>1.17</v>
      </c>
      <c r="Z161" s="1" t="n">
        <v>26946</v>
      </c>
      <c r="AA161" s="1" t="n">
        <v>28783</v>
      </c>
      <c r="AB161" s="1" t="n">
        <v>-0.01</v>
      </c>
    </row>
    <row r="162" customFormat="false" ht="14.25" hidden="false" customHeight="false" outlineLevel="0" collapsed="false">
      <c r="A162" s="1" t="str">
        <f aca="false">"600532"</f>
        <v>600532</v>
      </c>
      <c r="B162" s="1" t="s">
        <v>432</v>
      </c>
      <c r="C162" s="1" t="n">
        <v>-0.19</v>
      </c>
      <c r="D162" s="1" t="n">
        <v>266279</v>
      </c>
      <c r="E162" s="6" t="s">
        <v>433</v>
      </c>
      <c r="F162" s="1" t="n">
        <v>5.16</v>
      </c>
      <c r="G162" s="1" t="n">
        <v>5.24</v>
      </c>
      <c r="H162" s="1" t="n">
        <v>5.24</v>
      </c>
      <c r="I162" s="1" t="n">
        <v>5.25</v>
      </c>
      <c r="J162" s="1" t="n">
        <v>6624</v>
      </c>
      <c r="K162" s="1" t="n">
        <v>0</v>
      </c>
      <c r="L162" s="1" t="n">
        <v>5.12</v>
      </c>
      <c r="M162" s="1" t="n">
        <v>5.27</v>
      </c>
      <c r="N162" s="1" t="n">
        <v>5.08</v>
      </c>
      <c r="O162" s="1" t="n">
        <v>5.25</v>
      </c>
      <c r="P162" s="6" t="s">
        <v>33</v>
      </c>
      <c r="Q162" s="1" t="n">
        <v>138447888</v>
      </c>
      <c r="R162" s="1" t="n">
        <v>0.81</v>
      </c>
      <c r="S162" s="1" t="s">
        <v>182</v>
      </c>
      <c r="T162" s="1" t="s">
        <v>84</v>
      </c>
      <c r="U162" s="1" t="n">
        <v>3.62</v>
      </c>
      <c r="V162" s="1" t="n">
        <v>5.2</v>
      </c>
      <c r="W162" s="1" t="n">
        <v>123375</v>
      </c>
      <c r="X162" s="1" t="n">
        <v>142904</v>
      </c>
      <c r="Y162" s="1" t="n">
        <v>0.86</v>
      </c>
      <c r="Z162" s="1" t="n">
        <v>1940</v>
      </c>
      <c r="AA162" s="1" t="n">
        <v>4993</v>
      </c>
      <c r="AB162" s="1" t="n">
        <v>-0.01</v>
      </c>
    </row>
    <row r="163" customFormat="false" ht="14.25" hidden="false" customHeight="false" outlineLevel="0" collapsed="false">
      <c r="A163" s="1" t="str">
        <f aca="false">"300122"</f>
        <v>300122</v>
      </c>
      <c r="B163" s="1" t="s">
        <v>434</v>
      </c>
      <c r="C163" s="1" t="n">
        <v>-0.28</v>
      </c>
      <c r="D163" s="1" t="n">
        <v>131150</v>
      </c>
      <c r="E163" s="6" t="s">
        <v>435</v>
      </c>
      <c r="F163" s="1" t="n">
        <v>1.51</v>
      </c>
      <c r="G163" s="1" t="n">
        <v>39.75</v>
      </c>
      <c r="H163" s="1" t="n">
        <v>39.74</v>
      </c>
      <c r="I163" s="1" t="n">
        <v>39.75</v>
      </c>
      <c r="J163" s="1" t="n">
        <v>2032</v>
      </c>
      <c r="K163" s="1" t="n">
        <v>0.05</v>
      </c>
      <c r="L163" s="1" t="n">
        <v>39.67</v>
      </c>
      <c r="M163" s="1" t="n">
        <v>40.19</v>
      </c>
      <c r="N163" s="1" t="n">
        <v>38.66</v>
      </c>
      <c r="O163" s="1" t="n">
        <v>39.86</v>
      </c>
      <c r="P163" s="1" t="n">
        <v>43.9</v>
      </c>
      <c r="Q163" s="1" t="n">
        <v>515648256</v>
      </c>
      <c r="R163" s="1" t="n">
        <v>1.17</v>
      </c>
      <c r="S163" s="1" t="s">
        <v>68</v>
      </c>
      <c r="T163" s="1" t="s">
        <v>155</v>
      </c>
      <c r="U163" s="1" t="n">
        <v>3.84</v>
      </c>
      <c r="V163" s="1" t="n">
        <v>39.32</v>
      </c>
      <c r="W163" s="1" t="n">
        <v>69730</v>
      </c>
      <c r="X163" s="1" t="n">
        <v>61419</v>
      </c>
      <c r="Y163" s="1" t="n">
        <v>1.14</v>
      </c>
      <c r="Z163" s="1" t="n">
        <v>74</v>
      </c>
      <c r="AA163" s="1" t="n">
        <v>314</v>
      </c>
      <c r="AB163" s="1" t="n">
        <v>-0.11</v>
      </c>
    </row>
    <row r="164" customFormat="false" ht="14.25" hidden="false" customHeight="false" outlineLevel="0" collapsed="false">
      <c r="A164" s="1" t="str">
        <f aca="false">"000429"</f>
        <v>000429</v>
      </c>
      <c r="B164" s="1" t="s">
        <v>436</v>
      </c>
      <c r="C164" s="1" t="n">
        <v>-0.34</v>
      </c>
      <c r="D164" s="1" t="n">
        <v>84253</v>
      </c>
      <c r="E164" s="6" t="s">
        <v>437</v>
      </c>
      <c r="F164" s="1" t="n">
        <v>1.8</v>
      </c>
      <c r="G164" s="1" t="n">
        <v>8.82</v>
      </c>
      <c r="H164" s="1" t="n">
        <v>8.81</v>
      </c>
      <c r="I164" s="1" t="n">
        <v>8.82</v>
      </c>
      <c r="J164" s="1" t="n">
        <v>869</v>
      </c>
      <c r="K164" s="1" t="n">
        <v>0</v>
      </c>
      <c r="L164" s="1" t="n">
        <v>8.86</v>
      </c>
      <c r="M164" s="1" t="n">
        <v>8.87</v>
      </c>
      <c r="N164" s="1" t="n">
        <v>8.71</v>
      </c>
      <c r="O164" s="1" t="n">
        <v>8.85</v>
      </c>
      <c r="P164" s="1" t="n">
        <v>11.33</v>
      </c>
      <c r="Q164" s="1" t="n">
        <v>73838976</v>
      </c>
      <c r="R164" s="1" t="n">
        <v>0.61</v>
      </c>
      <c r="S164" s="1" t="s">
        <v>262</v>
      </c>
      <c r="T164" s="1" t="s">
        <v>99</v>
      </c>
      <c r="U164" s="1" t="n">
        <v>1.81</v>
      </c>
      <c r="V164" s="1" t="n">
        <v>8.76</v>
      </c>
      <c r="W164" s="1" t="n">
        <v>48335</v>
      </c>
      <c r="X164" s="1" t="n">
        <v>35917</v>
      </c>
      <c r="Y164" s="1" t="n">
        <v>1.35</v>
      </c>
      <c r="Z164" s="1" t="n">
        <v>991</v>
      </c>
      <c r="AA164" s="1" t="n">
        <v>1075</v>
      </c>
      <c r="AB164" s="1" t="n">
        <v>-0.03</v>
      </c>
    </row>
    <row r="165" customFormat="false" ht="14.25" hidden="false" customHeight="false" outlineLevel="0" collapsed="false">
      <c r="A165" s="1" t="str">
        <f aca="false">"002679"</f>
        <v>002679</v>
      </c>
      <c r="B165" s="1" t="s">
        <v>438</v>
      </c>
      <c r="C165" s="1" t="n">
        <v>-0.35</v>
      </c>
      <c r="D165" s="1" t="n">
        <v>31695</v>
      </c>
      <c r="E165" s="6" t="s">
        <v>439</v>
      </c>
      <c r="F165" s="1" t="n">
        <v>1.34</v>
      </c>
      <c r="G165" s="1" t="n">
        <v>20.1</v>
      </c>
      <c r="H165" s="1" t="n">
        <v>20.09</v>
      </c>
      <c r="I165" s="1" t="n">
        <v>20.1</v>
      </c>
      <c r="J165" s="1" t="n">
        <v>900</v>
      </c>
      <c r="K165" s="1" t="n">
        <v>0.15</v>
      </c>
      <c r="L165" s="1" t="n">
        <v>20.15</v>
      </c>
      <c r="M165" s="1" t="n">
        <v>20.4</v>
      </c>
      <c r="N165" s="1" t="n">
        <v>19.72</v>
      </c>
      <c r="O165" s="1" t="n">
        <v>20.17</v>
      </c>
      <c r="P165" s="1" t="n">
        <v>276.75</v>
      </c>
      <c r="Q165" s="1" t="n">
        <v>63494980</v>
      </c>
      <c r="R165" s="1" t="n">
        <v>0.73</v>
      </c>
      <c r="S165" s="1" t="s">
        <v>440</v>
      </c>
      <c r="T165" s="1" t="s">
        <v>147</v>
      </c>
      <c r="U165" s="1" t="n">
        <v>3.37</v>
      </c>
      <c r="V165" s="1" t="n">
        <v>20.03</v>
      </c>
      <c r="W165" s="1" t="n">
        <v>17497</v>
      </c>
      <c r="X165" s="1" t="n">
        <v>14198</v>
      </c>
      <c r="Y165" s="1" t="n">
        <v>1.23</v>
      </c>
      <c r="Z165" s="1" t="n">
        <v>63</v>
      </c>
      <c r="AA165" s="1" t="n">
        <v>19</v>
      </c>
      <c r="AB165" s="1" t="n">
        <v>-0.07</v>
      </c>
    </row>
    <row r="166" customFormat="false" ht="14.25" hidden="false" customHeight="false" outlineLevel="0" collapsed="false">
      <c r="A166" s="1" t="str">
        <f aca="false">"000338"</f>
        <v>000338</v>
      </c>
      <c r="B166" s="1" t="s">
        <v>441</v>
      </c>
      <c r="C166" s="1" t="n">
        <v>-0.42</v>
      </c>
      <c r="D166" s="1" t="n">
        <v>694703</v>
      </c>
      <c r="E166" s="6" t="s">
        <v>442</v>
      </c>
      <c r="F166" s="1" t="n">
        <v>1.64</v>
      </c>
      <c r="G166" s="1" t="n">
        <v>9.5</v>
      </c>
      <c r="H166" s="1" t="n">
        <v>9.49</v>
      </c>
      <c r="I166" s="1" t="n">
        <v>9.5</v>
      </c>
      <c r="J166" s="1" t="n">
        <v>13094</v>
      </c>
      <c r="K166" s="1" t="n">
        <v>0.11</v>
      </c>
      <c r="L166" s="1" t="n">
        <v>9.45</v>
      </c>
      <c r="M166" s="1" t="n">
        <v>9.53</v>
      </c>
      <c r="N166" s="1" t="n">
        <v>9.21</v>
      </c>
      <c r="O166" s="1" t="n">
        <v>9.54</v>
      </c>
      <c r="P166" s="1" t="n">
        <v>9.42</v>
      </c>
      <c r="Q166" s="1" t="n">
        <v>651196160</v>
      </c>
      <c r="R166" s="1" t="n">
        <v>0.82</v>
      </c>
      <c r="S166" s="1" t="s">
        <v>150</v>
      </c>
      <c r="T166" s="1" t="s">
        <v>61</v>
      </c>
      <c r="U166" s="1" t="n">
        <v>3.35</v>
      </c>
      <c r="V166" s="1" t="n">
        <v>9.37</v>
      </c>
      <c r="W166" s="1" t="n">
        <v>373277</v>
      </c>
      <c r="X166" s="1" t="n">
        <v>321426</v>
      </c>
      <c r="Y166" s="1" t="n">
        <v>1.16</v>
      </c>
      <c r="Z166" s="1" t="n">
        <v>5288</v>
      </c>
      <c r="AA166" s="1" t="n">
        <v>7225</v>
      </c>
      <c r="AB166" s="1" t="n">
        <v>-0.04</v>
      </c>
    </row>
    <row r="167" customFormat="false" ht="14.25" hidden="false" customHeight="false" outlineLevel="0" collapsed="false">
      <c r="A167" s="1" t="str">
        <f aca="false">"600801"</f>
        <v>600801</v>
      </c>
      <c r="B167" s="1" t="s">
        <v>443</v>
      </c>
      <c r="C167" s="1" t="n">
        <v>-0.44</v>
      </c>
      <c r="D167" s="1" t="n">
        <v>143767</v>
      </c>
      <c r="E167" s="6" t="s">
        <v>444</v>
      </c>
      <c r="F167" s="1" t="n">
        <v>1.48</v>
      </c>
      <c r="G167" s="1" t="n">
        <v>18.16</v>
      </c>
      <c r="H167" s="1" t="n">
        <v>18.15</v>
      </c>
      <c r="I167" s="1" t="n">
        <v>18.16</v>
      </c>
      <c r="J167" s="1" t="n">
        <v>1423</v>
      </c>
      <c r="K167" s="1" t="n">
        <v>-0.15</v>
      </c>
      <c r="L167" s="1" t="n">
        <v>18.23</v>
      </c>
      <c r="M167" s="1" t="n">
        <v>18.28</v>
      </c>
      <c r="N167" s="1" t="n">
        <v>17.75</v>
      </c>
      <c r="O167" s="1" t="n">
        <v>18.24</v>
      </c>
      <c r="P167" s="1" t="n">
        <v>5.98</v>
      </c>
      <c r="Q167" s="1" t="n">
        <v>258638448</v>
      </c>
      <c r="R167" s="1" t="n">
        <v>1.12</v>
      </c>
      <c r="S167" s="1" t="s">
        <v>403</v>
      </c>
      <c r="T167" s="1" t="s">
        <v>78</v>
      </c>
      <c r="U167" s="1" t="n">
        <v>2.91</v>
      </c>
      <c r="V167" s="1" t="n">
        <v>17.99</v>
      </c>
      <c r="W167" s="1" t="n">
        <v>80485</v>
      </c>
      <c r="X167" s="1" t="n">
        <v>63282</v>
      </c>
      <c r="Y167" s="1" t="n">
        <v>1.27</v>
      </c>
      <c r="Z167" s="1" t="n">
        <v>324</v>
      </c>
      <c r="AA167" s="1" t="n">
        <v>414</v>
      </c>
      <c r="AB167" s="1" t="n">
        <v>-0.08</v>
      </c>
    </row>
    <row r="168" customFormat="false" ht="14.25" hidden="false" customHeight="false" outlineLevel="0" collapsed="false">
      <c r="A168" s="1" t="str">
        <f aca="false">"002165"</f>
        <v>002165</v>
      </c>
      <c r="B168" s="1" t="s">
        <v>445</v>
      </c>
      <c r="C168" s="1" t="n">
        <v>-0.44</v>
      </c>
      <c r="D168" s="1" t="n">
        <v>55605</v>
      </c>
      <c r="E168" s="6" t="s">
        <v>446</v>
      </c>
      <c r="F168" s="1" t="n">
        <v>1.05</v>
      </c>
      <c r="G168" s="1" t="n">
        <v>4.49</v>
      </c>
      <c r="H168" s="1" t="n">
        <v>4.49</v>
      </c>
      <c r="I168" s="1" t="n">
        <v>4.5</v>
      </c>
      <c r="J168" s="1" t="n">
        <v>2395</v>
      </c>
      <c r="K168" s="1" t="n">
        <v>0.22</v>
      </c>
      <c r="L168" s="1" t="n">
        <v>4.46</v>
      </c>
      <c r="M168" s="1" t="n">
        <v>4.52</v>
      </c>
      <c r="N168" s="1" t="n">
        <v>4.42</v>
      </c>
      <c r="O168" s="1" t="n">
        <v>4.51</v>
      </c>
      <c r="P168" s="1" t="n">
        <v>82.64</v>
      </c>
      <c r="Q168" s="1" t="n">
        <v>24871272</v>
      </c>
      <c r="R168" s="1" t="n">
        <v>0.49</v>
      </c>
      <c r="S168" s="1" t="s">
        <v>306</v>
      </c>
      <c r="T168" s="1" t="s">
        <v>42</v>
      </c>
      <c r="U168" s="1" t="n">
        <v>2.22</v>
      </c>
      <c r="V168" s="1" t="n">
        <v>4.47</v>
      </c>
      <c r="W168" s="1" t="n">
        <v>27456</v>
      </c>
      <c r="X168" s="1" t="n">
        <v>28148</v>
      </c>
      <c r="Y168" s="1" t="n">
        <v>0.98</v>
      </c>
      <c r="Z168" s="1" t="n">
        <v>1582</v>
      </c>
      <c r="AA168" s="1" t="n">
        <v>1512</v>
      </c>
      <c r="AB168" s="1" t="n">
        <v>-0.02</v>
      </c>
    </row>
    <row r="169" customFormat="false" ht="14.25" hidden="false" customHeight="false" outlineLevel="0" collapsed="false">
      <c r="A169" s="1" t="str">
        <f aca="false">"600585"</f>
        <v>600585</v>
      </c>
      <c r="B169" s="1" t="s">
        <v>447</v>
      </c>
      <c r="C169" s="1" t="n">
        <v>-0.49</v>
      </c>
      <c r="D169" s="1" t="n">
        <v>342154</v>
      </c>
      <c r="E169" s="6" t="s">
        <v>448</v>
      </c>
      <c r="F169" s="1" t="n">
        <v>0.86</v>
      </c>
      <c r="G169" s="1" t="n">
        <v>34.7</v>
      </c>
      <c r="H169" s="1" t="n">
        <v>34.69</v>
      </c>
      <c r="I169" s="1" t="n">
        <v>34.7</v>
      </c>
      <c r="J169" s="1" t="n">
        <v>2555</v>
      </c>
      <c r="K169" s="1" t="n">
        <v>0.12</v>
      </c>
      <c r="L169" s="1" t="n">
        <v>34.8</v>
      </c>
      <c r="M169" s="1" t="n">
        <v>34.86</v>
      </c>
      <c r="N169" s="1" t="n">
        <v>33.7</v>
      </c>
      <c r="O169" s="1" t="n">
        <v>34.87</v>
      </c>
      <c r="P169" s="1" t="n">
        <v>6.66</v>
      </c>
      <c r="Q169" s="1" t="n">
        <v>1171230720</v>
      </c>
      <c r="R169" s="1" t="n">
        <v>1.28</v>
      </c>
      <c r="S169" s="1" t="s">
        <v>403</v>
      </c>
      <c r="T169" s="1" t="s">
        <v>81</v>
      </c>
      <c r="U169" s="1" t="n">
        <v>3.33</v>
      </c>
      <c r="V169" s="1" t="n">
        <v>34.23</v>
      </c>
      <c r="W169" s="1" t="n">
        <v>182000</v>
      </c>
      <c r="X169" s="1" t="n">
        <v>160153</v>
      </c>
      <c r="Y169" s="1" t="n">
        <v>1.14</v>
      </c>
      <c r="Z169" s="1" t="n">
        <v>314</v>
      </c>
      <c r="AA169" s="1" t="n">
        <v>1072</v>
      </c>
      <c r="AB169" s="1" t="n">
        <v>-0.17</v>
      </c>
    </row>
    <row r="170" customFormat="false" ht="14.25" hidden="false" customHeight="false" outlineLevel="0" collapsed="false">
      <c r="A170" s="1" t="str">
        <f aca="false">"002124"</f>
        <v>002124</v>
      </c>
      <c r="B170" s="1" t="s">
        <v>449</v>
      </c>
      <c r="C170" s="1" t="n">
        <v>-0.51</v>
      </c>
      <c r="D170" s="1" t="n">
        <v>415242</v>
      </c>
      <c r="E170" s="6" t="s">
        <v>450</v>
      </c>
      <c r="F170" s="1" t="n">
        <v>3.92</v>
      </c>
      <c r="G170" s="1" t="n">
        <v>11.68</v>
      </c>
      <c r="H170" s="1" t="n">
        <v>11.67</v>
      </c>
      <c r="I170" s="1" t="n">
        <v>11.68</v>
      </c>
      <c r="J170" s="1" t="n">
        <v>3347</v>
      </c>
      <c r="K170" s="1" t="n">
        <v>0.69</v>
      </c>
      <c r="L170" s="1" t="n">
        <v>11.54</v>
      </c>
      <c r="M170" s="1" t="n">
        <v>12.16</v>
      </c>
      <c r="N170" s="1" t="n">
        <v>11.16</v>
      </c>
      <c r="O170" s="1" t="n">
        <v>11.74</v>
      </c>
      <c r="P170" s="1" t="n">
        <v>84.06</v>
      </c>
      <c r="Q170" s="1" t="n">
        <v>485102432</v>
      </c>
      <c r="R170" s="1" t="n">
        <v>1.08</v>
      </c>
      <c r="S170" s="1" t="s">
        <v>64</v>
      </c>
      <c r="T170" s="1" t="s">
        <v>49</v>
      </c>
      <c r="U170" s="1" t="n">
        <v>8.52</v>
      </c>
      <c r="V170" s="1" t="n">
        <v>11.68</v>
      </c>
      <c r="W170" s="1" t="n">
        <v>212810</v>
      </c>
      <c r="X170" s="1" t="n">
        <v>202432</v>
      </c>
      <c r="Y170" s="1" t="n">
        <v>1.05</v>
      </c>
      <c r="Z170" s="1" t="n">
        <v>1814</v>
      </c>
      <c r="AA170" s="1" t="n">
        <v>1804</v>
      </c>
      <c r="AB170" s="1" t="n">
        <v>-0.06</v>
      </c>
    </row>
    <row r="171" customFormat="false" ht="14.25" hidden="false" customHeight="false" outlineLevel="0" collapsed="false">
      <c r="A171" s="1" t="str">
        <f aca="false">"002567"</f>
        <v>002567</v>
      </c>
      <c r="B171" s="1" t="s">
        <v>451</v>
      </c>
      <c r="C171" s="1" t="n">
        <v>-0.58</v>
      </c>
      <c r="D171" s="1" t="n">
        <v>333435</v>
      </c>
      <c r="E171" s="6" t="s">
        <v>452</v>
      </c>
      <c r="F171" s="1" t="n">
        <v>4.4</v>
      </c>
      <c r="G171" s="1" t="n">
        <v>8.51</v>
      </c>
      <c r="H171" s="1" t="n">
        <v>8.5</v>
      </c>
      <c r="I171" s="1" t="n">
        <v>8.51</v>
      </c>
      <c r="J171" s="1" t="n">
        <v>4145</v>
      </c>
      <c r="K171" s="1" t="n">
        <v>0.12</v>
      </c>
      <c r="L171" s="1" t="n">
        <v>8.57</v>
      </c>
      <c r="M171" s="1" t="n">
        <v>8.95</v>
      </c>
      <c r="N171" s="1" t="n">
        <v>8.22</v>
      </c>
      <c r="O171" s="1" t="n">
        <v>8.56</v>
      </c>
      <c r="P171" s="1" t="n">
        <v>42.08</v>
      </c>
      <c r="Q171" s="1" t="n">
        <v>287020832</v>
      </c>
      <c r="R171" s="1" t="n">
        <v>0.86</v>
      </c>
      <c r="S171" s="1" t="s">
        <v>64</v>
      </c>
      <c r="T171" s="1" t="s">
        <v>35</v>
      </c>
      <c r="U171" s="1" t="n">
        <v>8.53</v>
      </c>
      <c r="V171" s="1" t="n">
        <v>8.61</v>
      </c>
      <c r="W171" s="1" t="n">
        <v>171398</v>
      </c>
      <c r="X171" s="1" t="n">
        <v>162037</v>
      </c>
      <c r="Y171" s="1" t="n">
        <v>1.06</v>
      </c>
      <c r="Z171" s="1" t="n">
        <v>1619</v>
      </c>
      <c r="AA171" s="1" t="n">
        <v>188</v>
      </c>
      <c r="AB171" s="1" t="n">
        <v>-0.05</v>
      </c>
    </row>
    <row r="172" customFormat="false" ht="14.25" hidden="false" customHeight="false" outlineLevel="0" collapsed="false">
      <c r="A172" s="1" t="str">
        <f aca="false">"000688"</f>
        <v>000688</v>
      </c>
      <c r="B172" s="1" t="s">
        <v>453</v>
      </c>
      <c r="C172" s="1" t="n">
        <v>-0.75</v>
      </c>
      <c r="D172" s="1" t="n">
        <v>11072</v>
      </c>
      <c r="E172" s="6" t="s">
        <v>454</v>
      </c>
      <c r="F172" s="1" t="n">
        <v>0.1</v>
      </c>
      <c r="G172" s="1" t="n">
        <v>11.92</v>
      </c>
      <c r="H172" s="1" t="n">
        <v>11.92</v>
      </c>
      <c r="I172" s="1" t="n">
        <v>11.93</v>
      </c>
      <c r="J172" s="1" t="n">
        <v>541</v>
      </c>
      <c r="K172" s="1" t="n">
        <v>-0.07</v>
      </c>
      <c r="L172" s="1" t="n">
        <v>11.95</v>
      </c>
      <c r="M172" s="1" t="n">
        <v>11.95</v>
      </c>
      <c r="N172" s="1" t="n">
        <v>11.82</v>
      </c>
      <c r="O172" s="1" t="n">
        <v>12.01</v>
      </c>
      <c r="P172" s="1" t="n">
        <v>33.09</v>
      </c>
      <c r="Q172" s="1" t="n">
        <v>13159324</v>
      </c>
      <c r="R172" s="1" t="n">
        <v>0.52</v>
      </c>
      <c r="S172" s="1" t="s">
        <v>455</v>
      </c>
      <c r="T172" s="1" t="s">
        <v>155</v>
      </c>
      <c r="U172" s="1" t="n">
        <v>1.08</v>
      </c>
      <c r="V172" s="1" t="n">
        <v>11.89</v>
      </c>
      <c r="W172" s="1" t="n">
        <v>7284</v>
      </c>
      <c r="X172" s="1" t="n">
        <v>3787</v>
      </c>
      <c r="Y172" s="1" t="n">
        <v>1.92</v>
      </c>
      <c r="Z172" s="1" t="n">
        <v>1335</v>
      </c>
      <c r="AA172" s="1" t="n">
        <v>164</v>
      </c>
      <c r="AB172" s="1" t="n">
        <v>-0.09</v>
      </c>
    </row>
    <row r="173" customFormat="false" ht="14.25" hidden="false" customHeight="false" outlineLevel="0" collapsed="false">
      <c r="A173" s="1" t="str">
        <f aca="false">"600548"</f>
        <v>600548</v>
      </c>
      <c r="B173" s="1" t="s">
        <v>456</v>
      </c>
      <c r="C173" s="1" t="n">
        <v>-0.75</v>
      </c>
      <c r="D173" s="1" t="n">
        <v>65560</v>
      </c>
      <c r="E173" s="6" t="s">
        <v>457</v>
      </c>
      <c r="F173" s="1" t="n">
        <v>0.46</v>
      </c>
      <c r="G173" s="1" t="n">
        <v>9.25</v>
      </c>
      <c r="H173" s="1" t="n">
        <v>9.25</v>
      </c>
      <c r="I173" s="1" t="n">
        <v>9.26</v>
      </c>
      <c r="J173" s="1" t="n">
        <v>769</v>
      </c>
      <c r="K173" s="1" t="n">
        <v>-0.1</v>
      </c>
      <c r="L173" s="1" t="n">
        <v>9.27</v>
      </c>
      <c r="M173" s="1" t="n">
        <v>9.34</v>
      </c>
      <c r="N173" s="1" t="n">
        <v>9.17</v>
      </c>
      <c r="O173" s="1" t="n">
        <v>9.32</v>
      </c>
      <c r="P173" s="1" t="n">
        <v>9.95</v>
      </c>
      <c r="Q173" s="1" t="n">
        <v>60469184</v>
      </c>
      <c r="R173" s="1" t="n">
        <v>0.81</v>
      </c>
      <c r="S173" s="1" t="s">
        <v>262</v>
      </c>
      <c r="T173" s="1" t="s">
        <v>52</v>
      </c>
      <c r="U173" s="1" t="n">
        <v>1.82</v>
      </c>
      <c r="V173" s="1" t="n">
        <v>9.22</v>
      </c>
      <c r="W173" s="1" t="n">
        <v>41038</v>
      </c>
      <c r="X173" s="1" t="n">
        <v>24521</v>
      </c>
      <c r="Y173" s="1" t="n">
        <v>1.67</v>
      </c>
      <c r="Z173" s="1" t="n">
        <v>1295</v>
      </c>
      <c r="AA173" s="1" t="n">
        <v>417</v>
      </c>
      <c r="AB173" s="1" t="n">
        <v>-0.07</v>
      </c>
    </row>
    <row r="174" customFormat="false" ht="14.25" hidden="false" customHeight="false" outlineLevel="0" collapsed="false">
      <c r="A174" s="1" t="str">
        <f aca="false">"601877"</f>
        <v>601877</v>
      </c>
      <c r="B174" s="1" t="s">
        <v>458</v>
      </c>
      <c r="C174" s="1" t="n">
        <v>-0.85</v>
      </c>
      <c r="D174" s="1" t="n">
        <v>190947</v>
      </c>
      <c r="E174" s="6" t="s">
        <v>459</v>
      </c>
      <c r="F174" s="1" t="n">
        <v>1.1</v>
      </c>
      <c r="G174" s="1" t="n">
        <v>25.6</v>
      </c>
      <c r="H174" s="1" t="n">
        <v>25.6</v>
      </c>
      <c r="I174" s="1" t="n">
        <v>25.61</v>
      </c>
      <c r="J174" s="1" t="n">
        <v>1496</v>
      </c>
      <c r="K174" s="1" t="n">
        <v>0.39</v>
      </c>
      <c r="L174" s="1" t="n">
        <v>25.82</v>
      </c>
      <c r="M174" s="1" t="n">
        <v>25.83</v>
      </c>
      <c r="N174" s="1" t="n">
        <v>25.1</v>
      </c>
      <c r="O174" s="1" t="n">
        <v>25.82</v>
      </c>
      <c r="P174" s="1" t="n">
        <v>14.81</v>
      </c>
      <c r="Q174" s="1" t="n">
        <v>484726720</v>
      </c>
      <c r="R174" s="1" t="n">
        <v>1.45</v>
      </c>
      <c r="S174" s="1" t="s">
        <v>45</v>
      </c>
      <c r="T174" s="1" t="s">
        <v>49</v>
      </c>
      <c r="U174" s="1" t="n">
        <v>2.83</v>
      </c>
      <c r="V174" s="1" t="n">
        <v>25.39</v>
      </c>
      <c r="W174" s="1" t="n">
        <v>111604</v>
      </c>
      <c r="X174" s="1" t="n">
        <v>79343</v>
      </c>
      <c r="Y174" s="1" t="n">
        <v>1.41</v>
      </c>
      <c r="Z174" s="1" t="n">
        <v>534</v>
      </c>
      <c r="AA174" s="1" t="n">
        <v>49</v>
      </c>
      <c r="AB174" s="1" t="n">
        <v>-0.22</v>
      </c>
    </row>
    <row r="175" customFormat="false" ht="14.25" hidden="false" customHeight="false" outlineLevel="0" collapsed="false">
      <c r="A175" s="1" t="str">
        <f aca="false">"600612"</f>
        <v>600612</v>
      </c>
      <c r="B175" s="1" t="s">
        <v>460</v>
      </c>
      <c r="C175" s="1" t="n">
        <v>-1.01</v>
      </c>
      <c r="D175" s="1" t="n">
        <v>15841</v>
      </c>
      <c r="E175" s="6" t="s">
        <v>461</v>
      </c>
      <c r="F175" s="1" t="n">
        <v>0.5</v>
      </c>
      <c r="G175" s="1" t="n">
        <v>42.17</v>
      </c>
      <c r="H175" s="1" t="n">
        <v>42.17</v>
      </c>
      <c r="I175" s="1" t="n">
        <v>42.18</v>
      </c>
      <c r="J175" s="1" t="n">
        <v>238</v>
      </c>
      <c r="K175" s="1" t="n">
        <v>-0.06</v>
      </c>
      <c r="L175" s="1" t="n">
        <v>42.15</v>
      </c>
      <c r="M175" s="1" t="n">
        <v>42.21</v>
      </c>
      <c r="N175" s="1" t="n">
        <v>41.68</v>
      </c>
      <c r="O175" s="1" t="n">
        <v>42.6</v>
      </c>
      <c r="P175" s="1" t="n">
        <v>16.75</v>
      </c>
      <c r="Q175" s="1" t="n">
        <v>66434920</v>
      </c>
      <c r="R175" s="1" t="n">
        <v>0.79</v>
      </c>
      <c r="S175" s="1" t="s">
        <v>462</v>
      </c>
      <c r="T175" s="1" t="s">
        <v>84</v>
      </c>
      <c r="U175" s="1" t="n">
        <v>1.24</v>
      </c>
      <c r="V175" s="1" t="n">
        <v>41.94</v>
      </c>
      <c r="W175" s="1" t="n">
        <v>10812</v>
      </c>
      <c r="X175" s="1" t="n">
        <v>5028</v>
      </c>
      <c r="Y175" s="1" t="n">
        <v>2.15</v>
      </c>
      <c r="Z175" s="1" t="n">
        <v>78</v>
      </c>
      <c r="AA175" s="1" t="n">
        <v>22</v>
      </c>
      <c r="AB175" s="1" t="n">
        <v>-0.43</v>
      </c>
    </row>
    <row r="176" customFormat="false" ht="14.25" hidden="false" customHeight="false" outlineLevel="0" collapsed="false">
      <c r="A176" s="1" t="str">
        <f aca="false">"002080"</f>
        <v>002080</v>
      </c>
      <c r="B176" s="1" t="s">
        <v>463</v>
      </c>
      <c r="C176" s="1" t="n">
        <v>-1.09</v>
      </c>
      <c r="D176" s="1" t="n">
        <v>117270</v>
      </c>
      <c r="E176" s="6" t="s">
        <v>464</v>
      </c>
      <c r="F176" s="1" t="n">
        <v>1.83</v>
      </c>
      <c r="G176" s="1" t="n">
        <v>10.93</v>
      </c>
      <c r="H176" s="1" t="n">
        <v>10.93</v>
      </c>
      <c r="I176" s="1" t="n">
        <v>10.94</v>
      </c>
      <c r="J176" s="1" t="n">
        <v>2112</v>
      </c>
      <c r="K176" s="1" t="n">
        <v>0.18</v>
      </c>
      <c r="L176" s="1" t="n">
        <v>10.99</v>
      </c>
      <c r="M176" s="1" t="n">
        <v>10.99</v>
      </c>
      <c r="N176" s="1" t="n">
        <v>10.71</v>
      </c>
      <c r="O176" s="1" t="n">
        <v>11.05</v>
      </c>
      <c r="P176" s="1" t="n">
        <v>14.19</v>
      </c>
      <c r="Q176" s="1" t="n">
        <v>126791864</v>
      </c>
      <c r="R176" s="1" t="n">
        <v>0.9</v>
      </c>
      <c r="S176" s="1" t="s">
        <v>235</v>
      </c>
      <c r="T176" s="1" t="s">
        <v>42</v>
      </c>
      <c r="U176" s="1" t="n">
        <v>2.53</v>
      </c>
      <c r="V176" s="1" t="n">
        <v>10.81</v>
      </c>
      <c r="W176" s="1" t="n">
        <v>60597</v>
      </c>
      <c r="X176" s="1" t="n">
        <v>56673</v>
      </c>
      <c r="Y176" s="1" t="n">
        <v>1.07</v>
      </c>
      <c r="Z176" s="1" t="n">
        <v>2254</v>
      </c>
      <c r="AA176" s="1" t="n">
        <v>358</v>
      </c>
      <c r="AB176" s="1" t="n">
        <v>-0.12</v>
      </c>
    </row>
    <row r="177" customFormat="false" ht="14.25" hidden="false" customHeight="false" outlineLevel="0" collapsed="false">
      <c r="A177" s="1" t="str">
        <f aca="false">"601088"</f>
        <v>601088</v>
      </c>
      <c r="B177" s="1" t="s">
        <v>465</v>
      </c>
      <c r="C177" s="1" t="n">
        <v>-1.26</v>
      </c>
      <c r="D177" s="1" t="n">
        <v>326144</v>
      </c>
      <c r="E177" s="6" t="s">
        <v>466</v>
      </c>
      <c r="F177" s="1" t="n">
        <v>0.2</v>
      </c>
      <c r="G177" s="1" t="n">
        <v>19.61</v>
      </c>
      <c r="H177" s="1" t="n">
        <v>19.61</v>
      </c>
      <c r="I177" s="1" t="n">
        <v>19.62</v>
      </c>
      <c r="J177" s="1" t="n">
        <v>2127</v>
      </c>
      <c r="K177" s="1" t="n">
        <v>0.36</v>
      </c>
      <c r="L177" s="1" t="n">
        <v>19.88</v>
      </c>
      <c r="M177" s="1" t="n">
        <v>19.9</v>
      </c>
      <c r="N177" s="1" t="n">
        <v>19.27</v>
      </c>
      <c r="O177" s="1" t="n">
        <v>19.86</v>
      </c>
      <c r="P177" s="1" t="n">
        <v>8.29</v>
      </c>
      <c r="Q177" s="1" t="n">
        <v>633647168</v>
      </c>
      <c r="R177" s="1" t="n">
        <v>2.14</v>
      </c>
      <c r="S177" s="1" t="s">
        <v>270</v>
      </c>
      <c r="T177" s="1" t="s">
        <v>103</v>
      </c>
      <c r="U177" s="1" t="n">
        <v>3.17</v>
      </c>
      <c r="V177" s="1" t="n">
        <v>19.43</v>
      </c>
      <c r="W177" s="1" t="n">
        <v>184140</v>
      </c>
      <c r="X177" s="1" t="n">
        <v>142003</v>
      </c>
      <c r="Y177" s="1" t="n">
        <v>1.3</v>
      </c>
      <c r="Z177" s="1" t="n">
        <v>394</v>
      </c>
      <c r="AA177" s="1" t="n">
        <v>132</v>
      </c>
      <c r="AB177" s="1" t="n">
        <v>-0.25</v>
      </c>
    </row>
    <row r="178" customFormat="false" ht="14.25" hidden="false" customHeight="false" outlineLevel="0" collapsed="false">
      <c r="A178" s="1" t="str">
        <f aca="false">"600176"</f>
        <v>600176</v>
      </c>
      <c r="B178" s="1" t="s">
        <v>467</v>
      </c>
      <c r="C178" s="1" t="n">
        <v>-1.28</v>
      </c>
      <c r="D178" s="1" t="n">
        <v>598821</v>
      </c>
      <c r="E178" s="6" t="s">
        <v>468</v>
      </c>
      <c r="F178" s="1" t="n">
        <v>1.71</v>
      </c>
      <c r="G178" s="1" t="n">
        <v>10.78</v>
      </c>
      <c r="H178" s="1" t="n">
        <v>10.77</v>
      </c>
      <c r="I178" s="1" t="n">
        <v>10.78</v>
      </c>
      <c r="J178" s="1" t="n">
        <v>6133</v>
      </c>
      <c r="K178" s="1" t="n">
        <v>0.19</v>
      </c>
      <c r="L178" s="1" t="n">
        <v>10.86</v>
      </c>
      <c r="M178" s="1" t="n">
        <v>10.88</v>
      </c>
      <c r="N178" s="1" t="n">
        <v>10.55</v>
      </c>
      <c r="O178" s="1" t="n">
        <v>10.92</v>
      </c>
      <c r="P178" s="1" t="n">
        <v>14.81</v>
      </c>
      <c r="Q178" s="1" t="n">
        <v>640719616</v>
      </c>
      <c r="R178" s="1" t="n">
        <v>1.55</v>
      </c>
      <c r="S178" s="1" t="s">
        <v>469</v>
      </c>
      <c r="T178" s="1" t="s">
        <v>49</v>
      </c>
      <c r="U178" s="1" t="n">
        <v>3.02</v>
      </c>
      <c r="V178" s="1" t="n">
        <v>10.7</v>
      </c>
      <c r="W178" s="1" t="n">
        <v>310953</v>
      </c>
      <c r="X178" s="1" t="n">
        <v>287867</v>
      </c>
      <c r="Y178" s="1" t="n">
        <v>1.08</v>
      </c>
      <c r="Z178" s="1" t="n">
        <v>3504</v>
      </c>
      <c r="AA178" s="1" t="n">
        <v>1523</v>
      </c>
      <c r="AB178" s="1" t="n">
        <v>-0.14</v>
      </c>
    </row>
    <row r="179" customFormat="false" ht="14.25" hidden="false" customHeight="false" outlineLevel="0" collapsed="false">
      <c r="A179" s="1" t="str">
        <f aca="false">"600421"</f>
        <v>600421</v>
      </c>
      <c r="B179" s="6" t="s">
        <v>470</v>
      </c>
      <c r="C179" s="1" t="n">
        <v>-1.42</v>
      </c>
      <c r="D179" s="1" t="n">
        <v>6136</v>
      </c>
      <c r="E179" s="6" t="s">
        <v>471</v>
      </c>
      <c r="F179" s="1" t="n">
        <v>0.31</v>
      </c>
      <c r="G179" s="1" t="n">
        <v>9.01</v>
      </c>
      <c r="H179" s="1" t="n">
        <v>9.01</v>
      </c>
      <c r="I179" s="1" t="n">
        <v>9.04</v>
      </c>
      <c r="J179" s="1" t="n">
        <v>14</v>
      </c>
      <c r="K179" s="1" t="n">
        <v>0.11</v>
      </c>
      <c r="L179" s="1" t="n">
        <v>9.03</v>
      </c>
      <c r="M179" s="1" t="n">
        <v>9.24</v>
      </c>
      <c r="N179" s="1" t="n">
        <v>8.7</v>
      </c>
      <c r="O179" s="1" t="n">
        <v>9.14</v>
      </c>
      <c r="P179" s="6" t="s">
        <v>33</v>
      </c>
      <c r="Q179" s="1" t="n">
        <v>5451995</v>
      </c>
      <c r="R179" s="1" t="n">
        <v>1.6</v>
      </c>
      <c r="S179" s="1" t="s">
        <v>95</v>
      </c>
      <c r="T179" s="1" t="s">
        <v>78</v>
      </c>
      <c r="U179" s="1" t="n">
        <v>5.91</v>
      </c>
      <c r="V179" s="1" t="n">
        <v>8.89</v>
      </c>
      <c r="W179" s="1" t="n">
        <v>4250</v>
      </c>
      <c r="X179" s="1" t="n">
        <v>1885</v>
      </c>
      <c r="Y179" s="1" t="n">
        <v>2.25</v>
      </c>
      <c r="Z179" s="1" t="n">
        <v>231</v>
      </c>
      <c r="AA179" s="1" t="n">
        <v>11</v>
      </c>
      <c r="AB179" s="1" t="n">
        <v>-0.13</v>
      </c>
    </row>
    <row r="180" customFormat="false" ht="14.25" hidden="false" customHeight="false" outlineLevel="0" collapsed="false">
      <c r="A180" s="1" t="str">
        <f aca="false">"002120"</f>
        <v>002120</v>
      </c>
      <c r="B180" s="1" t="s">
        <v>472</v>
      </c>
      <c r="C180" s="1" t="n">
        <v>-1.51</v>
      </c>
      <c r="D180" s="1" t="n">
        <v>18320</v>
      </c>
      <c r="E180" s="6" t="s">
        <v>473</v>
      </c>
      <c r="F180" s="1" t="n">
        <v>0.59</v>
      </c>
      <c r="G180" s="1" t="n">
        <v>33.97</v>
      </c>
      <c r="H180" s="1" t="n">
        <v>33.96</v>
      </c>
      <c r="I180" s="1" t="n">
        <v>33.97</v>
      </c>
      <c r="J180" s="1" t="n">
        <v>368</v>
      </c>
      <c r="K180" s="1" t="n">
        <v>0</v>
      </c>
      <c r="L180" s="1" t="n">
        <v>34.1</v>
      </c>
      <c r="M180" s="1" t="n">
        <v>34.49</v>
      </c>
      <c r="N180" s="1" t="n">
        <v>33.71</v>
      </c>
      <c r="O180" s="1" t="n">
        <v>34.49</v>
      </c>
      <c r="P180" s="1" t="n">
        <v>22.03</v>
      </c>
      <c r="Q180" s="1" t="n">
        <v>62236328</v>
      </c>
      <c r="R180" s="1" t="n">
        <v>0.66</v>
      </c>
      <c r="S180" s="1" t="s">
        <v>251</v>
      </c>
      <c r="T180" s="1" t="s">
        <v>49</v>
      </c>
      <c r="U180" s="1" t="n">
        <v>2.26</v>
      </c>
      <c r="V180" s="1" t="n">
        <v>33.97</v>
      </c>
      <c r="W180" s="1" t="n">
        <v>10877</v>
      </c>
      <c r="X180" s="1" t="n">
        <v>7442</v>
      </c>
      <c r="Y180" s="1" t="n">
        <v>1.46</v>
      </c>
      <c r="Z180" s="1" t="n">
        <v>373</v>
      </c>
      <c r="AA180" s="1" t="n">
        <v>1631</v>
      </c>
      <c r="AB180" s="1" t="n">
        <v>-0.52</v>
      </c>
    </row>
    <row r="181" customFormat="false" ht="14.25" hidden="false" customHeight="false" outlineLevel="0" collapsed="false">
      <c r="A181" s="1" t="str">
        <f aca="false">"600766"</f>
        <v>600766</v>
      </c>
      <c r="B181" s="1" t="s">
        <v>474</v>
      </c>
      <c r="C181" s="1" t="n">
        <v>-1.72</v>
      </c>
      <c r="D181" s="1" t="n">
        <v>287615</v>
      </c>
      <c r="E181" s="6" t="s">
        <v>475</v>
      </c>
      <c r="F181" s="1" t="n">
        <v>12.84</v>
      </c>
      <c r="G181" s="1" t="n">
        <v>8.55</v>
      </c>
      <c r="H181" s="1" t="n">
        <v>8.55</v>
      </c>
      <c r="I181" s="1" t="n">
        <v>8.56</v>
      </c>
      <c r="J181" s="1" t="n">
        <v>5002</v>
      </c>
      <c r="K181" s="1" t="n">
        <v>0.23</v>
      </c>
      <c r="L181" s="1" t="n">
        <v>8.4</v>
      </c>
      <c r="M181" s="1" t="n">
        <v>8.69</v>
      </c>
      <c r="N181" s="1" t="n">
        <v>8.35</v>
      </c>
      <c r="O181" s="1" t="n">
        <v>8.7</v>
      </c>
      <c r="P181" s="1" t="n">
        <v>2244.19</v>
      </c>
      <c r="Q181" s="1" t="n">
        <v>244766256</v>
      </c>
      <c r="R181" s="1" t="n">
        <v>1</v>
      </c>
      <c r="S181" s="1" t="s">
        <v>476</v>
      </c>
      <c r="T181" s="1" t="s">
        <v>61</v>
      </c>
      <c r="U181" s="1" t="n">
        <v>3.91</v>
      </c>
      <c r="V181" s="1" t="n">
        <v>8.51</v>
      </c>
      <c r="W181" s="1" t="n">
        <v>156486</v>
      </c>
      <c r="X181" s="1" t="n">
        <v>131129</v>
      </c>
      <c r="Y181" s="1" t="n">
        <v>1.19</v>
      </c>
      <c r="Z181" s="1" t="n">
        <v>9</v>
      </c>
      <c r="AA181" s="1" t="n">
        <v>1095</v>
      </c>
      <c r="AB181" s="1" t="n">
        <v>-0.15</v>
      </c>
    </row>
    <row r="182" customFormat="false" ht="14.25" hidden="false" customHeight="false" outlineLevel="0" collapsed="false">
      <c r="A182" s="1" t="str">
        <f aca="false">"002427"</f>
        <v>002427</v>
      </c>
      <c r="B182" s="6" t="s">
        <v>477</v>
      </c>
      <c r="C182" s="1" t="n">
        <v>-1.83</v>
      </c>
      <c r="D182" s="1" t="n">
        <v>31133</v>
      </c>
      <c r="E182" s="6" t="s">
        <v>478</v>
      </c>
      <c r="F182" s="1" t="n">
        <v>0.81</v>
      </c>
      <c r="G182" s="1" t="n">
        <v>13.39</v>
      </c>
      <c r="H182" s="1" t="n">
        <v>13.39</v>
      </c>
      <c r="I182" s="1" t="n">
        <v>13.4</v>
      </c>
      <c r="J182" s="1" t="n">
        <v>295</v>
      </c>
      <c r="K182" s="1" t="n">
        <v>-0.06</v>
      </c>
      <c r="L182" s="1" t="n">
        <v>13.6</v>
      </c>
      <c r="M182" s="1" t="n">
        <v>13.69</v>
      </c>
      <c r="N182" s="1" t="n">
        <v>13.18</v>
      </c>
      <c r="O182" s="1" t="n">
        <v>13.64</v>
      </c>
      <c r="P182" s="1" t="n">
        <v>265.81</v>
      </c>
      <c r="Q182" s="1" t="n">
        <v>41614496</v>
      </c>
      <c r="R182" s="1" t="n">
        <v>1.27</v>
      </c>
      <c r="S182" s="1" t="s">
        <v>235</v>
      </c>
      <c r="T182" s="1" t="s">
        <v>49</v>
      </c>
      <c r="U182" s="1" t="n">
        <v>3.74</v>
      </c>
      <c r="V182" s="1" t="n">
        <v>13.37</v>
      </c>
      <c r="W182" s="1" t="n">
        <v>18856</v>
      </c>
      <c r="X182" s="1" t="n">
        <v>12277</v>
      </c>
      <c r="Y182" s="1" t="n">
        <v>1.54</v>
      </c>
      <c r="Z182" s="1" t="n">
        <v>38</v>
      </c>
      <c r="AA182" s="1" t="n">
        <v>58</v>
      </c>
      <c r="AB182" s="1" t="n">
        <v>-0.25</v>
      </c>
    </row>
    <row r="183" customFormat="false" ht="14.25" hidden="false" customHeight="false" outlineLevel="0" collapsed="false">
      <c r="A183" s="1" t="str">
        <f aca="false">"002299"</f>
        <v>002299</v>
      </c>
      <c r="B183" s="1" t="s">
        <v>479</v>
      </c>
      <c r="C183" s="1" t="n">
        <v>-2.59</v>
      </c>
      <c r="D183" s="1" t="n">
        <v>301722</v>
      </c>
      <c r="E183" s="6" t="s">
        <v>480</v>
      </c>
      <c r="F183" s="1" t="n">
        <v>2.72</v>
      </c>
      <c r="G183" s="1" t="n">
        <v>25.21</v>
      </c>
      <c r="H183" s="1" t="n">
        <v>25.2</v>
      </c>
      <c r="I183" s="1" t="n">
        <v>25.21</v>
      </c>
      <c r="J183" s="1" t="n">
        <v>2202</v>
      </c>
      <c r="K183" s="1" t="n">
        <v>0.08</v>
      </c>
      <c r="L183" s="1" t="n">
        <v>25.58</v>
      </c>
      <c r="M183" s="1" t="n">
        <v>25.99</v>
      </c>
      <c r="N183" s="1" t="n">
        <v>24.11</v>
      </c>
      <c r="O183" s="1" t="n">
        <v>25.88</v>
      </c>
      <c r="P183" s="1" t="n">
        <v>29.14</v>
      </c>
      <c r="Q183" s="1" t="n">
        <v>758177728</v>
      </c>
      <c r="R183" s="1" t="n">
        <v>1.06</v>
      </c>
      <c r="S183" s="1" t="s">
        <v>90</v>
      </c>
      <c r="T183" s="1" t="s">
        <v>147</v>
      </c>
      <c r="U183" s="1" t="n">
        <v>7.26</v>
      </c>
      <c r="V183" s="1" t="n">
        <v>25.13</v>
      </c>
      <c r="W183" s="1" t="n">
        <v>153373</v>
      </c>
      <c r="X183" s="1" t="n">
        <v>148349</v>
      </c>
      <c r="Y183" s="1" t="n">
        <v>1.03</v>
      </c>
      <c r="Z183" s="1" t="n">
        <v>443</v>
      </c>
      <c r="AA183" s="1" t="n">
        <v>17</v>
      </c>
      <c r="AB183" s="1" t="n">
        <v>-0.67</v>
      </c>
    </row>
    <row r="184" customFormat="false" ht="14.25" hidden="false" customHeight="false" outlineLevel="0" collapsed="false">
      <c r="A184" s="1" t="str">
        <f aca="false">"600547"</f>
        <v>600547</v>
      </c>
      <c r="B184" s="1" t="s">
        <v>481</v>
      </c>
      <c r="C184" s="1" t="n">
        <v>-2.79</v>
      </c>
      <c r="D184" s="1" t="n">
        <v>269137</v>
      </c>
      <c r="E184" s="6" t="s">
        <v>482</v>
      </c>
      <c r="F184" s="1" t="n">
        <v>1.85</v>
      </c>
      <c r="G184" s="1" t="n">
        <v>33.13</v>
      </c>
      <c r="H184" s="1" t="n">
        <v>33.13</v>
      </c>
      <c r="I184" s="1" t="n">
        <v>33.14</v>
      </c>
      <c r="J184" s="1" t="n">
        <v>4186</v>
      </c>
      <c r="K184" s="1" t="n">
        <v>0.09</v>
      </c>
      <c r="L184" s="1" t="n">
        <v>33.21</v>
      </c>
      <c r="M184" s="1" t="n">
        <v>33.38</v>
      </c>
      <c r="N184" s="1" t="n">
        <v>32.82</v>
      </c>
      <c r="O184" s="1" t="n">
        <v>34.08</v>
      </c>
      <c r="P184" s="1" t="n">
        <v>71.43</v>
      </c>
      <c r="Q184" s="1" t="n">
        <v>890077696</v>
      </c>
      <c r="R184" s="1" t="n">
        <v>1.09</v>
      </c>
      <c r="S184" s="1" t="s">
        <v>476</v>
      </c>
      <c r="T184" s="1" t="s">
        <v>61</v>
      </c>
      <c r="U184" s="1" t="n">
        <v>1.64</v>
      </c>
      <c r="V184" s="1" t="n">
        <v>33.07</v>
      </c>
      <c r="W184" s="1" t="n">
        <v>138712</v>
      </c>
      <c r="X184" s="1" t="n">
        <v>130425</v>
      </c>
      <c r="Y184" s="1" t="n">
        <v>1.06</v>
      </c>
      <c r="Z184" s="1" t="n">
        <v>1404</v>
      </c>
      <c r="AA184" s="1" t="n">
        <v>146</v>
      </c>
      <c r="AB184" s="1" t="n">
        <v>-0.95</v>
      </c>
    </row>
    <row r="185" customFormat="false" ht="14.25" hidden="false" customHeight="false" outlineLevel="0" collapsed="false">
      <c r="A185" s="1" t="str">
        <f aca="false">"600452"</f>
        <v>600452</v>
      </c>
      <c r="B185" s="1" t="s">
        <v>483</v>
      </c>
      <c r="C185" s="1" t="n">
        <v>-2.87</v>
      </c>
      <c r="D185" s="1" t="n">
        <v>40103</v>
      </c>
      <c r="E185" s="6" t="s">
        <v>484</v>
      </c>
      <c r="F185" s="1" t="n">
        <v>1.79</v>
      </c>
      <c r="G185" s="1" t="n">
        <v>20.3</v>
      </c>
      <c r="H185" s="1" t="n">
        <v>20.29</v>
      </c>
      <c r="I185" s="1" t="n">
        <v>20.3</v>
      </c>
      <c r="J185" s="1" t="n">
        <v>322</v>
      </c>
      <c r="K185" s="1" t="n">
        <v>-0.04</v>
      </c>
      <c r="L185" s="1" t="n">
        <v>20.77</v>
      </c>
      <c r="M185" s="1" t="n">
        <v>20.9</v>
      </c>
      <c r="N185" s="1" t="n">
        <v>19.55</v>
      </c>
      <c r="O185" s="1" t="n">
        <v>20.9</v>
      </c>
      <c r="P185" s="1" t="n">
        <v>16.2</v>
      </c>
      <c r="Q185" s="1" t="n">
        <v>80585584</v>
      </c>
      <c r="R185" s="1" t="n">
        <v>1.76</v>
      </c>
      <c r="S185" s="1" t="s">
        <v>38</v>
      </c>
      <c r="T185" s="1" t="s">
        <v>155</v>
      </c>
      <c r="U185" s="1" t="n">
        <v>6.46</v>
      </c>
      <c r="V185" s="1" t="n">
        <v>20.09</v>
      </c>
      <c r="W185" s="1" t="n">
        <v>20724</v>
      </c>
      <c r="X185" s="1" t="n">
        <v>19378</v>
      </c>
      <c r="Y185" s="1" t="n">
        <v>1.07</v>
      </c>
      <c r="Z185" s="1" t="n">
        <v>7</v>
      </c>
      <c r="AA185" s="1" t="n">
        <v>15</v>
      </c>
      <c r="AB185" s="1" t="n">
        <v>-0.6</v>
      </c>
    </row>
    <row r="186" customFormat="false" ht="14.25" hidden="false" customHeight="false" outlineLevel="0" collapsed="false">
      <c r="A186" s="1" t="str">
        <f aca="false">"300057"</f>
        <v>300057</v>
      </c>
      <c r="B186" s="1" t="s">
        <v>485</v>
      </c>
      <c r="C186" s="1" t="n">
        <v>-3.16</v>
      </c>
      <c r="D186" s="1" t="n">
        <v>542344</v>
      </c>
      <c r="E186" s="6" t="s">
        <v>486</v>
      </c>
      <c r="F186" s="1" t="n">
        <v>14.92</v>
      </c>
      <c r="G186" s="1" t="n">
        <v>7.65</v>
      </c>
      <c r="H186" s="1" t="n">
        <v>7.65</v>
      </c>
      <c r="I186" s="1" t="n">
        <v>7.66</v>
      </c>
      <c r="J186" s="1" t="n">
        <v>11152</v>
      </c>
      <c r="K186" s="1" t="n">
        <v>0.26</v>
      </c>
      <c r="L186" s="1" t="n">
        <v>7.6</v>
      </c>
      <c r="M186" s="1" t="n">
        <v>7.8</v>
      </c>
      <c r="N186" s="1" t="n">
        <v>7.41</v>
      </c>
      <c r="O186" s="1" t="n">
        <v>7.9</v>
      </c>
      <c r="P186" s="1" t="n">
        <v>41.07</v>
      </c>
      <c r="Q186" s="1" t="n">
        <v>411601312</v>
      </c>
      <c r="R186" s="1" t="n">
        <v>0.98</v>
      </c>
      <c r="S186" s="1" t="s">
        <v>248</v>
      </c>
      <c r="T186" s="1" t="s">
        <v>99</v>
      </c>
      <c r="U186" s="1" t="n">
        <v>4.94</v>
      </c>
      <c r="V186" s="1" t="n">
        <v>7.59</v>
      </c>
      <c r="W186" s="1" t="n">
        <v>315855</v>
      </c>
      <c r="X186" s="1" t="n">
        <v>226489</v>
      </c>
      <c r="Y186" s="1" t="n">
        <v>1.39</v>
      </c>
      <c r="Z186" s="1" t="n">
        <v>15</v>
      </c>
      <c r="AA186" s="1" t="n">
        <v>2591</v>
      </c>
      <c r="AB186" s="1" t="n">
        <v>-0.25</v>
      </c>
    </row>
    <row r="187" customFormat="false" ht="14.25" hidden="false" customHeight="false" outlineLevel="0" collapsed="false">
      <c r="A187" s="1" t="str">
        <f aca="false">"000862"</f>
        <v>000862</v>
      </c>
      <c r="B187" s="1" t="s">
        <v>487</v>
      </c>
      <c r="C187" s="1" t="n">
        <v>-3.95</v>
      </c>
      <c r="D187" s="1" t="n">
        <v>1798371</v>
      </c>
      <c r="E187" s="6" t="s">
        <v>488</v>
      </c>
      <c r="F187" s="1" t="n">
        <v>35.87</v>
      </c>
      <c r="G187" s="1" t="n">
        <v>7.3</v>
      </c>
      <c r="H187" s="1" t="n">
        <v>7.29</v>
      </c>
      <c r="I187" s="1" t="n">
        <v>7.3</v>
      </c>
      <c r="J187" s="1" t="n">
        <v>43246</v>
      </c>
      <c r="K187" s="1" t="n">
        <v>0.14</v>
      </c>
      <c r="L187" s="1" t="n">
        <v>7.03</v>
      </c>
      <c r="M187" s="1" t="n">
        <v>7.82</v>
      </c>
      <c r="N187" s="1" t="n">
        <v>7</v>
      </c>
      <c r="O187" s="1" t="n">
        <v>7.6</v>
      </c>
      <c r="P187" s="1" t="n">
        <v>64.72</v>
      </c>
      <c r="Q187" s="1" t="n">
        <v>1311857792</v>
      </c>
      <c r="R187" s="1" t="n">
        <v>0.95</v>
      </c>
      <c r="S187" s="1" t="s">
        <v>489</v>
      </c>
      <c r="T187" s="1" t="s">
        <v>490</v>
      </c>
      <c r="U187" s="1" t="n">
        <v>10.79</v>
      </c>
      <c r="V187" s="1" t="n">
        <v>7.29</v>
      </c>
      <c r="W187" s="1" t="n">
        <v>917585</v>
      </c>
      <c r="X187" s="1" t="n">
        <v>880785</v>
      </c>
      <c r="Y187" s="1" t="n">
        <v>1.04</v>
      </c>
      <c r="Z187" s="1" t="n">
        <v>3312</v>
      </c>
      <c r="AA187" s="1" t="n">
        <v>12246</v>
      </c>
      <c r="AB187" s="1" t="n">
        <v>-0.3</v>
      </c>
    </row>
  </sheetData>
  <mergeCells count="3">
    <mergeCell ref="A1:AB1"/>
    <mergeCell ref="A2:AB2"/>
    <mergeCell ref="A3:AB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2019-02-24T20:15:30Z</dcterms:modified>
  <cp:revision>17</cp:revision>
  <dc:subject/>
  <dc:title/>
</cp:coreProperties>
</file>