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Backup Lívia\Documentos\Estudos\dados\excel\"/>
    </mc:Choice>
  </mc:AlternateContent>
  <xr:revisionPtr revIDLastSave="0" documentId="13_ncr:1_{C3C029EB-C3E7-4C46-9B40-F35C355A8EB7}" xr6:coauthVersionLast="47" xr6:coauthVersionMax="47" xr10:uidLastSave="{00000000-0000-0000-0000-000000000000}"/>
  <bookViews>
    <workbookView xWindow="-120" yWindow="-120" windowWidth="29040" windowHeight="15720" xr2:uid="{1D5603EB-4514-4115-A3A5-C2570DB2581C}"/>
  </bookViews>
  <sheets>
    <sheet name="Controle" sheetId="1" r:id="rId1"/>
    <sheet name="Apoio" sheetId="2" r:id="rId2"/>
  </sheets>
  <definedNames>
    <definedName name="aporte">Controle!$D$17</definedName>
    <definedName name="patrimonio">Controle!$D$20</definedName>
    <definedName name="qtd_anos">Controle!$D$18</definedName>
    <definedName name="rendimento_carteira">Controle!$D$13</definedName>
    <definedName name="salario">Controle!$D$12</definedName>
    <definedName name="sugestao">Controle!$D$14</definedName>
    <definedName name="sugestao_investimento">Controle!$D$14</definedName>
    <definedName name="taxa_mensal">Controle!$D$19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1" i="1"/>
  <c r="D40" i="1" l="1"/>
  <c r="D20" i="1" l="1"/>
  <c r="D21" i="1" s="1"/>
  <c r="D14" i="1"/>
  <c r="C25" i="1" l="1"/>
  <c r="D25" i="1" s="1"/>
  <c r="C26" i="1"/>
  <c r="D26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<sst xmlns="http://schemas.openxmlformats.org/spreadsheetml/2006/main" count="69" uniqueCount="33">
  <si>
    <t>INVESTIMENTO MENSAL</t>
  </si>
  <si>
    <t>Por quantos anos?</t>
  </si>
  <si>
    <t>Patrimônio acumulado?</t>
  </si>
  <si>
    <t>Dividendos Mensais?</t>
  </si>
  <si>
    <t>Taxa de Rendimento Mensal?</t>
  </si>
  <si>
    <t>Quanto investir mensalmente?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</si>
  <si>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</si>
  <si>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</si>
  <si>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</si>
  <si>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</si>
  <si>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</si>
  <si>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</si>
  <si>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</si>
  <si>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</si>
  <si>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</si>
  <si>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</si>
  <si>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PERFIL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</si>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</sst>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71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Baskerville Old Face"/>
      <family val="1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Baskerville Old Face"/>
      <family val="1"/>
    </font>
    <font>
      <sz val="12"/>
      <color rgb="FF113253"/>
      <name val="Aptos Narrow"/>
      <family val="2"/>
      <scheme val="minor"/>
    </font>
    <font>
      <sz val="11"/>
      <color rgb="FF113253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0" tint="-0.24994659260841701"/>
      </left>
      <right style="medium">
        <color theme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71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8" fontId="0" fillId="3" borderId="18" xfId="0" applyNumberFormat="1" applyFill="1" applyBorder="1" applyAlignment="1">
      <alignment horizontal="center" vertical="center"/>
    </xf>
    <xf numFmtId="8" fontId="0" fillId="3" borderId="19" xfId="0" applyNumberFormat="1" applyFill="1" applyBorder="1" applyAlignment="1">
      <alignment horizontal="center" vertical="center"/>
    </xf>
    <xf numFmtId="8" fontId="0" fillId="3" borderId="9" xfId="0" applyNumberFormat="1" applyFill="1" applyBorder="1" applyAlignment="1">
      <alignment horizontal="center" vertical="center"/>
    </xf>
    <xf numFmtId="8" fontId="0" fillId="3" borderId="10" xfId="0" applyNumberFormat="1" applyFill="1" applyBorder="1" applyAlignment="1">
      <alignment horizontal="center" vertical="center"/>
    </xf>
    <xf numFmtId="8" fontId="0" fillId="3" borderId="20" xfId="0" applyNumberFormat="1" applyFill="1" applyBorder="1" applyAlignment="1">
      <alignment horizontal="center" vertical="center"/>
    </xf>
    <xf numFmtId="8" fontId="0" fillId="3" borderId="21" xfId="0" applyNumberForma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 indent="2"/>
    </xf>
    <xf numFmtId="0" fontId="4" fillId="3" borderId="13" xfId="0" applyFont="1" applyFill="1" applyBorder="1" applyAlignment="1">
      <alignment horizontal="left" vertical="center" indent="2"/>
    </xf>
    <xf numFmtId="0" fontId="4" fillId="3" borderId="14" xfId="0" applyFont="1" applyFill="1" applyBorder="1" applyAlignment="1">
      <alignment horizontal="left" vertical="center" indent="2"/>
    </xf>
    <xf numFmtId="0" fontId="4" fillId="3" borderId="15" xfId="0" applyFont="1" applyFill="1" applyBorder="1" applyAlignment="1">
      <alignment horizontal="left" vertical="center" indent="2"/>
    </xf>
    <xf numFmtId="0" fontId="4" fillId="3" borderId="16" xfId="0" applyFont="1" applyFill="1" applyBorder="1" applyAlignment="1">
      <alignment horizontal="left" vertical="center" indent="2"/>
    </xf>
    <xf numFmtId="0" fontId="4" fillId="3" borderId="17" xfId="0" applyFont="1" applyFill="1" applyBorder="1" applyAlignment="1">
      <alignment horizontal="left" vertical="center" indent="2"/>
    </xf>
    <xf numFmtId="0" fontId="5" fillId="5" borderId="14" xfId="0" applyFont="1" applyFill="1" applyBorder="1" applyAlignment="1">
      <alignment horizontal="left" vertical="center" indent="2"/>
    </xf>
    <xf numFmtId="0" fontId="5" fillId="5" borderId="15" xfId="0" applyFont="1" applyFill="1" applyBorder="1" applyAlignment="1">
      <alignment horizontal="left" vertical="center" indent="2"/>
    </xf>
    <xf numFmtId="0" fontId="5" fillId="5" borderId="16" xfId="0" applyFont="1" applyFill="1" applyBorder="1" applyAlignment="1">
      <alignment horizontal="left" vertical="center" indent="2"/>
    </xf>
    <xf numFmtId="0" fontId="5" fillId="5" borderId="17" xfId="0" applyFont="1" applyFill="1" applyBorder="1" applyAlignment="1">
      <alignment horizontal="left" vertical="center" indent="2"/>
    </xf>
    <xf numFmtId="0" fontId="4" fillId="5" borderId="3" xfId="0" applyFont="1" applyFill="1" applyBorder="1" applyAlignment="1">
      <alignment horizontal="left" vertical="center" indent="2"/>
    </xf>
    <xf numFmtId="0" fontId="4" fillId="5" borderId="4" xfId="0" applyFont="1" applyFill="1" applyBorder="1" applyAlignment="1">
      <alignment horizontal="left" vertical="center" indent="2"/>
    </xf>
    <xf numFmtId="0" fontId="4" fillId="5" borderId="5" xfId="0" applyFont="1" applyFill="1" applyBorder="1" applyAlignment="1">
      <alignment horizontal="left" vertical="center" indent="2"/>
    </xf>
    <xf numFmtId="0" fontId="4" fillId="5" borderId="0" xfId="0" applyFont="1" applyFill="1" applyBorder="1" applyAlignment="1">
      <alignment horizontal="left" vertical="center" indent="2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171" fontId="0" fillId="3" borderId="0" xfId="0" applyNumberFormat="1" applyFill="1" applyAlignment="1">
      <alignment horizontal="center"/>
    </xf>
    <xf numFmtId="0" fontId="0" fillId="3" borderId="0" xfId="0" applyFill="1"/>
    <xf numFmtId="0" fontId="1" fillId="6" borderId="0" xfId="0" applyFont="1" applyFill="1" applyAlignment="1">
      <alignment horizontal="center"/>
    </xf>
    <xf numFmtId="171" fontId="0" fillId="5" borderId="0" xfId="0" applyNumberFormat="1" applyFill="1"/>
    <xf numFmtId="0" fontId="0" fillId="7" borderId="0" xfId="0" applyFill="1"/>
    <xf numFmtId="171" fontId="0" fillId="7" borderId="0" xfId="0" applyNumberFormat="1" applyFill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8" borderId="22" xfId="0" applyFont="1" applyFill="1" applyBorder="1"/>
    <xf numFmtId="0" fontId="2" fillId="8" borderId="22" xfId="0" applyFont="1" applyFill="1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3D3"/>
      <color rgb="FFE4E4E4"/>
      <color rgb="FF113253"/>
      <color rgb="FF71DD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Controle!$C$33</c:f>
              <c:strCache>
                <c:ptCount val="1"/>
                <c:pt idx="0">
                  <c:v>Percentual Sugerido</c:v>
                </c:pt>
              </c:strCache>
            </c:strRef>
          </c:tx>
          <c:spPr>
            <a:effectLst>
              <a:innerShdw blurRad="114300">
                <a:prstClr val="black"/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Controle!$C$34:$C$39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6-449D-BBF3-CD3B9B63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581823</xdr:colOff>
      <xdr:row>0</xdr:row>
      <xdr:rowOff>91110</xdr:rowOff>
    </xdr:from>
    <xdr:to>
      <xdr:col>4</xdr:col>
      <xdr:colOff>5175</xdr:colOff>
      <xdr:row>9</xdr:row>
      <xdr:rowOff>82826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5D7C0B-AA74-4FFF-BDFC-F90AE12C6E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81823" y="91110"/>
          <a:ext cx="6322765" cy="1706216"/>
        </a:xfrm>
        <a:prstGeom prst="rect">
          <a:avLst/>
        </a:prstGeom>
      </xdr:spPr>
    </xdr:pic>
    <xdr:clientData/>
  </xdr:twoCellAnchor>
  <xdr:twoCellAnchor>
    <xdr:from>
      <xdr:col>1</xdr:col>
      <xdr:colOff>24848</xdr:colOff>
      <xdr:row>40</xdr:row>
      <xdr:rowOff>69575</xdr:rowOff>
    </xdr:from>
    <xdr:to>
      <xdr:col>4</xdr:col>
      <xdr:colOff>16565</xdr:colOff>
      <xdr:row>52</xdr:row>
      <xdr:rowOff>33130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65123-0C98-376F-5F15-9BBF181A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Verde-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E54D-94A3-43B9-8920-ECBBB0D20E95}">
  <dimension ref="A10:I61"/>
  <sheetViews>
    <sheetView showGridLines="0" tabSelected="1" topLeftCell="A10" zoomScale="115" zoomScaleNormal="115" workbookViewId="0">
      <selection activeCell="D58" sqref="D58"/>
    </sheetView>
  </sheetViews>
  <sheetFormatPr defaultColWidth="0" defaultRowHeight="15" x14ac:dyDescent="0.25"/>
  <cols>
    <col min="1" max="1" width="9.140625" customWidth="1"/>
    <col min="2" max="2" width="46.140625" customWidth="1"/>
    <col min="3" max="3" width="33.28515625" bestFit="1" customWidth="1"/>
    <col min="4" max="4" width="14.85546875" customWidth="1"/>
    <col min="5" max="5" width="4" customWidth="1"/>
    <col min="6" max="6" width="2.5703125" customWidth="1"/>
    <col min="7" max="7" width="1.7109375" customWidth="1"/>
    <col min="8" max="8" width="2.28515625" customWidth="1"/>
    <col min="9" max="11" width="9.140625" hidden="1" customWidth="1"/>
    <col min="12" max="16384" width="9.140625" hidden="1"/>
  </cols>
  <sheetData>
    <row r="10" spans="2:9" ht="15.75" thickBot="1" x14ac:dyDescent="0.3"/>
    <row r="11" spans="2:9" ht="23.25" x14ac:dyDescent="0.25">
      <c r="B11" s="16" t="s">
        <v>13</v>
      </c>
      <c r="C11" s="17"/>
      <c r="D11" s="18"/>
    </row>
    <row r="12" spans="2:9" ht="15.75" x14ac:dyDescent="0.25">
      <c r="B12" s="28" t="s">
        <v>15</v>
      </c>
      <c r="C12" s="29"/>
      <c r="D12" s="19">
        <v>2000</v>
      </c>
    </row>
    <row r="13" spans="2:9" ht="15.75" x14ac:dyDescent="0.25">
      <c r="B13" s="30" t="s">
        <v>14</v>
      </c>
      <c r="C13" s="31"/>
      <c r="D13" s="20">
        <v>6.0000000000000001E-3</v>
      </c>
    </row>
    <row r="14" spans="2:9" ht="16.5" thickBot="1" x14ac:dyDescent="0.3">
      <c r="B14" s="32" t="s">
        <v>32</v>
      </c>
      <c r="C14" s="33"/>
      <c r="D14" s="21">
        <f>D12*30%</f>
        <v>600</v>
      </c>
    </row>
    <row r="15" spans="2:9" ht="15.75" thickBot="1" x14ac:dyDescent="0.3">
      <c r="I15" s="6"/>
    </row>
    <row r="16" spans="2:9" ht="29.25" customHeight="1" x14ac:dyDescent="0.25">
      <c r="B16" s="8" t="s">
        <v>0</v>
      </c>
      <c r="C16" s="9"/>
      <c r="D16" s="10"/>
    </row>
    <row r="17" spans="1:4" ht="15.75" x14ac:dyDescent="0.25">
      <c r="B17" s="28" t="s">
        <v>5</v>
      </c>
      <c r="C17" s="29"/>
      <c r="D17" s="11">
        <v>600</v>
      </c>
    </row>
    <row r="18" spans="1:4" ht="15.75" x14ac:dyDescent="0.25">
      <c r="B18" s="30" t="s">
        <v>1</v>
      </c>
      <c r="C18" s="31"/>
      <c r="D18" s="12">
        <v>5</v>
      </c>
    </row>
    <row r="19" spans="1:4" ht="15.75" x14ac:dyDescent="0.25">
      <c r="B19" s="30" t="s">
        <v>4</v>
      </c>
      <c r="C19" s="31"/>
      <c r="D19" s="13">
        <v>1.0789999999999999E-2</v>
      </c>
    </row>
    <row r="20" spans="1:4" ht="15.75" x14ac:dyDescent="0.25">
      <c r="B20" s="34" t="s">
        <v>2</v>
      </c>
      <c r="C20" s="35"/>
      <c r="D20" s="14">
        <f>FV(taxa_mensal,qtd_anos*12,aporte*-1)</f>
        <v>50266.148399092584</v>
      </c>
    </row>
    <row r="21" spans="1:4" ht="16.5" thickBot="1" x14ac:dyDescent="0.3">
      <c r="B21" s="36" t="s">
        <v>3</v>
      </c>
      <c r="C21" s="37"/>
      <c r="D21" s="15">
        <f>patrimonio*rendimento_carteira</f>
        <v>301.59689039455549</v>
      </c>
    </row>
    <row r="22" spans="1:4" ht="15.75" thickBot="1" x14ac:dyDescent="0.3"/>
    <row r="23" spans="1:4" ht="23.25" x14ac:dyDescent="0.25">
      <c r="B23" s="3" t="s">
        <v>11</v>
      </c>
      <c r="C23" s="5"/>
      <c r="D23" s="4" t="s">
        <v>12</v>
      </c>
    </row>
    <row r="24" spans="1:4" ht="15.75" x14ac:dyDescent="0.25">
      <c r="A24" s="1">
        <v>2</v>
      </c>
      <c r="B24" s="38" t="s">
        <v>6</v>
      </c>
      <c r="C24" s="24">
        <f>FV($D$19,$A24*12,$D$17*-1)</f>
        <v>16336.57637858713</v>
      </c>
      <c r="D24" s="22">
        <f>C24*rendimento_carteira</f>
        <v>98.01945827152278</v>
      </c>
    </row>
    <row r="25" spans="1:4" ht="15.75" x14ac:dyDescent="0.25">
      <c r="A25" s="1">
        <v>5</v>
      </c>
      <c r="B25" s="39" t="s">
        <v>7</v>
      </c>
      <c r="C25" s="25">
        <f>FV($D$19,$A25*12,$D$17*-1)</f>
        <v>50266.148399092584</v>
      </c>
      <c r="D25" s="23">
        <f>C25*rendimento_carteira</f>
        <v>301.59689039455549</v>
      </c>
    </row>
    <row r="26" spans="1:4" ht="15.75" x14ac:dyDescent="0.25">
      <c r="A26" s="1">
        <v>10</v>
      </c>
      <c r="B26" s="39" t="s">
        <v>8</v>
      </c>
      <c r="C26" s="25">
        <f>FV($D$19,$A26*12,$D$17*-1)</f>
        <v>145970.52751810331</v>
      </c>
      <c r="D26" s="23">
        <f>C26*rendimento_carteira</f>
        <v>875.82316510861983</v>
      </c>
    </row>
    <row r="27" spans="1:4" ht="15.75" x14ac:dyDescent="0.25">
      <c r="A27" s="1">
        <v>20</v>
      </c>
      <c r="B27" s="39" t="s">
        <v>9</v>
      </c>
      <c r="C27" s="25">
        <f>FV($D$19,$A27*12,$D$17*-1)</f>
        <v>675119.04005824833</v>
      </c>
      <c r="D27" s="23">
        <f>C27*rendimento_carteira</f>
        <v>4050.71424034949</v>
      </c>
    </row>
    <row r="28" spans="1:4" ht="16.5" thickBot="1" x14ac:dyDescent="0.3">
      <c r="A28" s="1">
        <v>30</v>
      </c>
      <c r="B28" s="40" t="s">
        <v>10</v>
      </c>
      <c r="C28" s="27">
        <f>FV($D$19,$A28*12,$D$17*-1)</f>
        <v>2593301.7930028285</v>
      </c>
      <c r="D28" s="26">
        <f>C28*rendimento_carteira</f>
        <v>15559.810758016971</v>
      </c>
    </row>
    <row r="30" spans="1:4" ht="15.75" x14ac:dyDescent="0.25">
      <c r="B30" s="44" t="s">
        <v>16</v>
      </c>
      <c r="C30" s="43" t="s">
        <v>17</v>
      </c>
      <c r="D30" s="42"/>
    </row>
    <row r="31" spans="1:4" ht="15.75" x14ac:dyDescent="0.25">
      <c r="B31" s="41" t="s">
        <v>20</v>
      </c>
      <c r="C31" s="45">
        <f>aporte</f>
        <v>600</v>
      </c>
      <c r="D31" s="46"/>
    </row>
    <row r="33" spans="2:5" x14ac:dyDescent="0.25">
      <c r="B33" s="47" t="s">
        <v>21</v>
      </c>
      <c r="C33" s="47" t="s">
        <v>22</v>
      </c>
      <c r="D33" s="47" t="s">
        <v>23</v>
      </c>
    </row>
    <row r="34" spans="2:5" x14ac:dyDescent="0.25">
      <c r="B34" s="2" t="s">
        <v>24</v>
      </c>
      <c r="C34" s="7">
        <f>VLOOKUP($C$30&amp;"-"&amp;B34,Apoio!$A:$D,4,FALSE)</f>
        <v>0.5</v>
      </c>
      <c r="D34" s="48">
        <f>C34*aporte</f>
        <v>300</v>
      </c>
    </row>
    <row r="35" spans="2:5" x14ac:dyDescent="0.25">
      <c r="B35" s="2" t="s">
        <v>25</v>
      </c>
      <c r="C35" s="7">
        <f>VLOOKUP($C$30&amp;"-"&amp;B35,Apoio!$A:$D,4,FALSE)</f>
        <v>0.1</v>
      </c>
      <c r="D35" s="48">
        <f>C35*aporte</f>
        <v>60</v>
      </c>
    </row>
    <row r="36" spans="2:5" x14ac:dyDescent="0.25">
      <c r="B36" s="2" t="s">
        <v>26</v>
      </c>
      <c r="C36" s="7">
        <f>VLOOKUP($C$30&amp;"-"&amp;B36,Apoio!$A:$D,4,FALSE)</f>
        <v>0.05</v>
      </c>
      <c r="D36" s="48">
        <f>C36*aporte</f>
        <v>30</v>
      </c>
    </row>
    <row r="37" spans="2:5" x14ac:dyDescent="0.25">
      <c r="B37" s="2" t="s">
        <v>27</v>
      </c>
      <c r="C37" s="7">
        <f>VLOOKUP($C$30&amp;"-"&amp;B37,Apoio!$A:$D,4,FALSE)</f>
        <v>0.05</v>
      </c>
      <c r="D37" s="48">
        <f>C37*aporte</f>
        <v>30</v>
      </c>
    </row>
    <row r="38" spans="2:5" x14ac:dyDescent="0.25">
      <c r="B38" s="2" t="s">
        <v>28</v>
      </c>
      <c r="C38" s="7">
        <f>VLOOKUP($C$30&amp;"-"&amp;B38,Apoio!$A:$D,4,FALSE)</f>
        <v>0.2</v>
      </c>
      <c r="D38" s="48">
        <f>C38*aporte</f>
        <v>120</v>
      </c>
    </row>
    <row r="39" spans="2:5" x14ac:dyDescent="0.25">
      <c r="B39" s="2" t="s">
        <v>29</v>
      </c>
      <c r="C39" s="7">
        <f>VLOOKUP($C$30&amp;"-"&amp;B39,Apoio!$A:$D,4,FALSE)</f>
        <v>0.1</v>
      </c>
      <c r="D39" s="48">
        <f>C39*aporte</f>
        <v>60</v>
      </c>
    </row>
    <row r="40" spans="2:5" x14ac:dyDescent="0.25">
      <c r="B40" s="49"/>
      <c r="C40" s="49"/>
      <c r="D40" s="50">
        <f>SUM(D34:D39)</f>
        <v>600</v>
      </c>
    </row>
    <row r="43" spans="2:5" x14ac:dyDescent="0.25">
      <c r="E43" s="57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mergeCells count="11"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0" xr:uid="{39C592BD-0F29-4F7A-8D23-95571F7F2F62}">
      <formula1>"AGRESSIVO, MODERADO, 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277E-831E-4B50-A56D-4AFD40624EE2}">
  <dimension ref="A1:D20"/>
  <sheetViews>
    <sheetView zoomScale="130" zoomScaleNormal="130" workbookViewId="0">
      <selection activeCell="G21" sqref="G21"/>
    </sheetView>
  </sheetViews>
  <sheetFormatPr defaultRowHeight="15" x14ac:dyDescent="0.25"/>
  <cols>
    <col min="1" max="1" width="30.85546875" bestFit="1" customWidth="1"/>
    <col min="2" max="2" width="14.7109375" bestFit="1" customWidth="1"/>
    <col min="3" max="3" width="18.5703125" bestFit="1" customWidth="1"/>
  </cols>
  <sheetData>
    <row r="1" spans="1:4" ht="15.75" thickBot="1" x14ac:dyDescent="0.3"/>
    <row r="2" spans="1:4" ht="15.75" thickBot="1" x14ac:dyDescent="0.3">
      <c r="A2" s="53" t="s">
        <v>31</v>
      </c>
      <c r="B2" s="54" t="s">
        <v>16</v>
      </c>
      <c r="C2" s="54" t="s">
        <v>21</v>
      </c>
      <c r="D2" s="54" t="s">
        <v>30</v>
      </c>
    </row>
    <row r="3" spans="1:4" x14ac:dyDescent="0.25">
      <c r="A3" s="51" t="str">
        <f>B3&amp;"-"&amp;C3</f>
        <v>CONSERVADOR-PAPEL</v>
      </c>
      <c r="B3" s="52" t="s">
        <v>19</v>
      </c>
      <c r="C3" s="52" t="s">
        <v>24</v>
      </c>
      <c r="D3" s="55">
        <v>0.3</v>
      </c>
    </row>
    <row r="4" spans="1:4" x14ac:dyDescent="0.25">
      <c r="A4" t="str">
        <f t="shared" ref="A4:A20" si="0">B4&amp;"-"&amp;C4</f>
        <v>CONSERVADOR-TIJOLO</v>
      </c>
      <c r="B4" s="2" t="s">
        <v>19</v>
      </c>
      <c r="C4" s="2" t="s">
        <v>25</v>
      </c>
      <c r="D4" s="56">
        <v>0.5</v>
      </c>
    </row>
    <row r="5" spans="1:4" x14ac:dyDescent="0.25">
      <c r="A5" t="str">
        <f t="shared" si="0"/>
        <v>CONSERVADOR-HÍBRIDOS</v>
      </c>
      <c r="B5" s="2" t="s">
        <v>19</v>
      </c>
      <c r="C5" s="2" t="s">
        <v>26</v>
      </c>
      <c r="D5" s="56">
        <v>0.1</v>
      </c>
    </row>
    <row r="6" spans="1:4" x14ac:dyDescent="0.25">
      <c r="A6" t="str">
        <f t="shared" si="0"/>
        <v>CONSERVADOR-FOFs</v>
      </c>
      <c r="B6" s="2" t="s">
        <v>19</v>
      </c>
      <c r="C6" s="2" t="s">
        <v>27</v>
      </c>
      <c r="D6" s="56">
        <v>0.1</v>
      </c>
    </row>
    <row r="7" spans="1:4" x14ac:dyDescent="0.25">
      <c r="A7" t="str">
        <f t="shared" si="0"/>
        <v>CONSERVADOR-DESENVOLVIMENTO</v>
      </c>
      <c r="B7" s="2" t="s">
        <v>19</v>
      </c>
      <c r="C7" s="2" t="s">
        <v>28</v>
      </c>
      <c r="D7" s="56">
        <v>0</v>
      </c>
    </row>
    <row r="8" spans="1:4" ht="15.75" thickBot="1" x14ac:dyDescent="0.3">
      <c r="A8" t="str">
        <f t="shared" si="0"/>
        <v>CONSERVADOR-HOTELARIAS</v>
      </c>
      <c r="B8" s="2" t="s">
        <v>19</v>
      </c>
      <c r="C8" s="2" t="s">
        <v>29</v>
      </c>
      <c r="D8" s="56">
        <v>0</v>
      </c>
    </row>
    <row r="9" spans="1:4" x14ac:dyDescent="0.25">
      <c r="A9" s="51" t="str">
        <f t="shared" si="0"/>
        <v>MODERADO-PAPEL</v>
      </c>
      <c r="B9" s="51" t="s">
        <v>18</v>
      </c>
      <c r="C9" s="52" t="s">
        <v>24</v>
      </c>
      <c r="D9" s="55">
        <v>0.32</v>
      </c>
    </row>
    <row r="10" spans="1:4" x14ac:dyDescent="0.25">
      <c r="A10" t="str">
        <f t="shared" si="0"/>
        <v>MODERADO-TIJOLO</v>
      </c>
      <c r="B10" t="s">
        <v>18</v>
      </c>
      <c r="C10" s="2" t="s">
        <v>25</v>
      </c>
      <c r="D10" s="56">
        <v>0.35</v>
      </c>
    </row>
    <row r="11" spans="1:4" x14ac:dyDescent="0.25">
      <c r="A11" t="str">
        <f t="shared" si="0"/>
        <v>MODERADO-HÍBRIDOS</v>
      </c>
      <c r="B11" t="s">
        <v>18</v>
      </c>
      <c r="C11" s="2" t="s">
        <v>26</v>
      </c>
      <c r="D11" s="56">
        <v>0.08</v>
      </c>
    </row>
    <row r="12" spans="1:4" x14ac:dyDescent="0.25">
      <c r="A12" t="str">
        <f t="shared" si="0"/>
        <v>MODERADO-FOFs</v>
      </c>
      <c r="B12" t="s">
        <v>18</v>
      </c>
      <c r="C12" s="2" t="s">
        <v>27</v>
      </c>
      <c r="D12" s="56">
        <v>0.05</v>
      </c>
    </row>
    <row r="13" spans="1:4" x14ac:dyDescent="0.25">
      <c r="A13" t="str">
        <f t="shared" si="0"/>
        <v>MODERADO-DESENVOLVIMENTO</v>
      </c>
      <c r="B13" t="s">
        <v>18</v>
      </c>
      <c r="C13" s="2" t="s">
        <v>28</v>
      </c>
      <c r="D13" s="56">
        <v>0.1</v>
      </c>
    </row>
    <row r="14" spans="1:4" ht="15.75" thickBot="1" x14ac:dyDescent="0.3">
      <c r="A14" t="str">
        <f t="shared" si="0"/>
        <v>MODERADO-HOTELARIAS</v>
      </c>
      <c r="B14" t="s">
        <v>18</v>
      </c>
      <c r="C14" s="2" t="s">
        <v>29</v>
      </c>
      <c r="D14" s="56">
        <v>0.1</v>
      </c>
    </row>
    <row r="15" spans="1:4" x14ac:dyDescent="0.25">
      <c r="A15" s="51" t="str">
        <f t="shared" si="0"/>
        <v>AGRESSIVO-PAPEL</v>
      </c>
      <c r="B15" s="51" t="s">
        <v>17</v>
      </c>
      <c r="C15" s="52" t="s">
        <v>24</v>
      </c>
      <c r="D15" s="55">
        <v>0.5</v>
      </c>
    </row>
    <row r="16" spans="1:4" x14ac:dyDescent="0.25">
      <c r="A16" t="str">
        <f t="shared" si="0"/>
        <v>AGRESSIVO-TIJOLO</v>
      </c>
      <c r="B16" t="s">
        <v>17</v>
      </c>
      <c r="C16" s="2" t="s">
        <v>25</v>
      </c>
      <c r="D16" s="56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26</v>
      </c>
      <c r="D17" s="56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27</v>
      </c>
      <c r="D18" s="56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28</v>
      </c>
      <c r="D19" s="56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29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Controle</vt:lpstr>
      <vt:lpstr>Apoio</vt:lpstr>
      <vt:lpstr>aporte</vt:lpstr>
      <vt:lpstr>patrimonio</vt:lpstr>
      <vt:lpstr>qtd_anos</vt:lpstr>
      <vt:lpstr>rendimento_carteira</vt:lpstr>
      <vt:lpstr>salario</vt:lpstr>
      <vt:lpstr>sugestao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Luara de Oliveira Silva Cruz</dc:creator>
  <cp:lastModifiedBy>Livia Luara de Oliveira Silva Cruz</cp:lastModifiedBy>
  <dcterms:created xsi:type="dcterms:W3CDTF">2025-05-30T15:30:11Z</dcterms:created>
  <dcterms:modified xsi:type="dcterms:W3CDTF">2025-05-30T22:17:49Z</dcterms:modified>
</cp:coreProperties>
</file>