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s/Documents/xmind/"/>
    </mc:Choice>
  </mc:AlternateContent>
  <xr:revisionPtr revIDLastSave="0" documentId="13_ncr:1_{9CDB703D-6186-B348-85D1-3DED64655F3A}" xr6:coauthVersionLast="36" xr6:coauthVersionMax="36" xr10:uidLastSave="{00000000-0000-0000-0000-000000000000}"/>
  <bookViews>
    <workbookView xWindow="0" yWindow="460" windowWidth="33600" windowHeight="19440" activeTab="2" xr2:uid="{07A47855-4DE6-C342-9BD1-95789878DFF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T3" i="3"/>
  <c r="F7" i="3"/>
  <c r="D7" i="3" s="1"/>
  <c r="D43" i="3" s="1"/>
  <c r="R3" i="3"/>
  <c r="R4" i="3" l="1"/>
  <c r="U4" i="3"/>
  <c r="V4" i="3"/>
  <c r="S4" i="3"/>
  <c r="T4" i="3"/>
  <c r="W4" i="3"/>
  <c r="W3" i="3"/>
  <c r="Q3" i="3" s="1"/>
  <c r="K160" i="1"/>
  <c r="N189" i="1"/>
  <c r="J189" i="1"/>
  <c r="F189" i="1"/>
  <c r="C189" i="1"/>
  <c r="K189" i="1" s="1"/>
  <c r="O188" i="1"/>
  <c r="M188" i="1"/>
  <c r="K188" i="1"/>
  <c r="I188" i="1"/>
  <c r="G188" i="1"/>
  <c r="E188" i="1"/>
  <c r="B188" i="1"/>
  <c r="O187" i="1"/>
  <c r="M187" i="1"/>
  <c r="K187" i="1"/>
  <c r="I187" i="1"/>
  <c r="G187" i="1"/>
  <c r="E187" i="1"/>
  <c r="B187" i="1"/>
  <c r="O186" i="1"/>
  <c r="M186" i="1"/>
  <c r="K186" i="1"/>
  <c r="I186" i="1"/>
  <c r="G186" i="1"/>
  <c r="E186" i="1"/>
  <c r="B186" i="1"/>
  <c r="O185" i="1"/>
  <c r="M185" i="1"/>
  <c r="K185" i="1"/>
  <c r="I185" i="1"/>
  <c r="G185" i="1"/>
  <c r="E185" i="1"/>
  <c r="B185" i="1"/>
  <c r="O184" i="1"/>
  <c r="M184" i="1"/>
  <c r="K184" i="1"/>
  <c r="I184" i="1"/>
  <c r="G184" i="1"/>
  <c r="E184" i="1"/>
  <c r="B184" i="1"/>
  <c r="O183" i="1"/>
  <c r="M183" i="1"/>
  <c r="K183" i="1"/>
  <c r="I183" i="1"/>
  <c r="G183" i="1"/>
  <c r="E183" i="1"/>
  <c r="B183" i="1"/>
  <c r="O182" i="1"/>
  <c r="M182" i="1"/>
  <c r="K182" i="1"/>
  <c r="I182" i="1"/>
  <c r="G182" i="1"/>
  <c r="E182" i="1"/>
  <c r="B182" i="1"/>
  <c r="O181" i="1"/>
  <c r="M181" i="1"/>
  <c r="K181" i="1"/>
  <c r="I181" i="1"/>
  <c r="G181" i="1"/>
  <c r="E181" i="1"/>
  <c r="B181" i="1"/>
  <c r="O180" i="1"/>
  <c r="M180" i="1"/>
  <c r="K180" i="1"/>
  <c r="I180" i="1"/>
  <c r="G180" i="1"/>
  <c r="E180" i="1"/>
  <c r="B180" i="1"/>
  <c r="P189" i="1"/>
  <c r="O179" i="1"/>
  <c r="M179" i="1"/>
  <c r="M189" i="1" s="1"/>
  <c r="K179" i="1"/>
  <c r="I179" i="1"/>
  <c r="I189" i="1" s="1"/>
  <c r="G179" i="1"/>
  <c r="E179" i="1"/>
  <c r="E189" i="1" s="1"/>
  <c r="B179" i="1"/>
  <c r="N170" i="1"/>
  <c r="J170" i="1"/>
  <c r="F170" i="1"/>
  <c r="O169" i="1"/>
  <c r="M169" i="1"/>
  <c r="K169" i="1"/>
  <c r="I169" i="1"/>
  <c r="G169" i="1"/>
  <c r="E169" i="1"/>
  <c r="B169" i="1"/>
  <c r="O168" i="1"/>
  <c r="M168" i="1"/>
  <c r="K168" i="1"/>
  <c r="I168" i="1"/>
  <c r="G168" i="1"/>
  <c r="E168" i="1"/>
  <c r="B168" i="1"/>
  <c r="O167" i="1"/>
  <c r="M167" i="1"/>
  <c r="K167" i="1"/>
  <c r="I167" i="1"/>
  <c r="G167" i="1"/>
  <c r="E167" i="1"/>
  <c r="B167" i="1"/>
  <c r="O166" i="1"/>
  <c r="M166" i="1"/>
  <c r="K166" i="1"/>
  <c r="I166" i="1"/>
  <c r="G166" i="1"/>
  <c r="E166" i="1"/>
  <c r="B166" i="1"/>
  <c r="O165" i="1"/>
  <c r="M165" i="1"/>
  <c r="K165" i="1"/>
  <c r="I165" i="1"/>
  <c r="G165" i="1"/>
  <c r="E165" i="1"/>
  <c r="B165" i="1"/>
  <c r="O164" i="1"/>
  <c r="M164" i="1"/>
  <c r="K164" i="1"/>
  <c r="I164" i="1"/>
  <c r="G164" i="1"/>
  <c r="E164" i="1"/>
  <c r="B164" i="1"/>
  <c r="O163" i="1"/>
  <c r="M163" i="1"/>
  <c r="K163" i="1"/>
  <c r="I163" i="1"/>
  <c r="G163" i="1"/>
  <c r="E163" i="1"/>
  <c r="B163" i="1"/>
  <c r="O162" i="1"/>
  <c r="M162" i="1"/>
  <c r="K162" i="1"/>
  <c r="I162" i="1"/>
  <c r="G162" i="1"/>
  <c r="E162" i="1"/>
  <c r="B162" i="1"/>
  <c r="O161" i="1"/>
  <c r="M161" i="1"/>
  <c r="K161" i="1"/>
  <c r="I161" i="1"/>
  <c r="G161" i="1"/>
  <c r="E161" i="1"/>
  <c r="B161" i="1"/>
  <c r="P170" i="1"/>
  <c r="O160" i="1"/>
  <c r="M160" i="1"/>
  <c r="I160" i="1"/>
  <c r="E160" i="1"/>
  <c r="E170" i="1" s="1"/>
  <c r="N151" i="1"/>
  <c r="J151" i="1"/>
  <c r="K151" i="1" s="1"/>
  <c r="F151" i="1"/>
  <c r="G151" i="1" s="1"/>
  <c r="C151" i="1"/>
  <c r="O150" i="1"/>
  <c r="M150" i="1"/>
  <c r="K150" i="1"/>
  <c r="I150" i="1"/>
  <c r="G150" i="1"/>
  <c r="E150" i="1"/>
  <c r="B150" i="1"/>
  <c r="O149" i="1"/>
  <c r="M149" i="1"/>
  <c r="K149" i="1"/>
  <c r="I149" i="1"/>
  <c r="G149" i="1"/>
  <c r="E149" i="1"/>
  <c r="B149" i="1"/>
  <c r="O148" i="1"/>
  <c r="M148" i="1"/>
  <c r="K148" i="1"/>
  <c r="I148" i="1"/>
  <c r="G148" i="1"/>
  <c r="E148" i="1"/>
  <c r="B148" i="1"/>
  <c r="O147" i="1"/>
  <c r="M147" i="1"/>
  <c r="K147" i="1"/>
  <c r="I147" i="1"/>
  <c r="G147" i="1"/>
  <c r="E147" i="1"/>
  <c r="B147" i="1"/>
  <c r="O146" i="1"/>
  <c r="M146" i="1"/>
  <c r="K146" i="1"/>
  <c r="I146" i="1"/>
  <c r="G146" i="1"/>
  <c r="E146" i="1"/>
  <c r="B146" i="1"/>
  <c r="O145" i="1"/>
  <c r="M145" i="1"/>
  <c r="K145" i="1"/>
  <c r="I145" i="1"/>
  <c r="G145" i="1"/>
  <c r="E145" i="1"/>
  <c r="B145" i="1"/>
  <c r="O144" i="1"/>
  <c r="M144" i="1"/>
  <c r="K144" i="1"/>
  <c r="I144" i="1"/>
  <c r="G144" i="1"/>
  <c r="E144" i="1"/>
  <c r="B144" i="1"/>
  <c r="O143" i="1"/>
  <c r="M143" i="1"/>
  <c r="K143" i="1"/>
  <c r="I143" i="1"/>
  <c r="G143" i="1"/>
  <c r="E143" i="1"/>
  <c r="B143" i="1"/>
  <c r="O142" i="1"/>
  <c r="M142" i="1"/>
  <c r="K142" i="1"/>
  <c r="I142" i="1"/>
  <c r="G142" i="1"/>
  <c r="E142" i="1"/>
  <c r="B142" i="1"/>
  <c r="P141" i="1"/>
  <c r="P151" i="1" s="1"/>
  <c r="O141" i="1"/>
  <c r="M141" i="1"/>
  <c r="K141" i="1"/>
  <c r="I141" i="1"/>
  <c r="G141" i="1"/>
  <c r="E141" i="1"/>
  <c r="E151" i="1" s="1"/>
  <c r="B141" i="1"/>
  <c r="B151" i="1" s="1"/>
  <c r="B189" i="1" l="1"/>
  <c r="M170" i="1"/>
  <c r="I170" i="1"/>
  <c r="G189" i="1"/>
  <c r="O189" i="1"/>
  <c r="O170" i="1"/>
  <c r="G160" i="1"/>
  <c r="B160" i="1"/>
  <c r="B170" i="1" s="1"/>
  <c r="C170" i="1"/>
  <c r="G170" i="1" s="1"/>
  <c r="O151" i="1"/>
  <c r="M151" i="1"/>
  <c r="I151" i="1"/>
  <c r="B122" i="1"/>
  <c r="N132" i="1"/>
  <c r="J132" i="1"/>
  <c r="F132" i="1"/>
  <c r="O131" i="1"/>
  <c r="M131" i="1"/>
  <c r="K131" i="1"/>
  <c r="I131" i="1"/>
  <c r="G131" i="1"/>
  <c r="E131" i="1"/>
  <c r="B131" i="1"/>
  <c r="O130" i="1"/>
  <c r="M130" i="1"/>
  <c r="K130" i="1"/>
  <c r="I130" i="1"/>
  <c r="G130" i="1"/>
  <c r="E130" i="1"/>
  <c r="B130" i="1"/>
  <c r="O129" i="1"/>
  <c r="M129" i="1"/>
  <c r="K129" i="1"/>
  <c r="I129" i="1"/>
  <c r="G129" i="1"/>
  <c r="E129" i="1"/>
  <c r="B129" i="1"/>
  <c r="O128" i="1"/>
  <c r="M128" i="1"/>
  <c r="K128" i="1"/>
  <c r="I128" i="1"/>
  <c r="G128" i="1"/>
  <c r="E128" i="1"/>
  <c r="B128" i="1"/>
  <c r="O127" i="1"/>
  <c r="M127" i="1"/>
  <c r="K127" i="1"/>
  <c r="I127" i="1"/>
  <c r="G127" i="1"/>
  <c r="E127" i="1"/>
  <c r="B127" i="1"/>
  <c r="O126" i="1"/>
  <c r="M126" i="1"/>
  <c r="K126" i="1"/>
  <c r="I126" i="1"/>
  <c r="G126" i="1"/>
  <c r="E126" i="1"/>
  <c r="B126" i="1"/>
  <c r="O125" i="1"/>
  <c r="M125" i="1"/>
  <c r="K125" i="1"/>
  <c r="I125" i="1"/>
  <c r="G125" i="1"/>
  <c r="E125" i="1"/>
  <c r="B125" i="1"/>
  <c r="O124" i="1"/>
  <c r="M124" i="1"/>
  <c r="K124" i="1"/>
  <c r="I124" i="1"/>
  <c r="G124" i="1"/>
  <c r="E124" i="1"/>
  <c r="B124" i="1"/>
  <c r="O123" i="1"/>
  <c r="M123" i="1"/>
  <c r="K123" i="1"/>
  <c r="I123" i="1"/>
  <c r="G123" i="1"/>
  <c r="E123" i="1"/>
  <c r="B123" i="1"/>
  <c r="P122" i="1"/>
  <c r="P132" i="1" s="1"/>
  <c r="O122" i="1"/>
  <c r="O132" i="1" s="1"/>
  <c r="M122" i="1"/>
  <c r="I122" i="1"/>
  <c r="E122" i="1"/>
  <c r="E132" i="1" s="1"/>
  <c r="N113" i="1"/>
  <c r="K170" i="1" l="1"/>
  <c r="M132" i="1"/>
  <c r="I132" i="1"/>
  <c r="B132" i="1"/>
  <c r="G122" i="1"/>
  <c r="K122" i="1"/>
  <c r="C132" i="1"/>
  <c r="K132" i="1" s="1"/>
  <c r="K109" i="1"/>
  <c r="G132" i="1" l="1"/>
  <c r="B33" i="1"/>
  <c r="C33" i="1"/>
  <c r="K28" i="1"/>
  <c r="K29" i="1"/>
  <c r="K30" i="1"/>
  <c r="K31" i="1"/>
  <c r="K32" i="1"/>
  <c r="K33" i="1"/>
  <c r="K34" i="1"/>
  <c r="K35" i="1"/>
  <c r="K36" i="1"/>
  <c r="K27" i="1"/>
  <c r="K47" i="1"/>
  <c r="K48" i="1"/>
  <c r="K49" i="1"/>
  <c r="K50" i="1"/>
  <c r="K51" i="1"/>
  <c r="K52" i="1"/>
  <c r="K53" i="1"/>
  <c r="K54" i="1"/>
  <c r="K55" i="1"/>
  <c r="K56" i="1"/>
  <c r="K46" i="1"/>
  <c r="G104" i="1"/>
  <c r="G105" i="1"/>
  <c r="G106" i="1"/>
  <c r="G107" i="1"/>
  <c r="G108" i="1"/>
  <c r="G109" i="1"/>
  <c r="G110" i="1"/>
  <c r="G111" i="1"/>
  <c r="G112" i="1"/>
  <c r="G103" i="1"/>
  <c r="K104" i="1"/>
  <c r="K105" i="1"/>
  <c r="K106" i="1"/>
  <c r="K107" i="1"/>
  <c r="K108" i="1"/>
  <c r="K110" i="1"/>
  <c r="K111" i="1"/>
  <c r="K112" i="1"/>
  <c r="K103" i="1"/>
  <c r="K84" i="1"/>
  <c r="K85" i="1"/>
  <c r="K86" i="1"/>
  <c r="K87" i="1"/>
  <c r="K88" i="1"/>
  <c r="K89" i="1"/>
  <c r="K90" i="1"/>
  <c r="K91" i="1"/>
  <c r="K92" i="1"/>
  <c r="K93" i="1"/>
  <c r="K94" i="1"/>
  <c r="K75" i="1"/>
  <c r="K66" i="1"/>
  <c r="K67" i="1"/>
  <c r="K68" i="1"/>
  <c r="K69" i="1"/>
  <c r="K70" i="1"/>
  <c r="K71" i="1"/>
  <c r="K72" i="1"/>
  <c r="K73" i="1"/>
  <c r="K74" i="1"/>
  <c r="K65" i="1"/>
  <c r="G65" i="1"/>
  <c r="G66" i="1"/>
  <c r="G67" i="1"/>
  <c r="G68" i="1"/>
  <c r="G69" i="1"/>
  <c r="G70" i="1"/>
  <c r="G71" i="1"/>
  <c r="G72" i="1"/>
  <c r="G73" i="1"/>
  <c r="G74" i="1"/>
  <c r="G75" i="1"/>
  <c r="I104" i="1"/>
  <c r="I105" i="1"/>
  <c r="I106" i="1"/>
  <c r="I107" i="1"/>
  <c r="I108" i="1"/>
  <c r="I109" i="1"/>
  <c r="I110" i="1"/>
  <c r="I111" i="1"/>
  <c r="I112" i="1"/>
  <c r="I103" i="1"/>
  <c r="I85" i="1"/>
  <c r="I86" i="1"/>
  <c r="I87" i="1"/>
  <c r="I88" i="1"/>
  <c r="I89" i="1"/>
  <c r="I90" i="1"/>
  <c r="I91" i="1"/>
  <c r="I92" i="1"/>
  <c r="I93" i="1"/>
  <c r="I84" i="1"/>
  <c r="I66" i="1"/>
  <c r="I67" i="1"/>
  <c r="I68" i="1"/>
  <c r="I69" i="1"/>
  <c r="I70" i="1"/>
  <c r="I71" i="1"/>
  <c r="I75" i="1" s="1"/>
  <c r="I72" i="1"/>
  <c r="I73" i="1"/>
  <c r="I74" i="1"/>
  <c r="I65" i="1"/>
  <c r="I47" i="1"/>
  <c r="I48" i="1"/>
  <c r="I49" i="1"/>
  <c r="I50" i="1"/>
  <c r="I51" i="1"/>
  <c r="I52" i="1"/>
  <c r="I56" i="1" s="1"/>
  <c r="I53" i="1"/>
  <c r="I54" i="1"/>
  <c r="I55" i="1"/>
  <c r="I46" i="1"/>
  <c r="I94" i="1"/>
  <c r="I37" i="1"/>
  <c r="I28" i="1"/>
  <c r="I29" i="1"/>
  <c r="I30" i="1"/>
  <c r="I31" i="1"/>
  <c r="I32" i="1"/>
  <c r="I33" i="1"/>
  <c r="I34" i="1"/>
  <c r="I35" i="1"/>
  <c r="I36" i="1"/>
  <c r="I27" i="1"/>
  <c r="J113" i="1"/>
  <c r="K113" i="1" s="1"/>
  <c r="J94" i="1"/>
  <c r="J75" i="1"/>
  <c r="J56" i="1"/>
  <c r="J37" i="1"/>
  <c r="J28" i="1"/>
  <c r="O56" i="1"/>
  <c r="O104" i="1"/>
  <c r="O105" i="1"/>
  <c r="O106" i="1"/>
  <c r="O107" i="1"/>
  <c r="O108" i="1"/>
  <c r="O109" i="1"/>
  <c r="O110" i="1"/>
  <c r="O111" i="1"/>
  <c r="O112" i="1"/>
  <c r="O103" i="1"/>
  <c r="O113" i="1" s="1"/>
  <c r="M104" i="1"/>
  <c r="M105" i="1"/>
  <c r="M106" i="1"/>
  <c r="M107" i="1"/>
  <c r="M108" i="1"/>
  <c r="M109" i="1"/>
  <c r="M110" i="1"/>
  <c r="M111" i="1"/>
  <c r="M112" i="1"/>
  <c r="M103" i="1"/>
  <c r="E104" i="1"/>
  <c r="E105" i="1"/>
  <c r="E106" i="1"/>
  <c r="E107" i="1"/>
  <c r="E108" i="1"/>
  <c r="E109" i="1"/>
  <c r="E110" i="1"/>
  <c r="E111" i="1"/>
  <c r="E112" i="1"/>
  <c r="E103" i="1"/>
  <c r="B104" i="1"/>
  <c r="B103" i="1"/>
  <c r="B105" i="1"/>
  <c r="B106" i="1"/>
  <c r="B107" i="1"/>
  <c r="B108" i="1"/>
  <c r="B109" i="1"/>
  <c r="B110" i="1"/>
  <c r="B111" i="1"/>
  <c r="B112" i="1"/>
  <c r="F113" i="1"/>
  <c r="G113" i="1" s="1"/>
  <c r="C113" i="1"/>
  <c r="P103" i="1"/>
  <c r="P113" i="1" s="1"/>
  <c r="O85" i="1"/>
  <c r="O86" i="1"/>
  <c r="O94" i="1" s="1"/>
  <c r="O87" i="1"/>
  <c r="O88" i="1"/>
  <c r="O89" i="1"/>
  <c r="O90" i="1"/>
  <c r="O91" i="1"/>
  <c r="O92" i="1"/>
  <c r="O93" i="1"/>
  <c r="O84" i="1"/>
  <c r="O71" i="1"/>
  <c r="M91" i="1"/>
  <c r="G87" i="1"/>
  <c r="M85" i="1"/>
  <c r="M86" i="1"/>
  <c r="M87" i="1"/>
  <c r="M88" i="1"/>
  <c r="M89" i="1"/>
  <c r="M90" i="1"/>
  <c r="M92" i="1"/>
  <c r="M93" i="1"/>
  <c r="M84" i="1"/>
  <c r="M71" i="1"/>
  <c r="E93" i="1"/>
  <c r="E85" i="1"/>
  <c r="E86" i="1"/>
  <c r="E87" i="1"/>
  <c r="E88" i="1"/>
  <c r="E89" i="1"/>
  <c r="E90" i="1"/>
  <c r="E91" i="1"/>
  <c r="E92" i="1"/>
  <c r="E84" i="1"/>
  <c r="B85" i="1"/>
  <c r="B94" i="1" s="1"/>
  <c r="B86" i="1"/>
  <c r="B87" i="1"/>
  <c r="B88" i="1"/>
  <c r="B89" i="1"/>
  <c r="B90" i="1"/>
  <c r="B91" i="1"/>
  <c r="B92" i="1"/>
  <c r="B93" i="1"/>
  <c r="B84" i="1"/>
  <c r="B75" i="1"/>
  <c r="B66" i="1"/>
  <c r="B67" i="1"/>
  <c r="B68" i="1"/>
  <c r="B69" i="1"/>
  <c r="B70" i="1"/>
  <c r="B71" i="1"/>
  <c r="B72" i="1"/>
  <c r="B73" i="1"/>
  <c r="B74" i="1"/>
  <c r="B65" i="1"/>
  <c r="B56" i="1"/>
  <c r="B47" i="1"/>
  <c r="B48" i="1"/>
  <c r="B49" i="1"/>
  <c r="B50" i="1"/>
  <c r="B51" i="1"/>
  <c r="B52" i="1"/>
  <c r="B53" i="1"/>
  <c r="B54" i="1"/>
  <c r="B55" i="1"/>
  <c r="B46" i="1"/>
  <c r="B32" i="1"/>
  <c r="M66" i="1"/>
  <c r="M67" i="1"/>
  <c r="M68" i="1"/>
  <c r="M69" i="1"/>
  <c r="M70" i="1"/>
  <c r="M72" i="1"/>
  <c r="M73" i="1"/>
  <c r="M74" i="1"/>
  <c r="M65" i="1"/>
  <c r="E66" i="1"/>
  <c r="E67" i="1"/>
  <c r="E68" i="1"/>
  <c r="E69" i="1"/>
  <c r="E70" i="1"/>
  <c r="E71" i="1"/>
  <c r="E72" i="1"/>
  <c r="E73" i="1"/>
  <c r="E74" i="1"/>
  <c r="E65" i="1"/>
  <c r="N75" i="1"/>
  <c r="N56" i="1"/>
  <c r="M56" i="1"/>
  <c r="O66" i="1"/>
  <c r="O75" i="1" s="1"/>
  <c r="O67" i="1"/>
  <c r="O68" i="1"/>
  <c r="O69" i="1"/>
  <c r="O70" i="1"/>
  <c r="O72" i="1"/>
  <c r="O73" i="1"/>
  <c r="O74" i="1"/>
  <c r="O30" i="1"/>
  <c r="O51" i="1"/>
  <c r="O47" i="1"/>
  <c r="O48" i="1"/>
  <c r="O49" i="1"/>
  <c r="O50" i="1"/>
  <c r="O52" i="1"/>
  <c r="O53" i="1"/>
  <c r="O54" i="1"/>
  <c r="O55" i="1"/>
  <c r="O46" i="1"/>
  <c r="C94" i="1"/>
  <c r="C75" i="1"/>
  <c r="F94" i="1"/>
  <c r="G93" i="1"/>
  <c r="G92" i="1"/>
  <c r="G91" i="1"/>
  <c r="G90" i="1"/>
  <c r="G89" i="1"/>
  <c r="G88" i="1"/>
  <c r="G86" i="1"/>
  <c r="G85" i="1"/>
  <c r="P84" i="1"/>
  <c r="P94" i="1" s="1"/>
  <c r="G84" i="1"/>
  <c r="F75" i="1"/>
  <c r="P65" i="1"/>
  <c r="P75" i="1" s="1"/>
  <c r="I113" i="1" l="1"/>
  <c r="B113" i="1"/>
  <c r="M75" i="1"/>
  <c r="E113" i="1"/>
  <c r="M113" i="1"/>
  <c r="N94" i="1"/>
  <c r="O65" i="1"/>
  <c r="M94" i="1"/>
  <c r="G94" i="1"/>
  <c r="E94" i="1"/>
  <c r="E75" i="1"/>
  <c r="E47" i="1"/>
  <c r="E48" i="1"/>
  <c r="E49" i="1"/>
  <c r="E50" i="1"/>
  <c r="E51" i="1"/>
  <c r="E52" i="1"/>
  <c r="E53" i="1"/>
  <c r="E54" i="1"/>
  <c r="E55" i="1"/>
  <c r="E46" i="1"/>
  <c r="E56" i="1" s="1"/>
  <c r="F56" i="1"/>
  <c r="G55" i="1"/>
  <c r="G53" i="1"/>
  <c r="G51" i="1"/>
  <c r="G50" i="1"/>
  <c r="G49" i="1"/>
  <c r="G48" i="1"/>
  <c r="G47" i="1"/>
  <c r="P46" i="1"/>
  <c r="P56" i="1" l="1"/>
  <c r="G54" i="1"/>
  <c r="G46" i="1"/>
  <c r="O28" i="1"/>
  <c r="O29" i="1"/>
  <c r="O31" i="1"/>
  <c r="O32" i="1"/>
  <c r="O33" i="1"/>
  <c r="O34" i="1"/>
  <c r="O36" i="1"/>
  <c r="M29" i="1"/>
  <c r="M30" i="1"/>
  <c r="M31" i="1"/>
  <c r="M32" i="1"/>
  <c r="M33" i="1"/>
  <c r="M34" i="1"/>
  <c r="M35" i="1"/>
  <c r="M36" i="1"/>
  <c r="M27" i="1"/>
  <c r="P35" i="1"/>
  <c r="O35" i="1" s="1"/>
  <c r="N28" i="1"/>
  <c r="N37" i="1" s="1"/>
  <c r="M37" i="1" s="1"/>
  <c r="P27" i="1"/>
  <c r="O27" i="1" s="1"/>
  <c r="G29" i="1"/>
  <c r="E29" i="1"/>
  <c r="F28" i="1"/>
  <c r="E28" i="1" s="1"/>
  <c r="B29" i="1"/>
  <c r="G28" i="1"/>
  <c r="G30" i="1"/>
  <c r="G31" i="1"/>
  <c r="G32" i="1"/>
  <c r="G34" i="1"/>
  <c r="G35" i="1"/>
  <c r="G36" i="1"/>
  <c r="G27" i="1"/>
  <c r="E30" i="1"/>
  <c r="E31" i="1"/>
  <c r="E32" i="1"/>
  <c r="E33" i="1"/>
  <c r="E34" i="1"/>
  <c r="E35" i="1"/>
  <c r="E36" i="1"/>
  <c r="E27" i="1"/>
  <c r="B36" i="1"/>
  <c r="B35" i="1"/>
  <c r="B34" i="1"/>
  <c r="B31" i="1"/>
  <c r="B30" i="1"/>
  <c r="B28" i="1"/>
  <c r="B27" i="1"/>
  <c r="O37" i="1" l="1"/>
  <c r="F37" i="1"/>
  <c r="M28" i="1"/>
  <c r="P37" i="1"/>
  <c r="G52" i="1"/>
  <c r="G56" i="1"/>
  <c r="E37" i="1"/>
  <c r="G33" i="1"/>
  <c r="B14" i="1"/>
  <c r="B13" i="1"/>
  <c r="B18" i="1"/>
  <c r="B17" i="1"/>
  <c r="B16" i="1"/>
  <c r="B12" i="1"/>
  <c r="B11" i="1"/>
  <c r="B10" i="1"/>
  <c r="B9" i="1"/>
  <c r="B8" i="1"/>
  <c r="C15" i="1"/>
  <c r="C19" i="1" s="1"/>
  <c r="B37" i="1" l="1"/>
  <c r="C37" i="1"/>
  <c r="B19" i="1"/>
  <c r="G37" i="1" l="1"/>
  <c r="K37" i="1"/>
</calcChain>
</file>

<file path=xl/sharedStrings.xml><?xml version="1.0" encoding="utf-8"?>
<sst xmlns="http://schemas.openxmlformats.org/spreadsheetml/2006/main" count="272" uniqueCount="66">
  <si>
    <t>税前工资</t>
    <phoneticPr fontId="1" type="noConversion"/>
  </si>
  <si>
    <t>税后工资</t>
    <phoneticPr fontId="1" type="noConversion"/>
  </si>
  <si>
    <t>项目</t>
    <phoneticPr fontId="1" type="noConversion"/>
  </si>
  <si>
    <t>比例</t>
    <phoneticPr fontId="1" type="noConversion"/>
  </si>
  <si>
    <t>金额</t>
    <phoneticPr fontId="1" type="noConversion"/>
  </si>
  <si>
    <t>吃饭</t>
    <phoneticPr fontId="1" type="noConversion"/>
  </si>
  <si>
    <t>旅游</t>
    <phoneticPr fontId="1" type="noConversion"/>
  </si>
  <si>
    <t>储蓄</t>
    <phoneticPr fontId="1" type="noConversion"/>
  </si>
  <si>
    <t>理财</t>
    <phoneticPr fontId="1" type="noConversion"/>
  </si>
  <si>
    <t>慈善</t>
    <phoneticPr fontId="1" type="noConversion"/>
  </si>
  <si>
    <t>交通</t>
    <phoneticPr fontId="1" type="noConversion"/>
  </si>
  <si>
    <t>其他</t>
    <phoneticPr fontId="1" type="noConversion"/>
  </si>
  <si>
    <t>预算金额</t>
    <phoneticPr fontId="1" type="noConversion"/>
  </si>
  <si>
    <t>实际金额</t>
    <phoneticPr fontId="1" type="noConversion"/>
  </si>
  <si>
    <t>聚餐</t>
    <phoneticPr fontId="1" type="noConversion"/>
  </si>
  <si>
    <t>购物</t>
    <phoneticPr fontId="1" type="noConversion"/>
  </si>
  <si>
    <t>生活</t>
    <phoneticPr fontId="1" type="noConversion"/>
  </si>
  <si>
    <t>居住</t>
    <phoneticPr fontId="1" type="noConversion"/>
  </si>
  <si>
    <t>201908预算</t>
    <phoneticPr fontId="1" type="noConversion"/>
  </si>
  <si>
    <t>201907预算</t>
    <phoneticPr fontId="1" type="noConversion"/>
  </si>
  <si>
    <t>差值</t>
    <phoneticPr fontId="1" type="noConversion"/>
  </si>
  <si>
    <t>201909预算</t>
    <phoneticPr fontId="1" type="noConversion"/>
  </si>
  <si>
    <t>月中金额</t>
    <phoneticPr fontId="1" type="noConversion"/>
  </si>
  <si>
    <t>月中差值</t>
    <phoneticPr fontId="1" type="noConversion"/>
  </si>
  <si>
    <t>时间</t>
    <phoneticPr fontId="1" type="noConversion"/>
  </si>
  <si>
    <t>名字</t>
    <phoneticPr fontId="1" type="noConversion"/>
  </si>
  <si>
    <t>李相聪</t>
    <phoneticPr fontId="1" type="noConversion"/>
  </si>
  <si>
    <t>预计归还时间</t>
    <phoneticPr fontId="1" type="noConversion"/>
  </si>
  <si>
    <t>201910预算</t>
    <phoneticPr fontId="1" type="noConversion"/>
  </si>
  <si>
    <t>201911预算</t>
    <phoneticPr fontId="1" type="noConversion"/>
  </si>
  <si>
    <t>201912预算</t>
    <phoneticPr fontId="1" type="noConversion"/>
  </si>
  <si>
    <t>序号</t>
    <phoneticPr fontId="1" type="noConversion"/>
  </si>
  <si>
    <t>项目名称</t>
    <phoneticPr fontId="1" type="noConversion"/>
  </si>
  <si>
    <t>买入时间</t>
    <phoneticPr fontId="1" type="noConversion"/>
  </si>
  <si>
    <t>预期收益率</t>
    <phoneticPr fontId="1" type="noConversion"/>
  </si>
  <si>
    <t>卖出时间</t>
    <phoneticPr fontId="1" type="noConversion"/>
  </si>
  <si>
    <t>理财类型</t>
    <phoneticPr fontId="1" type="noConversion"/>
  </si>
  <si>
    <t>买入金额</t>
    <phoneticPr fontId="1" type="noConversion"/>
  </si>
  <si>
    <t>卖出金额</t>
    <phoneticPr fontId="1" type="noConversion"/>
  </si>
  <si>
    <t>实际收益</t>
    <phoneticPr fontId="1" type="noConversion"/>
  </si>
  <si>
    <t>年化收益率</t>
    <phoneticPr fontId="1" type="noConversion"/>
  </si>
  <si>
    <t>投放位置</t>
    <phoneticPr fontId="1" type="noConversion"/>
  </si>
  <si>
    <t>余额宝</t>
    <phoneticPr fontId="1" type="noConversion"/>
  </si>
  <si>
    <t>支付宝</t>
    <phoneticPr fontId="1" type="noConversion"/>
  </si>
  <si>
    <t>活期存款</t>
    <phoneticPr fontId="1" type="noConversion"/>
  </si>
  <si>
    <t>易方达余额佳</t>
    <phoneticPr fontId="1" type="noConversion"/>
  </si>
  <si>
    <t>华安新丝路主题股票</t>
    <phoneticPr fontId="1" type="noConversion"/>
  </si>
  <si>
    <t>基金</t>
    <phoneticPr fontId="1" type="noConversion"/>
  </si>
  <si>
    <t>华安策略优选混合</t>
    <phoneticPr fontId="1" type="noConversion"/>
  </si>
  <si>
    <t>基金定投</t>
    <phoneticPr fontId="1" type="noConversion"/>
  </si>
  <si>
    <t>天弘弘择短债债券C</t>
    <phoneticPr fontId="1" type="noConversion"/>
  </si>
  <si>
    <t>天弘沪深300ETF联接C</t>
    <phoneticPr fontId="1" type="noConversion"/>
  </si>
  <si>
    <t>天弘中证银行指数C</t>
    <phoneticPr fontId="1" type="noConversion"/>
  </si>
  <si>
    <t>华夏消费升级灵活配置混合C</t>
    <phoneticPr fontId="1" type="noConversion"/>
  </si>
  <si>
    <t>广发中证全指金融地产ETF联接A</t>
    <phoneticPr fontId="1" type="noConversion"/>
  </si>
  <si>
    <t>存款</t>
    <phoneticPr fontId="1" type="noConversion"/>
  </si>
  <si>
    <t>配置比例</t>
    <phoneticPr fontId="1" type="noConversion"/>
  </si>
  <si>
    <t>定期存款</t>
    <phoneticPr fontId="1" type="noConversion"/>
  </si>
  <si>
    <t>股票</t>
    <phoneticPr fontId="1" type="noConversion"/>
  </si>
  <si>
    <t>更新时间</t>
    <phoneticPr fontId="1" type="noConversion"/>
  </si>
  <si>
    <t>定投金额</t>
    <phoneticPr fontId="1" type="noConversion"/>
  </si>
  <si>
    <t>定投期数</t>
    <phoneticPr fontId="1" type="noConversion"/>
  </si>
  <si>
    <t>银行存款</t>
    <phoneticPr fontId="1" type="noConversion"/>
  </si>
  <si>
    <t>目标比例</t>
    <phoneticPr fontId="1" type="noConversion"/>
  </si>
  <si>
    <t>目标金额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</si>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</sst>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00B05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9829-ACD1-9741-AF5B-3030BB4ED207}">
  <dimension ref="A2:P189"/>
  <sheetViews>
    <sheetView topLeftCell="A153" workbookViewId="0">
      <selection activeCell="O200" sqref="O200"/>
    </sheetView>
  </sheetViews>
  <sheetFormatPr baseColWidth="10" defaultRowHeight="16"/>
  <cols>
    <col min="15" max="15" width="10.83203125" style="4"/>
  </cols>
  <sheetData>
    <row r="2" spans="1:15">
      <c r="O2"/>
    </row>
    <row r="3" spans="1:15">
      <c r="A3" t="s">
        <v>0</v>
      </c>
      <c r="B3">
        <v>19000</v>
      </c>
    </row>
    <row r="5" spans="1:15">
      <c r="A5" t="s">
        <v>1</v>
      </c>
      <c r="B5">
        <v>15000</v>
      </c>
    </row>
    <row r="7" spans="1:15">
      <c r="A7" t="s">
        <v>2</v>
      </c>
      <c r="B7" t="s">
        <v>3</v>
      </c>
      <c r="C7" t="s">
        <v>4</v>
      </c>
    </row>
    <row r="8" spans="1:15">
      <c r="A8" t="s">
        <v>17</v>
      </c>
      <c r="B8" s="1">
        <f t="shared" ref="B8:B14" si="0">C8/B$5</f>
        <v>0.17333333333333334</v>
      </c>
      <c r="C8">
        <v>2600</v>
      </c>
    </row>
    <row r="9" spans="1:15">
      <c r="A9" t="s">
        <v>5</v>
      </c>
      <c r="B9" s="1">
        <f t="shared" si="0"/>
        <v>7.3333333333333334E-2</v>
      </c>
      <c r="C9">
        <v>1100</v>
      </c>
    </row>
    <row r="10" spans="1:15">
      <c r="A10" t="s">
        <v>14</v>
      </c>
      <c r="B10" s="1">
        <f t="shared" si="0"/>
        <v>0.04</v>
      </c>
      <c r="C10">
        <v>600</v>
      </c>
    </row>
    <row r="11" spans="1:15">
      <c r="A11" t="s">
        <v>15</v>
      </c>
      <c r="B11" s="1">
        <f t="shared" si="0"/>
        <v>6.6666666666666666E-2</v>
      </c>
      <c r="C11">
        <v>1000</v>
      </c>
    </row>
    <row r="12" spans="1:15">
      <c r="A12" t="s">
        <v>6</v>
      </c>
      <c r="B12" s="1">
        <f t="shared" si="0"/>
        <v>0.11333333333333333</v>
      </c>
      <c r="C12">
        <v>1700</v>
      </c>
    </row>
    <row r="13" spans="1:15">
      <c r="A13" t="s">
        <v>7</v>
      </c>
      <c r="B13" s="1">
        <f t="shared" si="0"/>
        <v>0.2</v>
      </c>
      <c r="C13">
        <v>3000</v>
      </c>
    </row>
    <row r="14" spans="1:15">
      <c r="A14" t="s">
        <v>8</v>
      </c>
      <c r="B14" s="1">
        <f t="shared" si="0"/>
        <v>0.23</v>
      </c>
      <c r="C14">
        <v>3450</v>
      </c>
    </row>
    <row r="15" spans="1:15">
      <c r="A15" t="s">
        <v>9</v>
      </c>
      <c r="B15" s="1">
        <v>0.01</v>
      </c>
      <c r="C15">
        <f>B15*B5</f>
        <v>150</v>
      </c>
    </row>
    <row r="16" spans="1:15">
      <c r="A16" t="s">
        <v>10</v>
      </c>
      <c r="B16" s="1">
        <f>C16/B$5</f>
        <v>0.02</v>
      </c>
      <c r="C16">
        <v>300</v>
      </c>
    </row>
    <row r="17" spans="1:16">
      <c r="A17" t="s">
        <v>16</v>
      </c>
      <c r="B17" s="1">
        <f>C17/B$5</f>
        <v>1.3333333333333334E-2</v>
      </c>
      <c r="C17">
        <v>200</v>
      </c>
    </row>
    <row r="18" spans="1:16">
      <c r="A18" t="s">
        <v>11</v>
      </c>
      <c r="B18" s="1">
        <f>C18/B$5</f>
        <v>0.06</v>
      </c>
      <c r="C18">
        <v>900</v>
      </c>
    </row>
    <row r="19" spans="1:16">
      <c r="B19" s="1">
        <f>SUM(B8:B18)</f>
        <v>1</v>
      </c>
      <c r="C19">
        <f>SUM(C8:C18)</f>
        <v>15000</v>
      </c>
    </row>
    <row r="20" spans="1:16">
      <c r="B20" s="1"/>
    </row>
    <row r="21" spans="1:16">
      <c r="A21">
        <v>201906</v>
      </c>
    </row>
    <row r="22" spans="1:16">
      <c r="A22" t="s">
        <v>0</v>
      </c>
      <c r="B22">
        <v>19000</v>
      </c>
    </row>
    <row r="24" spans="1:16">
      <c r="A24" t="s">
        <v>1</v>
      </c>
      <c r="B24">
        <v>14710</v>
      </c>
      <c r="M24" t="s">
        <v>19</v>
      </c>
    </row>
    <row r="26" spans="1:16">
      <c r="A26" t="s">
        <v>2</v>
      </c>
      <c r="B26" t="s">
        <v>3</v>
      </c>
      <c r="C26" t="s">
        <v>12</v>
      </c>
      <c r="F26" t="s">
        <v>22</v>
      </c>
      <c r="G26" t="s">
        <v>23</v>
      </c>
      <c r="J26" t="s">
        <v>13</v>
      </c>
      <c r="K26" t="s">
        <v>20</v>
      </c>
      <c r="N26" t="s">
        <v>13</v>
      </c>
      <c r="P26" s="4" t="s">
        <v>12</v>
      </c>
    </row>
    <row r="27" spans="1:16">
      <c r="A27" t="s">
        <v>17</v>
      </c>
      <c r="B27" s="1">
        <f>C27/B$24</f>
        <v>0.17675050985723997</v>
      </c>
      <c r="C27">
        <v>2600</v>
      </c>
      <c r="E27" s="1">
        <f>F27/B$24</f>
        <v>0.17675050985723997</v>
      </c>
      <c r="F27">
        <v>2600</v>
      </c>
      <c r="G27">
        <f>F27-C27</f>
        <v>0</v>
      </c>
      <c r="I27" s="1">
        <f>J27/B$24</f>
        <v>0.17675050985723997</v>
      </c>
      <c r="J27">
        <v>2600</v>
      </c>
      <c r="K27">
        <f>J27-C27</f>
        <v>0</v>
      </c>
      <c r="M27" s="1">
        <f>N27/B$24</f>
        <v>0.17675050985723997</v>
      </c>
      <c r="N27">
        <v>2600</v>
      </c>
      <c r="O27" s="1">
        <f t="shared" ref="O27:O36" si="1">P27/B$24</f>
        <v>0.17675050985723997</v>
      </c>
      <c r="P27" s="4">
        <f>N27-H27</f>
        <v>2600</v>
      </c>
    </row>
    <row r="28" spans="1:16">
      <c r="A28" t="s">
        <v>5</v>
      </c>
      <c r="B28" s="1">
        <f>C28/B$24</f>
        <v>7.477906186267845E-2</v>
      </c>
      <c r="C28">
        <v>1100</v>
      </c>
      <c r="E28" s="1">
        <f t="shared" ref="E28:E36" si="2">F28/B$24</f>
        <v>7.9273963290278721E-2</v>
      </c>
      <c r="F28" s="2">
        <f>2932.49-1766.37</f>
        <v>1166.1199999999999</v>
      </c>
      <c r="G28" s="2">
        <f t="shared" ref="G28:G37" si="3">F28-C28</f>
        <v>66.119999999999891</v>
      </c>
      <c r="I28" s="1">
        <f t="shared" ref="I28:I36" si="4">J28/B$24</f>
        <v>7.9273963290278721E-2</v>
      </c>
      <c r="J28" s="2">
        <f>2932.49-1766.37</f>
        <v>1166.1199999999999</v>
      </c>
      <c r="K28">
        <f t="shared" ref="K28:K37" si="5">J28-C28</f>
        <v>66.119999999999891</v>
      </c>
      <c r="M28" s="1">
        <f t="shared" ref="M28:M37" si="6">N28/B$24</f>
        <v>7.9273963290278721E-2</v>
      </c>
      <c r="N28" s="2">
        <f>2932.49-1766.37</f>
        <v>1166.1199999999999</v>
      </c>
      <c r="O28" s="1">
        <f t="shared" si="1"/>
        <v>7.477906186267845E-2</v>
      </c>
      <c r="P28" s="5">
        <v>1100</v>
      </c>
    </row>
    <row r="29" spans="1:16">
      <c r="A29" t="s">
        <v>14</v>
      </c>
      <c r="B29" s="1">
        <f t="shared" ref="B29" si="7">C29/B$5</f>
        <v>0.04</v>
      </c>
      <c r="C29">
        <v>600</v>
      </c>
      <c r="E29" s="1">
        <f t="shared" si="2"/>
        <v>0.12007953772943575</v>
      </c>
      <c r="F29" s="2">
        <v>1766.37</v>
      </c>
      <c r="G29" s="2">
        <f t="shared" si="3"/>
        <v>1166.3699999999999</v>
      </c>
      <c r="I29" s="1">
        <f t="shared" si="4"/>
        <v>0.12007953772943575</v>
      </c>
      <c r="J29" s="2">
        <v>1766.37</v>
      </c>
      <c r="K29">
        <f t="shared" si="5"/>
        <v>1166.3699999999999</v>
      </c>
      <c r="M29" s="1">
        <f t="shared" si="6"/>
        <v>0.12007953772943575</v>
      </c>
      <c r="N29" s="2">
        <v>1766.37</v>
      </c>
      <c r="O29" s="1">
        <f t="shared" si="1"/>
        <v>6.7980965329707682E-2</v>
      </c>
      <c r="P29" s="5">
        <v>1000</v>
      </c>
    </row>
    <row r="30" spans="1:16">
      <c r="A30" t="s">
        <v>15</v>
      </c>
      <c r="B30" s="1">
        <f t="shared" ref="B30:B36" si="8">C30/B$24</f>
        <v>6.7980965329707682E-2</v>
      </c>
      <c r="C30">
        <v>1000</v>
      </c>
      <c r="E30" s="1">
        <f t="shared" si="2"/>
        <v>4.0848402447314754E-2</v>
      </c>
      <c r="F30">
        <v>600.88</v>
      </c>
      <c r="G30" s="3">
        <f t="shared" si="3"/>
        <v>-399.12</v>
      </c>
      <c r="I30" s="1">
        <f t="shared" si="4"/>
        <v>4.0848402447314754E-2</v>
      </c>
      <c r="J30">
        <v>600.88</v>
      </c>
      <c r="K30">
        <f t="shared" si="5"/>
        <v>-399.12</v>
      </c>
      <c r="M30" s="1">
        <f t="shared" si="6"/>
        <v>4.0848402447314754E-2</v>
      </c>
      <c r="N30">
        <v>600.88</v>
      </c>
      <c r="O30" s="1">
        <f t="shared" si="1"/>
        <v>6.7980965329707682E-2</v>
      </c>
      <c r="P30" s="5">
        <v>1000</v>
      </c>
    </row>
    <row r="31" spans="1:16">
      <c r="A31" t="s">
        <v>6</v>
      </c>
      <c r="B31" s="1">
        <f t="shared" si="8"/>
        <v>0.11556764106050306</v>
      </c>
      <c r="C31">
        <v>1700</v>
      </c>
      <c r="E31" s="1">
        <f t="shared" si="2"/>
        <v>0</v>
      </c>
      <c r="F31">
        <v>0</v>
      </c>
      <c r="G31" s="3">
        <f t="shared" si="3"/>
        <v>-1700</v>
      </c>
      <c r="I31" s="1">
        <f t="shared" si="4"/>
        <v>0</v>
      </c>
      <c r="J31">
        <v>0</v>
      </c>
      <c r="K31">
        <f t="shared" si="5"/>
        <v>-1700</v>
      </c>
      <c r="M31" s="1">
        <f t="shared" si="6"/>
        <v>0</v>
      </c>
      <c r="N31">
        <v>0</v>
      </c>
      <c r="O31" s="1">
        <f t="shared" si="1"/>
        <v>8.9055064581917059E-2</v>
      </c>
      <c r="P31" s="5">
        <v>1310</v>
      </c>
    </row>
    <row r="32" spans="1:16">
      <c r="A32" t="s">
        <v>7</v>
      </c>
      <c r="B32" s="1">
        <f t="shared" si="8"/>
        <v>0.20394289598912305</v>
      </c>
      <c r="C32">
        <v>3000</v>
      </c>
      <c r="E32" s="1">
        <f t="shared" si="2"/>
        <v>0</v>
      </c>
      <c r="F32">
        <v>0</v>
      </c>
      <c r="G32" s="3">
        <f t="shared" si="3"/>
        <v>-3000</v>
      </c>
      <c r="I32" s="1">
        <f t="shared" si="4"/>
        <v>0</v>
      </c>
      <c r="J32">
        <v>0</v>
      </c>
      <c r="K32">
        <f t="shared" si="5"/>
        <v>-3000</v>
      </c>
      <c r="M32" s="1">
        <f t="shared" si="6"/>
        <v>0</v>
      </c>
      <c r="N32">
        <v>0</v>
      </c>
      <c r="O32" s="1">
        <f t="shared" si="1"/>
        <v>0.20394289598912305</v>
      </c>
      <c r="P32" s="5">
        <v>3000</v>
      </c>
    </row>
    <row r="33" spans="1:16">
      <c r="A33" t="s">
        <v>8</v>
      </c>
      <c r="B33" s="1">
        <f t="shared" si="8"/>
        <v>0.21821889870836167</v>
      </c>
      <c r="C33">
        <f>B24-C27-C28-C29-C30-C31-C32-C34-C35-C36</f>
        <v>3210</v>
      </c>
      <c r="E33" s="1">
        <f t="shared" si="2"/>
        <v>0</v>
      </c>
      <c r="F33">
        <v>0</v>
      </c>
      <c r="G33" s="3">
        <f t="shared" si="3"/>
        <v>-3210</v>
      </c>
      <c r="I33" s="1">
        <f t="shared" si="4"/>
        <v>0</v>
      </c>
      <c r="J33">
        <v>0</v>
      </c>
      <c r="K33">
        <f t="shared" si="5"/>
        <v>-3210</v>
      </c>
      <c r="M33" s="1">
        <f t="shared" si="6"/>
        <v>0</v>
      </c>
      <c r="N33">
        <v>0</v>
      </c>
      <c r="O33" s="1">
        <f t="shared" si="1"/>
        <v>0.21414004078857921</v>
      </c>
      <c r="P33" s="5">
        <v>3150</v>
      </c>
    </row>
    <row r="34" spans="1:16">
      <c r="A34" t="s">
        <v>10</v>
      </c>
      <c r="B34" s="1">
        <f t="shared" si="8"/>
        <v>2.0394289598912305E-2</v>
      </c>
      <c r="C34">
        <v>300</v>
      </c>
      <c r="E34" s="1">
        <f t="shared" si="2"/>
        <v>6.9773623385452066E-2</v>
      </c>
      <c r="F34" s="2">
        <v>1026.3699999999999</v>
      </c>
      <c r="G34" s="2">
        <f t="shared" si="3"/>
        <v>726.36999999999989</v>
      </c>
      <c r="I34" s="1">
        <f t="shared" si="4"/>
        <v>6.9773623385452066E-2</v>
      </c>
      <c r="J34" s="2">
        <v>1026.3699999999999</v>
      </c>
      <c r="K34">
        <f t="shared" si="5"/>
        <v>726.36999999999989</v>
      </c>
      <c r="M34" s="1">
        <f t="shared" si="6"/>
        <v>6.9773623385452066E-2</v>
      </c>
      <c r="N34" s="2">
        <v>1026.3699999999999</v>
      </c>
      <c r="O34" s="1">
        <f t="shared" si="1"/>
        <v>4.4187627464309993E-2</v>
      </c>
      <c r="P34" s="5">
        <v>650</v>
      </c>
    </row>
    <row r="35" spans="1:16">
      <c r="A35" t="s">
        <v>16</v>
      </c>
      <c r="B35" s="1">
        <f t="shared" si="8"/>
        <v>1.3596193065941536E-2</v>
      </c>
      <c r="C35">
        <v>200</v>
      </c>
      <c r="E35" s="1">
        <f t="shared" si="2"/>
        <v>0</v>
      </c>
      <c r="F35">
        <v>0</v>
      </c>
      <c r="G35" s="3">
        <f t="shared" si="3"/>
        <v>-200</v>
      </c>
      <c r="I35" s="1">
        <f t="shared" si="4"/>
        <v>0</v>
      </c>
      <c r="J35">
        <v>0</v>
      </c>
      <c r="K35">
        <f t="shared" si="5"/>
        <v>-200</v>
      </c>
      <c r="M35" s="1">
        <f t="shared" si="6"/>
        <v>0</v>
      </c>
      <c r="N35">
        <v>0</v>
      </c>
      <c r="O35" s="1">
        <f t="shared" si="1"/>
        <v>0</v>
      </c>
      <c r="P35" s="5">
        <f>N35-H35</f>
        <v>0</v>
      </c>
    </row>
    <row r="36" spans="1:16">
      <c r="A36" t="s">
        <v>11</v>
      </c>
      <c r="B36" s="1">
        <f t="shared" si="8"/>
        <v>6.7980965329707682E-2</v>
      </c>
      <c r="C36">
        <v>1000</v>
      </c>
      <c r="E36" s="1">
        <f t="shared" si="2"/>
        <v>0.57535486063902108</v>
      </c>
      <c r="F36" s="2">
        <v>8463.4699999999993</v>
      </c>
      <c r="G36" s="2">
        <f t="shared" si="3"/>
        <v>7463.4699999999993</v>
      </c>
      <c r="I36" s="1">
        <f t="shared" si="4"/>
        <v>0.57535486063902108</v>
      </c>
      <c r="J36" s="2">
        <v>8463.4699999999993</v>
      </c>
      <c r="K36">
        <f t="shared" si="5"/>
        <v>7463.4699999999993</v>
      </c>
      <c r="M36" s="1">
        <f t="shared" si="6"/>
        <v>0.57535486063902108</v>
      </c>
      <c r="N36" s="2">
        <v>8463.4699999999993</v>
      </c>
      <c r="O36" s="1">
        <f t="shared" si="1"/>
        <v>6.1182868796736914E-2</v>
      </c>
      <c r="P36" s="5">
        <v>900</v>
      </c>
    </row>
    <row r="37" spans="1:16">
      <c r="A37" s="1"/>
      <c r="B37" s="1">
        <f>SUM(B27:B36)</f>
        <v>0.99921142080217529</v>
      </c>
      <c r="C37">
        <f>SUM(C27:C36)</f>
        <v>14710</v>
      </c>
      <c r="E37" s="1">
        <f>SUM(E27:E36)</f>
        <v>1.0620808973487423</v>
      </c>
      <c r="F37">
        <f>SUM(F27:F36)</f>
        <v>15623.21</v>
      </c>
      <c r="G37" s="2">
        <f t="shared" si="3"/>
        <v>913.20999999999913</v>
      </c>
      <c r="I37" s="1">
        <f>SUM(I27:I36)</f>
        <v>1.0620808973487423</v>
      </c>
      <c r="J37">
        <f>SUM(J27:J36)</f>
        <v>15623.21</v>
      </c>
      <c r="K37">
        <f t="shared" si="5"/>
        <v>913.20999999999913</v>
      </c>
      <c r="M37" s="1">
        <f t="shared" si="6"/>
        <v>1.0620808973487423</v>
      </c>
      <c r="N37">
        <f>SUM(N27:N36)</f>
        <v>15623.21</v>
      </c>
      <c r="O37" s="1">
        <f>SUM(O27:O36)</f>
        <v>1</v>
      </c>
      <c r="P37" s="5">
        <f>SUM(P27:P36)</f>
        <v>14710</v>
      </c>
    </row>
    <row r="38" spans="1:16">
      <c r="B38" s="1"/>
    </row>
    <row r="39" spans="1:16">
      <c r="B39" s="1"/>
    </row>
    <row r="40" spans="1:16">
      <c r="A40">
        <v>201907</v>
      </c>
    </row>
    <row r="41" spans="1:16">
      <c r="A41" t="s">
        <v>0</v>
      </c>
      <c r="B41">
        <v>19000</v>
      </c>
    </row>
    <row r="43" spans="1:16">
      <c r="A43" t="s">
        <v>1</v>
      </c>
      <c r="B43">
        <v>14960</v>
      </c>
      <c r="M43" t="s">
        <v>18</v>
      </c>
    </row>
    <row r="45" spans="1:16">
      <c r="A45" t="s">
        <v>2</v>
      </c>
      <c r="B45" t="s">
        <v>3</v>
      </c>
      <c r="C45" t="s">
        <v>12</v>
      </c>
      <c r="F45" t="s">
        <v>22</v>
      </c>
      <c r="G45" t="s">
        <v>23</v>
      </c>
      <c r="J45" t="s">
        <v>13</v>
      </c>
      <c r="K45" t="s">
        <v>20</v>
      </c>
      <c r="N45" t="s">
        <v>13</v>
      </c>
      <c r="P45" s="4" t="s">
        <v>12</v>
      </c>
    </row>
    <row r="46" spans="1:16">
      <c r="A46" t="s">
        <v>17</v>
      </c>
      <c r="B46" s="1">
        <f>C46/B$43</f>
        <v>0.17379679144385027</v>
      </c>
      <c r="C46">
        <v>2600</v>
      </c>
      <c r="E46" s="1">
        <f>F46/B$43</f>
        <v>0.17379679144385027</v>
      </c>
      <c r="F46">
        <v>2600</v>
      </c>
      <c r="G46">
        <f>F46-C46</f>
        <v>0</v>
      </c>
      <c r="I46" s="1">
        <f>J46/B$43</f>
        <v>0.17379679144385027</v>
      </c>
      <c r="J46">
        <v>2600</v>
      </c>
      <c r="K46">
        <f>J46-C46</f>
        <v>0</v>
      </c>
      <c r="M46" s="1">
        <v>0.17379679144385027</v>
      </c>
      <c r="N46">
        <v>2600</v>
      </c>
      <c r="O46" s="1">
        <f>P46/B$43</f>
        <v>0.17379679144385027</v>
      </c>
      <c r="P46" s="4">
        <f>N46-H46</f>
        <v>2600</v>
      </c>
    </row>
    <row r="47" spans="1:16">
      <c r="A47" t="s">
        <v>5</v>
      </c>
      <c r="B47" s="1">
        <f t="shared" ref="B47:B55" si="9">C47/B$43</f>
        <v>7.3529411764705885E-2</v>
      </c>
      <c r="C47">
        <v>1100</v>
      </c>
      <c r="E47" s="1">
        <f t="shared" ref="E47:E55" si="10">F47/B$43</f>
        <v>9.1399064171122993E-2</v>
      </c>
      <c r="F47" s="2">
        <v>1367.33</v>
      </c>
      <c r="G47" s="2">
        <f t="shared" ref="G47:G56" si="11">F47-C47</f>
        <v>267.32999999999993</v>
      </c>
      <c r="I47" s="1">
        <f t="shared" ref="I47:I55" si="12">J47/B$43</f>
        <v>9.1399064171122993E-2</v>
      </c>
      <c r="J47" s="2">
        <v>1367.33</v>
      </c>
      <c r="K47">
        <f t="shared" ref="K47:K56" si="13">J47-C47</f>
        <v>267.32999999999993</v>
      </c>
      <c r="M47" s="1">
        <v>9.1399064171122993E-2</v>
      </c>
      <c r="N47" s="2">
        <v>1367.33</v>
      </c>
      <c r="O47" s="1">
        <f t="shared" ref="O47:O55" si="14">P47/B$43</f>
        <v>7.3529411764705885E-2</v>
      </c>
      <c r="P47" s="5">
        <v>1100</v>
      </c>
    </row>
    <row r="48" spans="1:16">
      <c r="A48" t="s">
        <v>14</v>
      </c>
      <c r="B48" s="1">
        <f t="shared" si="9"/>
        <v>6.684491978609626E-2</v>
      </c>
      <c r="C48">
        <v>1000</v>
      </c>
      <c r="E48" s="1">
        <f t="shared" si="10"/>
        <v>6.0227941176470588E-2</v>
      </c>
      <c r="F48" s="2">
        <v>901.01</v>
      </c>
      <c r="G48" s="3">
        <f t="shared" si="11"/>
        <v>-98.990000000000009</v>
      </c>
      <c r="I48" s="1">
        <f t="shared" si="12"/>
        <v>6.0227941176470588E-2</v>
      </c>
      <c r="J48" s="2">
        <v>901.01</v>
      </c>
      <c r="K48">
        <f t="shared" si="13"/>
        <v>-98.990000000000009</v>
      </c>
      <c r="M48" s="1">
        <v>6.0227941176470588E-2</v>
      </c>
      <c r="N48" s="2">
        <v>901.01</v>
      </c>
      <c r="O48" s="1">
        <f t="shared" si="14"/>
        <v>4.0106951871657755E-2</v>
      </c>
      <c r="P48" s="5">
        <v>600</v>
      </c>
    </row>
    <row r="49" spans="1:16">
      <c r="A49" t="s">
        <v>15</v>
      </c>
      <c r="B49" s="1">
        <f t="shared" si="9"/>
        <v>6.684491978609626E-2</v>
      </c>
      <c r="C49">
        <v>1000</v>
      </c>
      <c r="E49" s="1">
        <f t="shared" si="10"/>
        <v>0.14498529411764707</v>
      </c>
      <c r="F49">
        <v>2168.98</v>
      </c>
      <c r="G49" s="2">
        <f t="shared" si="11"/>
        <v>1168.98</v>
      </c>
      <c r="I49" s="1">
        <f t="shared" si="12"/>
        <v>0.14498529411764707</v>
      </c>
      <c r="J49">
        <v>2168.98</v>
      </c>
      <c r="K49">
        <f t="shared" si="13"/>
        <v>1168.98</v>
      </c>
      <c r="M49" s="1">
        <v>0.14498529411764707</v>
      </c>
      <c r="N49">
        <v>2168.98</v>
      </c>
      <c r="O49" s="1">
        <f t="shared" si="14"/>
        <v>6.684491978609626E-2</v>
      </c>
      <c r="P49" s="5">
        <v>1000</v>
      </c>
    </row>
    <row r="50" spans="1:16">
      <c r="A50" t="s">
        <v>6</v>
      </c>
      <c r="B50" s="1">
        <f t="shared" si="9"/>
        <v>8.7566844919786099E-2</v>
      </c>
      <c r="C50">
        <v>1310</v>
      </c>
      <c r="E50" s="1">
        <f t="shared" si="10"/>
        <v>0</v>
      </c>
      <c r="F50">
        <v>0</v>
      </c>
      <c r="G50" s="3">
        <f t="shared" si="11"/>
        <v>-1310</v>
      </c>
      <c r="I50" s="1">
        <f t="shared" si="12"/>
        <v>0</v>
      </c>
      <c r="J50">
        <v>0</v>
      </c>
      <c r="K50">
        <f t="shared" si="13"/>
        <v>-1310</v>
      </c>
      <c r="M50" s="1">
        <v>0</v>
      </c>
      <c r="N50">
        <v>0</v>
      </c>
      <c r="O50" s="1">
        <f t="shared" si="14"/>
        <v>5.3475935828877004E-2</v>
      </c>
      <c r="P50" s="5">
        <v>800</v>
      </c>
    </row>
    <row r="51" spans="1:16">
      <c r="A51" t="s">
        <v>7</v>
      </c>
      <c r="B51" s="1">
        <f t="shared" si="9"/>
        <v>0.20053475935828877</v>
      </c>
      <c r="C51">
        <v>3000</v>
      </c>
      <c r="E51" s="1">
        <f t="shared" si="10"/>
        <v>0.20053475935828877</v>
      </c>
      <c r="F51">
        <v>3000</v>
      </c>
      <c r="G51" s="3">
        <f t="shared" si="11"/>
        <v>0</v>
      </c>
      <c r="I51" s="1">
        <f t="shared" si="12"/>
        <v>0.20053475935828877</v>
      </c>
      <c r="J51">
        <v>3000</v>
      </c>
      <c r="K51">
        <f t="shared" si="13"/>
        <v>0</v>
      </c>
      <c r="M51" s="1">
        <v>0.20053475935828877</v>
      </c>
      <c r="N51">
        <v>3000</v>
      </c>
      <c r="O51" s="1">
        <f>P51/B$43</f>
        <v>0.20053475935828877</v>
      </c>
      <c r="P51" s="5">
        <v>3000</v>
      </c>
    </row>
    <row r="52" spans="1:16">
      <c r="A52" t="s">
        <v>8</v>
      </c>
      <c r="B52" s="1">
        <f t="shared" si="9"/>
        <v>0.21056149732620322</v>
      </c>
      <c r="C52">
        <v>3150</v>
      </c>
      <c r="E52" s="1">
        <f t="shared" si="10"/>
        <v>0.21390374331550802</v>
      </c>
      <c r="F52">
        <v>3200</v>
      </c>
      <c r="G52" s="3">
        <f t="shared" si="11"/>
        <v>50</v>
      </c>
      <c r="I52" s="1">
        <f t="shared" si="12"/>
        <v>0.21390374331550802</v>
      </c>
      <c r="J52">
        <v>3200</v>
      </c>
      <c r="K52">
        <f t="shared" si="13"/>
        <v>50</v>
      </c>
      <c r="M52" s="1">
        <v>0.21390374331550802</v>
      </c>
      <c r="N52">
        <v>3200</v>
      </c>
      <c r="O52" s="1">
        <f t="shared" si="14"/>
        <v>0.26737967914438504</v>
      </c>
      <c r="P52" s="5">
        <v>4000</v>
      </c>
    </row>
    <row r="53" spans="1:16">
      <c r="A53" t="s">
        <v>10</v>
      </c>
      <c r="B53" s="1">
        <f t="shared" si="9"/>
        <v>4.3449197860962567E-2</v>
      </c>
      <c r="C53">
        <v>650</v>
      </c>
      <c r="E53" s="1">
        <f t="shared" si="10"/>
        <v>5.5449197860962564E-2</v>
      </c>
      <c r="F53" s="2">
        <v>829.52</v>
      </c>
      <c r="G53" s="2">
        <f t="shared" si="11"/>
        <v>179.51999999999998</v>
      </c>
      <c r="I53" s="1">
        <f t="shared" si="12"/>
        <v>5.5449197860962564E-2</v>
      </c>
      <c r="J53" s="2">
        <v>829.52</v>
      </c>
      <c r="K53">
        <f t="shared" si="13"/>
        <v>179.51999999999998</v>
      </c>
      <c r="M53" s="1">
        <v>5.5449197860962564E-2</v>
      </c>
      <c r="N53" s="2">
        <v>829.52</v>
      </c>
      <c r="O53" s="1">
        <f t="shared" si="14"/>
        <v>4.3449197860962567E-2</v>
      </c>
      <c r="P53" s="5">
        <v>650</v>
      </c>
    </row>
    <row r="54" spans="1:16">
      <c r="A54" t="s">
        <v>16</v>
      </c>
      <c r="B54" s="1">
        <f t="shared" si="9"/>
        <v>6.0160427807486629E-2</v>
      </c>
      <c r="C54">
        <v>900</v>
      </c>
      <c r="E54" s="1">
        <f t="shared" si="10"/>
        <v>6.1941844919786097E-2</v>
      </c>
      <c r="F54">
        <v>926.65</v>
      </c>
      <c r="G54" s="3">
        <f t="shared" si="11"/>
        <v>26.649999999999977</v>
      </c>
      <c r="I54" s="1">
        <f t="shared" si="12"/>
        <v>6.1941844919786097E-2</v>
      </c>
      <c r="J54">
        <v>926.65</v>
      </c>
      <c r="K54">
        <f t="shared" si="13"/>
        <v>26.649999999999977</v>
      </c>
      <c r="M54" s="1">
        <v>6.1941844919786097E-2</v>
      </c>
      <c r="N54">
        <v>926.65</v>
      </c>
      <c r="O54" s="1">
        <f t="shared" si="14"/>
        <v>6.0160427807486629E-2</v>
      </c>
      <c r="P54" s="5">
        <v>900</v>
      </c>
    </row>
    <row r="55" spans="1:16">
      <c r="A55" t="s">
        <v>11</v>
      </c>
      <c r="B55" s="1">
        <f t="shared" si="9"/>
        <v>0</v>
      </c>
      <c r="C55">
        <v>0</v>
      </c>
      <c r="E55" s="1">
        <f t="shared" si="10"/>
        <v>0</v>
      </c>
      <c r="F55" s="2">
        <v>0</v>
      </c>
      <c r="G55" s="2">
        <f t="shared" si="11"/>
        <v>0</v>
      </c>
      <c r="I55" s="1">
        <f t="shared" si="12"/>
        <v>0</v>
      </c>
      <c r="J55" s="2">
        <v>0</v>
      </c>
      <c r="K55">
        <f t="shared" si="13"/>
        <v>0</v>
      </c>
      <c r="M55" s="1">
        <v>0</v>
      </c>
      <c r="N55" s="2">
        <v>0</v>
      </c>
      <c r="O55" s="1">
        <f t="shared" si="14"/>
        <v>1.3368983957219251E-2</v>
      </c>
      <c r="P55" s="5">
        <v>200</v>
      </c>
    </row>
    <row r="56" spans="1:16">
      <c r="A56" s="1"/>
      <c r="B56" s="1">
        <f>SUM(B46:B55)</f>
        <v>0.98328877005347592</v>
      </c>
      <c r="C56">
        <v>14710</v>
      </c>
      <c r="E56" s="1">
        <f>SUM(E46:E55)</f>
        <v>1.0022386363636364</v>
      </c>
      <c r="F56">
        <f>SUM(F46:F55)</f>
        <v>14993.49</v>
      </c>
      <c r="G56" s="2">
        <f t="shared" si="11"/>
        <v>283.48999999999978</v>
      </c>
      <c r="I56" s="1">
        <f>SUM(I46:I55)</f>
        <v>1.0022386363636364</v>
      </c>
      <c r="J56">
        <f>SUM(J46:J55)</f>
        <v>14993.49</v>
      </c>
      <c r="K56">
        <f t="shared" si="13"/>
        <v>283.48999999999978</v>
      </c>
      <c r="M56" s="1">
        <f>SUM(M46:M55)</f>
        <v>1.0022386363636364</v>
      </c>
      <c r="N56">
        <f>SUM(N46:N55)</f>
        <v>14993.49</v>
      </c>
      <c r="O56" s="1">
        <f>SUM(O46:O55)</f>
        <v>0.99264705882352955</v>
      </c>
      <c r="P56" s="5">
        <f>SUM(P46:P55)</f>
        <v>14850</v>
      </c>
    </row>
    <row r="59" spans="1:16">
      <c r="A59">
        <v>201908</v>
      </c>
    </row>
    <row r="60" spans="1:16">
      <c r="A60" t="s">
        <v>0</v>
      </c>
      <c r="B60">
        <v>19000</v>
      </c>
    </row>
    <row r="62" spans="1:16">
      <c r="A62" t="s">
        <v>1</v>
      </c>
      <c r="B62">
        <v>14777</v>
      </c>
      <c r="M62" t="s">
        <v>21</v>
      </c>
    </row>
    <row r="64" spans="1:16">
      <c r="A64" t="s">
        <v>2</v>
      </c>
      <c r="B64" t="s">
        <v>3</v>
      </c>
      <c r="C64" t="s">
        <v>12</v>
      </c>
      <c r="F64" t="s">
        <v>22</v>
      </c>
      <c r="G64" t="s">
        <v>23</v>
      </c>
      <c r="J64" t="s">
        <v>13</v>
      </c>
      <c r="K64" t="s">
        <v>20</v>
      </c>
      <c r="N64" t="s">
        <v>13</v>
      </c>
      <c r="P64" s="4" t="s">
        <v>12</v>
      </c>
    </row>
    <row r="65" spans="1:16">
      <c r="A65" t="s">
        <v>17</v>
      </c>
      <c r="B65" s="1">
        <f>C65/B$62</f>
        <v>0.17594911010353928</v>
      </c>
      <c r="C65">
        <v>2600</v>
      </c>
      <c r="E65" s="1">
        <f>F65/B$62</f>
        <v>0.17594911010353928</v>
      </c>
      <c r="F65">
        <v>2600</v>
      </c>
      <c r="G65">
        <f>F65-C65</f>
        <v>0</v>
      </c>
      <c r="I65" s="1">
        <f>J65/B$62</f>
        <v>0.17594911010353928</v>
      </c>
      <c r="J65">
        <v>2600</v>
      </c>
      <c r="K65">
        <f>J65-C65</f>
        <v>0</v>
      </c>
      <c r="M65" s="1">
        <f t="shared" ref="M65:M74" si="15">N65/B$62</f>
        <v>0.17594911010353928</v>
      </c>
      <c r="N65">
        <v>2600</v>
      </c>
      <c r="O65" s="1">
        <f t="shared" ref="O65:O74" si="16">P65/B$62</f>
        <v>0.17594911010353928</v>
      </c>
      <c r="P65" s="4">
        <f>N65-H65</f>
        <v>2600</v>
      </c>
    </row>
    <row r="66" spans="1:16">
      <c r="A66" t="s">
        <v>5</v>
      </c>
      <c r="B66" s="1">
        <f t="shared" ref="B66:B74" si="17">C66/B$62</f>
        <v>7.4440008120728166E-2</v>
      </c>
      <c r="C66">
        <v>1100</v>
      </c>
      <c r="E66" s="1">
        <f t="shared" ref="E66:E74" si="18">F66/B$62</f>
        <v>9.6197469039723899E-2</v>
      </c>
      <c r="F66" s="2">
        <v>1421.51</v>
      </c>
      <c r="G66" s="2">
        <f t="shared" ref="G66:G75" si="19">F66-C66</f>
        <v>321.51</v>
      </c>
      <c r="I66" s="1">
        <f t="shared" ref="I66:I74" si="20">J66/B$62</f>
        <v>9.6197469039723899E-2</v>
      </c>
      <c r="J66" s="2">
        <v>1421.51</v>
      </c>
      <c r="K66">
        <f t="shared" ref="K66:K74" si="21">J66-C66</f>
        <v>321.51</v>
      </c>
      <c r="M66" s="1">
        <f t="shared" si="15"/>
        <v>9.6197469039723899E-2</v>
      </c>
      <c r="N66" s="2">
        <v>1421.51</v>
      </c>
      <c r="O66" s="1">
        <f t="shared" si="16"/>
        <v>7.4440008120728166E-2</v>
      </c>
      <c r="P66" s="5">
        <v>1100</v>
      </c>
    </row>
    <row r="67" spans="1:16">
      <c r="A67" t="s">
        <v>14</v>
      </c>
      <c r="B67" s="1">
        <f t="shared" si="17"/>
        <v>4.0603640793124451E-2</v>
      </c>
      <c r="C67">
        <v>600</v>
      </c>
      <c r="E67" s="1">
        <f t="shared" si="18"/>
        <v>7.579887663260472E-2</v>
      </c>
      <c r="F67" s="2">
        <v>1120.08</v>
      </c>
      <c r="G67" s="3">
        <f t="shared" si="19"/>
        <v>520.07999999999993</v>
      </c>
      <c r="I67" s="1">
        <f t="shared" si="20"/>
        <v>7.579887663260472E-2</v>
      </c>
      <c r="J67" s="2">
        <v>1120.08</v>
      </c>
      <c r="K67">
        <f t="shared" si="21"/>
        <v>520.07999999999993</v>
      </c>
      <c r="M67" s="1">
        <f t="shared" si="15"/>
        <v>7.579887663260472E-2</v>
      </c>
      <c r="N67" s="2">
        <v>1120.08</v>
      </c>
      <c r="O67" s="1">
        <f t="shared" si="16"/>
        <v>4.7370914258645189E-2</v>
      </c>
      <c r="P67" s="5">
        <v>700</v>
      </c>
    </row>
    <row r="68" spans="1:16">
      <c r="A68" t="s">
        <v>15</v>
      </c>
      <c r="B68" s="1">
        <f t="shared" si="17"/>
        <v>6.7672734655207414E-2</v>
      </c>
      <c r="C68">
        <v>1000</v>
      </c>
      <c r="E68" s="1">
        <f t="shared" si="18"/>
        <v>0.19535765040265279</v>
      </c>
      <c r="F68">
        <v>2886.8</v>
      </c>
      <c r="G68" s="2">
        <f t="shared" si="19"/>
        <v>1886.8000000000002</v>
      </c>
      <c r="I68" s="1">
        <f t="shared" si="20"/>
        <v>0.19535765040265279</v>
      </c>
      <c r="J68">
        <v>2886.8</v>
      </c>
      <c r="K68">
        <f t="shared" si="21"/>
        <v>1886.8000000000002</v>
      </c>
      <c r="M68" s="1">
        <f t="shared" si="15"/>
        <v>0.19535765040265279</v>
      </c>
      <c r="N68">
        <v>2886.8</v>
      </c>
      <c r="O68" s="1">
        <f t="shared" si="16"/>
        <v>6.7672734655207414E-2</v>
      </c>
      <c r="P68" s="5">
        <v>1000</v>
      </c>
    </row>
    <row r="69" spans="1:16">
      <c r="A69" t="s">
        <v>6</v>
      </c>
      <c r="B69" s="1">
        <f t="shared" si="17"/>
        <v>5.4138187724165933E-2</v>
      </c>
      <c r="C69">
        <v>800</v>
      </c>
      <c r="E69" s="1">
        <f t="shared" si="18"/>
        <v>0</v>
      </c>
      <c r="F69">
        <v>0</v>
      </c>
      <c r="G69" s="3">
        <f t="shared" si="19"/>
        <v>-800</v>
      </c>
      <c r="I69" s="1">
        <f t="shared" si="20"/>
        <v>0</v>
      </c>
      <c r="J69">
        <v>0</v>
      </c>
      <c r="K69">
        <f t="shared" si="21"/>
        <v>-800</v>
      </c>
      <c r="M69" s="1">
        <f t="shared" si="15"/>
        <v>0</v>
      </c>
      <c r="N69">
        <v>0</v>
      </c>
      <c r="O69" s="1">
        <f t="shared" si="16"/>
        <v>4.0603640793124451E-2</v>
      </c>
      <c r="P69" s="5">
        <v>600</v>
      </c>
    </row>
    <row r="70" spans="1:16">
      <c r="A70" t="s">
        <v>7</v>
      </c>
      <c r="B70" s="1">
        <f t="shared" si="17"/>
        <v>0.20301820396562226</v>
      </c>
      <c r="C70">
        <v>3000</v>
      </c>
      <c r="E70" s="1">
        <f t="shared" si="18"/>
        <v>0.20301820396562226</v>
      </c>
      <c r="F70">
        <v>3000</v>
      </c>
      <c r="G70" s="3">
        <f>F70-C70</f>
        <v>0</v>
      </c>
      <c r="I70" s="1">
        <f t="shared" si="20"/>
        <v>0.20301820396562226</v>
      </c>
      <c r="J70">
        <v>3000</v>
      </c>
      <c r="K70">
        <f t="shared" si="21"/>
        <v>0</v>
      </c>
      <c r="M70" s="1">
        <f t="shared" si="15"/>
        <v>0.20301820396562226</v>
      </c>
      <c r="N70">
        <v>3000</v>
      </c>
      <c r="O70" s="1">
        <f t="shared" si="16"/>
        <v>0.20301820396562226</v>
      </c>
      <c r="P70" s="5">
        <v>3000</v>
      </c>
    </row>
    <row r="71" spans="1:16">
      <c r="A71" t="s">
        <v>8</v>
      </c>
      <c r="B71" s="1">
        <f t="shared" si="17"/>
        <v>0.27069093862082966</v>
      </c>
      <c r="C71">
        <v>4000</v>
      </c>
      <c r="E71" s="1">
        <f t="shared" si="18"/>
        <v>0.27069093862082966</v>
      </c>
      <c r="F71">
        <v>4000</v>
      </c>
      <c r="G71" s="3">
        <f>F71-C71</f>
        <v>0</v>
      </c>
      <c r="I71" s="1">
        <f t="shared" si="20"/>
        <v>0.27069093862082966</v>
      </c>
      <c r="J71">
        <v>4000</v>
      </c>
      <c r="K71">
        <f t="shared" si="21"/>
        <v>0</v>
      </c>
      <c r="M71" s="1">
        <f t="shared" si="15"/>
        <v>0.20301820396562226</v>
      </c>
      <c r="N71">
        <v>3000</v>
      </c>
      <c r="O71" s="1">
        <f t="shared" si="16"/>
        <v>0.27069093862082966</v>
      </c>
      <c r="P71" s="5">
        <v>4000</v>
      </c>
    </row>
    <row r="72" spans="1:16">
      <c r="A72" t="s">
        <v>10</v>
      </c>
      <c r="B72" s="1">
        <f t="shared" si="17"/>
        <v>4.398727752588482E-2</v>
      </c>
      <c r="C72">
        <v>650</v>
      </c>
      <c r="E72" s="1">
        <f t="shared" si="18"/>
        <v>2.0261216755769099E-2</v>
      </c>
      <c r="F72" s="2">
        <v>299.39999999999998</v>
      </c>
      <c r="G72" s="2">
        <f t="shared" si="19"/>
        <v>-350.6</v>
      </c>
      <c r="I72" s="1">
        <f t="shared" si="20"/>
        <v>2.0261216755769099E-2</v>
      </c>
      <c r="J72" s="2">
        <v>299.39999999999998</v>
      </c>
      <c r="K72">
        <f t="shared" si="21"/>
        <v>-350.6</v>
      </c>
      <c r="M72" s="1">
        <f t="shared" si="15"/>
        <v>2.0261216755769099E-2</v>
      </c>
      <c r="N72" s="2">
        <v>299.39999999999998</v>
      </c>
      <c r="O72" s="1">
        <f t="shared" si="16"/>
        <v>4.398727752588482E-2</v>
      </c>
      <c r="P72" s="5">
        <v>650</v>
      </c>
    </row>
    <row r="73" spans="1:16">
      <c r="A73" t="s">
        <v>16</v>
      </c>
      <c r="B73" s="1">
        <f t="shared" si="17"/>
        <v>6.0905461189686677E-2</v>
      </c>
      <c r="C73">
        <v>900</v>
      </c>
      <c r="E73" s="1">
        <f t="shared" si="18"/>
        <v>3.4479935034174729E-2</v>
      </c>
      <c r="F73">
        <v>509.51</v>
      </c>
      <c r="G73" s="3">
        <f t="shared" si="19"/>
        <v>-390.49</v>
      </c>
      <c r="I73" s="1">
        <f t="shared" si="20"/>
        <v>3.4479935034174729E-2</v>
      </c>
      <c r="J73">
        <v>509.51</v>
      </c>
      <c r="K73">
        <f t="shared" si="21"/>
        <v>-390.49</v>
      </c>
      <c r="M73" s="1">
        <f t="shared" si="15"/>
        <v>3.4479935034174729E-2</v>
      </c>
      <c r="N73">
        <v>509.51</v>
      </c>
      <c r="O73" s="1">
        <f t="shared" si="16"/>
        <v>6.7672734655207414E-2</v>
      </c>
      <c r="P73" s="5">
        <v>1000</v>
      </c>
    </row>
    <row r="74" spans="1:16">
      <c r="A74" t="s">
        <v>11</v>
      </c>
      <c r="B74" s="1">
        <f t="shared" si="17"/>
        <v>0</v>
      </c>
      <c r="C74">
        <v>0</v>
      </c>
      <c r="E74" s="1">
        <f t="shared" si="18"/>
        <v>0.14031941530757258</v>
      </c>
      <c r="F74" s="2">
        <v>2073.5</v>
      </c>
      <c r="G74" s="2">
        <f t="shared" si="19"/>
        <v>2073.5</v>
      </c>
      <c r="I74" s="1">
        <f t="shared" si="20"/>
        <v>0.14031941530757258</v>
      </c>
      <c r="J74" s="2">
        <v>2073.5</v>
      </c>
      <c r="K74">
        <f t="shared" si="21"/>
        <v>2073.5</v>
      </c>
      <c r="M74" s="1">
        <f t="shared" si="15"/>
        <v>0</v>
      </c>
      <c r="N74" s="2">
        <v>0</v>
      </c>
      <c r="O74" s="1">
        <f t="shared" si="16"/>
        <v>0</v>
      </c>
      <c r="P74" s="5">
        <v>0</v>
      </c>
    </row>
    <row r="75" spans="1:16">
      <c r="A75" s="1"/>
      <c r="B75" s="1">
        <f>SUM(B65:B74)</f>
        <v>0.99140556269878866</v>
      </c>
      <c r="C75">
        <f>SUM(C65:C74)</f>
        <v>14650</v>
      </c>
      <c r="E75" s="1">
        <f>SUM(E65:E74)</f>
        <v>1.2120728158624892</v>
      </c>
      <c r="F75">
        <f>SUM(F65:F74)</f>
        <v>17910.8</v>
      </c>
      <c r="G75" s="2">
        <f t="shared" si="19"/>
        <v>3260.7999999999993</v>
      </c>
      <c r="I75" s="1">
        <f>SUM(I65:I74)</f>
        <v>1.2120728158624892</v>
      </c>
      <c r="J75">
        <f>SUM(J65:J74)</f>
        <v>17910.8</v>
      </c>
      <c r="K75">
        <f>J75-C75</f>
        <v>3260.7999999999993</v>
      </c>
      <c r="M75" s="1">
        <f>SUM(M65:M74)</f>
        <v>1.0040806658997092</v>
      </c>
      <c r="N75">
        <f>SUM(N65:N74)</f>
        <v>14837.3</v>
      </c>
      <c r="O75" s="1">
        <f>SUM(O65:O74)</f>
        <v>0.99140556269878855</v>
      </c>
      <c r="P75" s="5">
        <f>SUM(P65:P74)</f>
        <v>14650</v>
      </c>
    </row>
    <row r="78" spans="1:16">
      <c r="A78">
        <v>201909</v>
      </c>
    </row>
    <row r="79" spans="1:16">
      <c r="A79" t="s">
        <v>0</v>
      </c>
      <c r="B79">
        <v>19000</v>
      </c>
    </row>
    <row r="81" spans="1:16">
      <c r="A81" t="s">
        <v>1</v>
      </c>
      <c r="B81">
        <v>14177</v>
      </c>
      <c r="M81" t="s">
        <v>28</v>
      </c>
    </row>
    <row r="83" spans="1:16">
      <c r="A83" t="s">
        <v>2</v>
      </c>
      <c r="B83" t="s">
        <v>3</v>
      </c>
      <c r="C83" t="s">
        <v>12</v>
      </c>
      <c r="F83" t="s">
        <v>22</v>
      </c>
      <c r="G83" t="s">
        <v>23</v>
      </c>
      <c r="J83" t="s">
        <v>13</v>
      </c>
      <c r="K83" t="s">
        <v>20</v>
      </c>
      <c r="N83" t="s">
        <v>13</v>
      </c>
      <c r="P83" s="4" t="s">
        <v>12</v>
      </c>
    </row>
    <row r="84" spans="1:16">
      <c r="A84" t="s">
        <v>17</v>
      </c>
      <c r="B84" s="1">
        <f>C84/B$81</f>
        <v>0.18339564082669113</v>
      </c>
      <c r="C84">
        <v>2600</v>
      </c>
      <c r="E84" s="1">
        <f>F84/B$81</f>
        <v>0.18339564082669113</v>
      </c>
      <c r="F84">
        <v>2600</v>
      </c>
      <c r="G84">
        <f>F84-C84</f>
        <v>0</v>
      </c>
      <c r="I84" s="1">
        <f>J84/B$81</f>
        <v>0.18339564082669113</v>
      </c>
      <c r="J84">
        <v>2600</v>
      </c>
      <c r="K84">
        <f>J84-C84</f>
        <v>0</v>
      </c>
      <c r="M84" s="1">
        <f>N84/B$81</f>
        <v>0.18339564082669113</v>
      </c>
      <c r="N84">
        <v>2600</v>
      </c>
      <c r="O84" s="1">
        <f t="shared" ref="O84:O93" si="22">P84/B$81</f>
        <v>0.18339564082669113</v>
      </c>
      <c r="P84" s="4">
        <f>N84-H84</f>
        <v>2600</v>
      </c>
    </row>
    <row r="85" spans="1:16">
      <c r="A85" t="s">
        <v>5</v>
      </c>
      <c r="B85" s="1">
        <f t="shared" ref="B85:B93" si="23">C85/B$81</f>
        <v>7.7590463426677012E-2</v>
      </c>
      <c r="C85">
        <v>1100</v>
      </c>
      <c r="E85" s="1">
        <f t="shared" ref="E85:E92" si="24">F85/B$81</f>
        <v>8.8431261903082467E-2</v>
      </c>
      <c r="F85" s="2">
        <v>1253.69</v>
      </c>
      <c r="G85" s="2">
        <f t="shared" ref="G85:G94" si="25">F85-C85</f>
        <v>153.69000000000005</v>
      </c>
      <c r="I85" s="1">
        <f t="shared" ref="I85:I93" si="26">J85/B$81</f>
        <v>8.8431261903082467E-2</v>
      </c>
      <c r="J85" s="2">
        <v>1253.69</v>
      </c>
      <c r="K85">
        <f t="shared" ref="K85:K94" si="27">J85-C85</f>
        <v>153.69000000000005</v>
      </c>
      <c r="M85" s="1">
        <f t="shared" ref="M85:M93" si="28">N85/B$81</f>
        <v>8.8431261903082467E-2</v>
      </c>
      <c r="N85" s="2">
        <v>1253.69</v>
      </c>
      <c r="O85" s="1">
        <f t="shared" si="22"/>
        <v>7.7590463426677012E-2</v>
      </c>
      <c r="P85" s="5">
        <v>1100</v>
      </c>
    </row>
    <row r="86" spans="1:16">
      <c r="A86" t="s">
        <v>14</v>
      </c>
      <c r="B86" s="1">
        <f t="shared" si="23"/>
        <v>4.9375749453339918E-2</v>
      </c>
      <c r="C86">
        <v>700</v>
      </c>
      <c r="E86" s="1">
        <f t="shared" si="24"/>
        <v>6.0160823869648022E-2</v>
      </c>
      <c r="F86" s="2">
        <v>852.9</v>
      </c>
      <c r="G86" s="3">
        <f t="shared" si="25"/>
        <v>152.89999999999998</v>
      </c>
      <c r="I86" s="1">
        <f t="shared" si="26"/>
        <v>6.0160823869648022E-2</v>
      </c>
      <c r="J86" s="2">
        <v>852.9</v>
      </c>
      <c r="K86">
        <f t="shared" si="27"/>
        <v>152.89999999999998</v>
      </c>
      <c r="M86" s="1">
        <f t="shared" si="28"/>
        <v>6.0160823869648022E-2</v>
      </c>
      <c r="N86" s="2">
        <v>852.9</v>
      </c>
      <c r="O86" s="1">
        <f t="shared" si="22"/>
        <v>6.3483106440008458E-2</v>
      </c>
      <c r="P86" s="5">
        <v>900</v>
      </c>
    </row>
    <row r="87" spans="1:16">
      <c r="A87" t="s">
        <v>15</v>
      </c>
      <c r="B87" s="1">
        <f t="shared" si="23"/>
        <v>7.0536784933342742E-2</v>
      </c>
      <c r="C87">
        <v>1000</v>
      </c>
      <c r="E87" s="1">
        <f t="shared" si="24"/>
        <v>0.11539818015094871</v>
      </c>
      <c r="F87">
        <v>1636</v>
      </c>
      <c r="G87" s="2">
        <f t="shared" si="25"/>
        <v>636</v>
      </c>
      <c r="I87" s="1">
        <f t="shared" si="26"/>
        <v>0.11539818015094871</v>
      </c>
      <c r="J87">
        <v>1636</v>
      </c>
      <c r="K87">
        <f t="shared" si="27"/>
        <v>636</v>
      </c>
      <c r="M87" s="1">
        <f t="shared" si="28"/>
        <v>0.11539818015094871</v>
      </c>
      <c r="N87">
        <v>1636</v>
      </c>
      <c r="O87" s="1">
        <f t="shared" si="22"/>
        <v>3.5268392466671371E-2</v>
      </c>
      <c r="P87" s="5">
        <v>500</v>
      </c>
    </row>
    <row r="88" spans="1:16">
      <c r="A88" t="s">
        <v>6</v>
      </c>
      <c r="B88" s="1">
        <f t="shared" si="23"/>
        <v>4.2322070960005641E-2</v>
      </c>
      <c r="C88">
        <v>600</v>
      </c>
      <c r="E88" s="1">
        <f t="shared" si="24"/>
        <v>8.6054877618678138E-2</v>
      </c>
      <c r="F88">
        <v>1220</v>
      </c>
      <c r="G88" s="3">
        <f t="shared" si="25"/>
        <v>620</v>
      </c>
      <c r="I88" s="1">
        <f t="shared" si="26"/>
        <v>8.6054877618678138E-2</v>
      </c>
      <c r="J88">
        <v>1220</v>
      </c>
      <c r="K88">
        <f t="shared" si="27"/>
        <v>620</v>
      </c>
      <c r="M88" s="1">
        <f t="shared" si="28"/>
        <v>8.6054877618678138E-2</v>
      </c>
      <c r="N88">
        <v>1220</v>
      </c>
      <c r="O88" s="1">
        <f t="shared" si="22"/>
        <v>4.2322070960005641E-2</v>
      </c>
      <c r="P88" s="5">
        <v>600</v>
      </c>
    </row>
    <row r="89" spans="1:16">
      <c r="A89" t="s">
        <v>7</v>
      </c>
      <c r="B89" s="1">
        <f t="shared" si="23"/>
        <v>0.21161035480002821</v>
      </c>
      <c r="C89">
        <v>3000</v>
      </c>
      <c r="E89" s="1">
        <f t="shared" si="24"/>
        <v>0.21161035480002821</v>
      </c>
      <c r="F89">
        <v>3000</v>
      </c>
      <c r="G89" s="3">
        <f t="shared" si="25"/>
        <v>0</v>
      </c>
      <c r="I89" s="1">
        <f t="shared" si="26"/>
        <v>0.21161035480002821</v>
      </c>
      <c r="J89">
        <v>3000</v>
      </c>
      <c r="K89">
        <f t="shared" si="27"/>
        <v>0</v>
      </c>
      <c r="M89" s="1">
        <f t="shared" si="28"/>
        <v>0.16928828384002256</v>
      </c>
      <c r="N89">
        <v>2400</v>
      </c>
      <c r="O89" s="1">
        <f t="shared" si="22"/>
        <v>0.21161035480002821</v>
      </c>
      <c r="P89" s="5">
        <v>3000</v>
      </c>
    </row>
    <row r="90" spans="1:16">
      <c r="A90" t="s">
        <v>8</v>
      </c>
      <c r="B90" s="1">
        <f t="shared" si="23"/>
        <v>0.28214713973337097</v>
      </c>
      <c r="C90">
        <v>4000</v>
      </c>
      <c r="E90" s="1">
        <f t="shared" si="24"/>
        <v>0.28214713973337097</v>
      </c>
      <c r="F90">
        <v>4000</v>
      </c>
      <c r="G90" s="3">
        <f t="shared" si="25"/>
        <v>0</v>
      </c>
      <c r="I90" s="1">
        <f t="shared" si="26"/>
        <v>0.28214713973337097</v>
      </c>
      <c r="J90">
        <v>4000</v>
      </c>
      <c r="K90">
        <f t="shared" si="27"/>
        <v>0</v>
      </c>
      <c r="M90" s="1">
        <f t="shared" si="28"/>
        <v>0.17634196233335683</v>
      </c>
      <c r="N90">
        <v>2500</v>
      </c>
      <c r="O90" s="1">
        <f t="shared" si="22"/>
        <v>0.28214713973337097</v>
      </c>
      <c r="P90" s="5">
        <v>4000</v>
      </c>
    </row>
    <row r="91" spans="1:16">
      <c r="A91" t="s">
        <v>10</v>
      </c>
      <c r="B91" s="1">
        <f t="shared" si="23"/>
        <v>4.5848910206672783E-2</v>
      </c>
      <c r="C91">
        <v>650</v>
      </c>
      <c r="E91" s="1">
        <f t="shared" si="24"/>
        <v>7.6827255413698253E-2</v>
      </c>
      <c r="F91" s="2">
        <v>1089.18</v>
      </c>
      <c r="G91" s="2">
        <f t="shared" si="25"/>
        <v>439.18000000000006</v>
      </c>
      <c r="I91" s="1">
        <f t="shared" si="26"/>
        <v>7.6827255413698253E-2</v>
      </c>
      <c r="J91" s="2">
        <v>1089.18</v>
      </c>
      <c r="K91">
        <f t="shared" si="27"/>
        <v>439.18000000000006</v>
      </c>
      <c r="M91" s="1">
        <f t="shared" si="28"/>
        <v>7.6827255413698253E-2</v>
      </c>
      <c r="N91" s="2">
        <v>1089.18</v>
      </c>
      <c r="O91" s="1">
        <f t="shared" si="22"/>
        <v>4.5848910206672783E-2</v>
      </c>
      <c r="P91" s="5">
        <v>650</v>
      </c>
    </row>
    <row r="92" spans="1:16">
      <c r="A92" t="s">
        <v>16</v>
      </c>
      <c r="B92" s="1">
        <f t="shared" si="23"/>
        <v>7.0536784933342742E-2</v>
      </c>
      <c r="C92">
        <v>1000</v>
      </c>
      <c r="E92" s="1">
        <f t="shared" si="24"/>
        <v>5.1290823164280172E-2</v>
      </c>
      <c r="F92">
        <v>727.15</v>
      </c>
      <c r="G92" s="3">
        <f t="shared" si="25"/>
        <v>-272.85000000000002</v>
      </c>
      <c r="I92" s="1">
        <f t="shared" si="26"/>
        <v>5.1290823164280172E-2</v>
      </c>
      <c r="J92">
        <v>727.15</v>
      </c>
      <c r="K92">
        <f t="shared" si="27"/>
        <v>-272.85000000000002</v>
      </c>
      <c r="M92" s="1">
        <f t="shared" si="28"/>
        <v>5.1290823164280172E-2</v>
      </c>
      <c r="N92">
        <v>727.15</v>
      </c>
      <c r="O92" s="1">
        <f t="shared" si="22"/>
        <v>5.6429427946674188E-2</v>
      </c>
      <c r="P92" s="5">
        <v>800</v>
      </c>
    </row>
    <row r="93" spans="1:16">
      <c r="A93" t="s">
        <v>11</v>
      </c>
      <c r="B93" s="1">
        <f t="shared" si="23"/>
        <v>0</v>
      </c>
      <c r="C93">
        <v>0</v>
      </c>
      <c r="E93" s="1">
        <f>F93/B$81</f>
        <v>4.5566763066939409E-2</v>
      </c>
      <c r="F93" s="2">
        <v>646</v>
      </c>
      <c r="G93" s="2">
        <f t="shared" si="25"/>
        <v>646</v>
      </c>
      <c r="I93" s="1">
        <f t="shared" si="26"/>
        <v>4.5566763066939409E-2</v>
      </c>
      <c r="J93" s="2">
        <v>646</v>
      </c>
      <c r="K93">
        <f t="shared" si="27"/>
        <v>646</v>
      </c>
      <c r="M93" s="1">
        <f t="shared" si="28"/>
        <v>0</v>
      </c>
      <c r="N93" s="2">
        <v>0</v>
      </c>
      <c r="O93" s="1">
        <f t="shared" si="22"/>
        <v>0</v>
      </c>
      <c r="P93" s="5">
        <v>0</v>
      </c>
    </row>
    <row r="94" spans="1:16">
      <c r="A94" s="1"/>
      <c r="B94" s="1">
        <f>SUM(B84:B93)</f>
        <v>1.0333638992734713</v>
      </c>
      <c r="C94">
        <f>SUM(C84:C93)</f>
        <v>14650</v>
      </c>
      <c r="E94" s="1">
        <f>SUM(E84:E93)</f>
        <v>1.2008831205473653</v>
      </c>
      <c r="F94">
        <f>SUM(F84:F93)</f>
        <v>17024.919999999998</v>
      </c>
      <c r="G94" s="2">
        <f t="shared" si="25"/>
        <v>2374.9199999999983</v>
      </c>
      <c r="I94" s="1">
        <f>SUM(I84:I93)</f>
        <v>1.2008831205473653</v>
      </c>
      <c r="J94">
        <f>SUM(J84:J93)</f>
        <v>17024.919999999998</v>
      </c>
      <c r="K94">
        <f t="shared" si="27"/>
        <v>2374.9199999999983</v>
      </c>
      <c r="M94" s="1">
        <f>SUM(M84:M93)</f>
        <v>1.0071891091204064</v>
      </c>
      <c r="N94">
        <f>SUM(N84:N93)</f>
        <v>14278.92</v>
      </c>
      <c r="O94" s="1">
        <f>SUM(O84:O93)</f>
        <v>0.99809550680679981</v>
      </c>
      <c r="P94" s="5">
        <f>SUM(P84:P93)</f>
        <v>14150</v>
      </c>
    </row>
    <row r="97" spans="1:16">
      <c r="A97">
        <v>201910</v>
      </c>
    </row>
    <row r="98" spans="1:16">
      <c r="A98" t="s">
        <v>0</v>
      </c>
      <c r="B98">
        <v>19000</v>
      </c>
    </row>
    <row r="100" spans="1:16">
      <c r="A100" t="s">
        <v>1</v>
      </c>
      <c r="B100">
        <v>14141</v>
      </c>
      <c r="M100" t="s">
        <v>29</v>
      </c>
    </row>
    <row r="102" spans="1:16">
      <c r="A102" t="s">
        <v>2</v>
      </c>
      <c r="B102" t="s">
        <v>3</v>
      </c>
      <c r="C102" t="s">
        <v>12</v>
      </c>
      <c r="F102" t="s">
        <v>22</v>
      </c>
      <c r="G102" t="s">
        <v>23</v>
      </c>
      <c r="J102" t="s">
        <v>13</v>
      </c>
      <c r="K102" t="s">
        <v>20</v>
      </c>
      <c r="N102" t="s">
        <v>13</v>
      </c>
      <c r="P102" s="4" t="s">
        <v>12</v>
      </c>
    </row>
    <row r="103" spans="1:16">
      <c r="A103" t="s">
        <v>17</v>
      </c>
      <c r="B103" s="1">
        <f>C103/B$100</f>
        <v>0.18386252740258821</v>
      </c>
      <c r="C103">
        <v>2600</v>
      </c>
      <c r="E103" s="1">
        <f>F103/B$100</f>
        <v>9.1931263701294105E-2</v>
      </c>
      <c r="F103">
        <v>1300</v>
      </c>
      <c r="G103">
        <f>F103-C103/2</f>
        <v>0</v>
      </c>
      <c r="I103" s="1">
        <f>J103/B$100</f>
        <v>0.18386252740258821</v>
      </c>
      <c r="J103">
        <v>2600</v>
      </c>
      <c r="K103">
        <f>J103-C103</f>
        <v>0</v>
      </c>
      <c r="M103" s="1">
        <f>N103/B$100</f>
        <v>0.18386252740258821</v>
      </c>
      <c r="N103">
        <v>2600</v>
      </c>
      <c r="O103" s="1">
        <f>P103/B$100</f>
        <v>0.18386252740258821</v>
      </c>
      <c r="P103" s="4">
        <f>N103-H103</f>
        <v>2600</v>
      </c>
    </row>
    <row r="104" spans="1:16">
      <c r="A104" t="s">
        <v>5</v>
      </c>
      <c r="B104" s="1">
        <f>C104/B$100</f>
        <v>7.7787992362633479E-2</v>
      </c>
      <c r="C104">
        <v>1100</v>
      </c>
      <c r="E104" s="1">
        <f t="shared" ref="E104:E112" si="29">F104/B$100</f>
        <v>4.6955660844353299E-2</v>
      </c>
      <c r="F104" s="2">
        <v>664</v>
      </c>
      <c r="G104">
        <f t="shared" ref="G104:G113" si="30">F104-C104/2</f>
        <v>114</v>
      </c>
      <c r="I104" s="1">
        <f t="shared" ref="I104:I112" si="31">J104/B$100</f>
        <v>8.8348773071211362E-2</v>
      </c>
      <c r="J104" s="2">
        <v>1249.3399999999999</v>
      </c>
      <c r="K104">
        <f t="shared" ref="K104:K113" si="32">J104-C104</f>
        <v>149.33999999999992</v>
      </c>
      <c r="M104" s="1">
        <f t="shared" ref="M104:M112" si="33">N104/B$100</f>
        <v>8.8348773071211362E-2</v>
      </c>
      <c r="N104" s="2">
        <v>1249.3399999999999</v>
      </c>
      <c r="O104" s="1">
        <f t="shared" ref="O104:O112" si="34">P104/B$100</f>
        <v>7.7787992362633479E-2</v>
      </c>
      <c r="P104" s="5">
        <v>1100</v>
      </c>
    </row>
    <row r="105" spans="1:16">
      <c r="A105" t="s">
        <v>14</v>
      </c>
      <c r="B105" s="1">
        <f t="shared" ref="B105:B112" si="35">C105/B$100</f>
        <v>6.3644721023972839E-2</v>
      </c>
      <c r="C105">
        <v>900</v>
      </c>
      <c r="E105" s="1">
        <f t="shared" si="29"/>
        <v>7.6256276076656526E-2</v>
      </c>
      <c r="F105" s="2">
        <v>1078.3399999999999</v>
      </c>
      <c r="G105">
        <f t="shared" si="30"/>
        <v>628.33999999999992</v>
      </c>
      <c r="I105" s="1">
        <f t="shared" si="31"/>
        <v>0.10216250618768122</v>
      </c>
      <c r="J105" s="2">
        <v>1444.68</v>
      </c>
      <c r="K105">
        <f t="shared" si="32"/>
        <v>544.68000000000006</v>
      </c>
      <c r="M105" s="1">
        <f t="shared" si="33"/>
        <v>0.10216250618768122</v>
      </c>
      <c r="N105" s="2">
        <v>1444.68</v>
      </c>
      <c r="O105" s="1">
        <f t="shared" si="34"/>
        <v>4.9501449685312213E-2</v>
      </c>
      <c r="P105" s="5">
        <v>700</v>
      </c>
    </row>
    <row r="106" spans="1:16">
      <c r="A106" t="s">
        <v>15</v>
      </c>
      <c r="B106" s="1">
        <f t="shared" si="35"/>
        <v>3.5358178346651579E-2</v>
      </c>
      <c r="C106">
        <v>500</v>
      </c>
      <c r="E106" s="1">
        <f t="shared" si="29"/>
        <v>8.2667420974471398E-2</v>
      </c>
      <c r="F106">
        <v>1169</v>
      </c>
      <c r="G106">
        <f t="shared" si="30"/>
        <v>919</v>
      </c>
      <c r="I106" s="1">
        <f t="shared" si="31"/>
        <v>0.20274379463970016</v>
      </c>
      <c r="J106" s="2">
        <v>2867</v>
      </c>
      <c r="K106">
        <f t="shared" si="32"/>
        <v>2367</v>
      </c>
      <c r="M106" s="1">
        <f t="shared" si="33"/>
        <v>0.20274379463970016</v>
      </c>
      <c r="N106">
        <v>2867</v>
      </c>
      <c r="O106" s="1">
        <f t="shared" si="34"/>
        <v>9.1931263701294105E-2</v>
      </c>
      <c r="P106" s="5">
        <v>1300</v>
      </c>
    </row>
    <row r="107" spans="1:16">
      <c r="A107" t="s">
        <v>6</v>
      </c>
      <c r="B107" s="1">
        <f t="shared" si="35"/>
        <v>4.24298140159819E-2</v>
      </c>
      <c r="C107">
        <v>600</v>
      </c>
      <c r="E107" s="1">
        <f t="shared" si="29"/>
        <v>0</v>
      </c>
      <c r="F107">
        <v>0</v>
      </c>
      <c r="G107">
        <f t="shared" si="30"/>
        <v>-300</v>
      </c>
      <c r="I107" s="1">
        <f t="shared" si="31"/>
        <v>0</v>
      </c>
      <c r="J107">
        <v>0</v>
      </c>
      <c r="K107">
        <f t="shared" si="32"/>
        <v>-600</v>
      </c>
      <c r="M107" s="1">
        <f t="shared" si="33"/>
        <v>0</v>
      </c>
      <c r="N107">
        <v>0</v>
      </c>
      <c r="O107" s="1">
        <f t="shared" si="34"/>
        <v>0</v>
      </c>
      <c r="P107" s="5">
        <v>0</v>
      </c>
    </row>
    <row r="108" spans="1:16">
      <c r="A108" t="s">
        <v>7</v>
      </c>
      <c r="B108" s="1">
        <f t="shared" si="35"/>
        <v>0.21214907007990949</v>
      </c>
      <c r="C108">
        <v>3000</v>
      </c>
      <c r="E108" s="1">
        <f t="shared" si="29"/>
        <v>0</v>
      </c>
      <c r="F108">
        <v>0</v>
      </c>
      <c r="G108">
        <f t="shared" si="30"/>
        <v>-1500</v>
      </c>
      <c r="I108" s="1">
        <f t="shared" si="31"/>
        <v>0.21214907007990949</v>
      </c>
      <c r="J108">
        <v>3000</v>
      </c>
      <c r="K108">
        <f t="shared" si="32"/>
        <v>0</v>
      </c>
      <c r="M108" s="1">
        <f t="shared" si="33"/>
        <v>0.21214907007990949</v>
      </c>
      <c r="N108">
        <v>3000</v>
      </c>
      <c r="O108" s="1">
        <f t="shared" si="34"/>
        <v>0.21214907007990949</v>
      </c>
      <c r="P108" s="5">
        <v>3000</v>
      </c>
    </row>
    <row r="109" spans="1:16">
      <c r="A109" t="s">
        <v>8</v>
      </c>
      <c r="B109" s="1">
        <f t="shared" si="35"/>
        <v>0.28286542677321264</v>
      </c>
      <c r="C109">
        <v>4000</v>
      </c>
      <c r="E109" s="1">
        <f t="shared" si="29"/>
        <v>0</v>
      </c>
      <c r="F109">
        <v>0</v>
      </c>
      <c r="G109">
        <f t="shared" si="30"/>
        <v>-2000</v>
      </c>
      <c r="I109" s="1">
        <f t="shared" si="31"/>
        <v>0.28286542677321264</v>
      </c>
      <c r="J109">
        <v>4000</v>
      </c>
      <c r="K109">
        <f t="shared" si="32"/>
        <v>0</v>
      </c>
      <c r="M109" s="1">
        <f t="shared" si="33"/>
        <v>0.28286542677321264</v>
      </c>
      <c r="N109">
        <v>4000</v>
      </c>
      <c r="O109" s="1">
        <f t="shared" si="34"/>
        <v>0.28286542677321264</v>
      </c>
      <c r="P109" s="5">
        <v>4000</v>
      </c>
    </row>
    <row r="110" spans="1:16">
      <c r="A110" t="s">
        <v>10</v>
      </c>
      <c r="B110" s="1">
        <f t="shared" si="35"/>
        <v>4.5965631850647053E-2</v>
      </c>
      <c r="C110">
        <v>650</v>
      </c>
      <c r="E110" s="1">
        <f t="shared" si="29"/>
        <v>3.3569054522311008E-2</v>
      </c>
      <c r="F110" s="2">
        <v>474.7</v>
      </c>
      <c r="G110">
        <f t="shared" si="30"/>
        <v>149.69999999999999</v>
      </c>
      <c r="I110" s="1">
        <f t="shared" si="31"/>
        <v>4.6443674421893781E-2</v>
      </c>
      <c r="J110" s="2">
        <v>656.76</v>
      </c>
      <c r="K110">
        <f t="shared" si="32"/>
        <v>6.7599999999999909</v>
      </c>
      <c r="M110" s="1">
        <f t="shared" si="33"/>
        <v>4.6443674421893781E-2</v>
      </c>
      <c r="N110" s="2">
        <v>656.76</v>
      </c>
      <c r="O110" s="1">
        <f t="shared" si="34"/>
        <v>3.889399618131674E-2</v>
      </c>
      <c r="P110" s="5">
        <v>550</v>
      </c>
    </row>
    <row r="111" spans="1:16">
      <c r="A111" t="s">
        <v>16</v>
      </c>
      <c r="B111" s="1">
        <f t="shared" si="35"/>
        <v>5.6573085354642526E-2</v>
      </c>
      <c r="C111">
        <v>800</v>
      </c>
      <c r="E111" s="1">
        <f t="shared" si="29"/>
        <v>0.4228838130259529</v>
      </c>
      <c r="F111">
        <v>5980</v>
      </c>
      <c r="G111">
        <f t="shared" si="30"/>
        <v>5580</v>
      </c>
      <c r="I111" s="1">
        <f t="shared" si="31"/>
        <v>0.43047874973481365</v>
      </c>
      <c r="J111">
        <v>6087.4</v>
      </c>
      <c r="K111">
        <f t="shared" si="32"/>
        <v>5287.4</v>
      </c>
      <c r="M111" s="1">
        <f t="shared" si="33"/>
        <v>2.0323880913655328E-2</v>
      </c>
      <c r="N111">
        <v>287.39999999999998</v>
      </c>
      <c r="O111" s="1">
        <f t="shared" si="34"/>
        <v>6.3644721023972839E-2</v>
      </c>
      <c r="P111" s="5">
        <v>900</v>
      </c>
    </row>
    <row r="112" spans="1:16">
      <c r="A112" t="s">
        <v>11</v>
      </c>
      <c r="B112" s="1">
        <f t="shared" si="35"/>
        <v>0</v>
      </c>
      <c r="C112">
        <v>0</v>
      </c>
      <c r="E112" s="1">
        <f t="shared" si="29"/>
        <v>1.6830492893006151E-2</v>
      </c>
      <c r="F112" s="2">
        <v>238</v>
      </c>
      <c r="G112">
        <f t="shared" si="30"/>
        <v>238</v>
      </c>
      <c r="I112" s="1">
        <f t="shared" si="31"/>
        <v>3.0832331518280177E-2</v>
      </c>
      <c r="J112" s="2">
        <v>436</v>
      </c>
      <c r="K112">
        <f t="shared" si="32"/>
        <v>436</v>
      </c>
      <c r="M112" s="1">
        <f t="shared" si="33"/>
        <v>0</v>
      </c>
      <c r="N112" s="2">
        <v>0</v>
      </c>
      <c r="O112" s="1">
        <f t="shared" si="34"/>
        <v>0</v>
      </c>
      <c r="P112" s="5">
        <v>0</v>
      </c>
    </row>
    <row r="113" spans="1:16">
      <c r="A113" s="1"/>
      <c r="B113" s="1">
        <f>SUM(B103:B112)</f>
        <v>1.0006364472102398</v>
      </c>
      <c r="C113">
        <f>SUM(C103:C112)</f>
        <v>14150</v>
      </c>
      <c r="E113" s="1">
        <f>SUM(E103:E112)</f>
        <v>0.77109398203804547</v>
      </c>
      <c r="F113">
        <f>SUM(F103:F112)</f>
        <v>10904.04</v>
      </c>
      <c r="G113">
        <f t="shared" si="30"/>
        <v>3829.0400000000009</v>
      </c>
      <c r="I113" s="1">
        <f>SUM(I103:I112)</f>
        <v>1.5798868538292905</v>
      </c>
      <c r="J113">
        <f>SUM(J103:J112)</f>
        <v>22341.18</v>
      </c>
      <c r="K113">
        <f t="shared" si="32"/>
        <v>8191.18</v>
      </c>
      <c r="M113" s="1">
        <f>SUM(M103:M112)</f>
        <v>1.1388996534898519</v>
      </c>
      <c r="N113">
        <f>SUM(N103:N112)</f>
        <v>16105.18</v>
      </c>
      <c r="O113" s="1">
        <f>SUM(O103:O112)</f>
        <v>1.0006364472102398</v>
      </c>
      <c r="P113" s="5">
        <f>SUM(P103:P112)</f>
        <v>14150</v>
      </c>
    </row>
    <row r="116" spans="1:16">
      <c r="A116">
        <v>201911</v>
      </c>
    </row>
    <row r="117" spans="1:16">
      <c r="A117" t="s">
        <v>0</v>
      </c>
      <c r="B117">
        <v>19000</v>
      </c>
    </row>
    <row r="119" spans="1:16">
      <c r="A119" t="s">
        <v>1</v>
      </c>
      <c r="B119">
        <v>14141</v>
      </c>
      <c r="M119" t="s">
        <v>30</v>
      </c>
    </row>
    <row r="121" spans="1:16">
      <c r="A121" t="s">
        <v>2</v>
      </c>
      <c r="B121" t="s">
        <v>3</v>
      </c>
      <c r="C121" t="s">
        <v>12</v>
      </c>
      <c r="F121" t="s">
        <v>22</v>
      </c>
      <c r="G121" t="s">
        <v>23</v>
      </c>
      <c r="J121" t="s">
        <v>13</v>
      </c>
      <c r="K121" t="s">
        <v>20</v>
      </c>
      <c r="N121" t="s">
        <v>13</v>
      </c>
      <c r="P121" s="4" t="s">
        <v>12</v>
      </c>
    </row>
    <row r="122" spans="1:16">
      <c r="A122" t="s">
        <v>17</v>
      </c>
      <c r="B122" s="1">
        <f>C122/B$100</f>
        <v>0.18386252740258821</v>
      </c>
      <c r="C122">
        <v>2600</v>
      </c>
      <c r="E122" s="1">
        <f>F122/B$100</f>
        <v>9.1931263701294105E-2</v>
      </c>
      <c r="F122">
        <v>1300</v>
      </c>
      <c r="G122">
        <f>F122-C122/2</f>
        <v>0</v>
      </c>
      <c r="I122" s="1">
        <f>J122/B$100</f>
        <v>0.18386252740258821</v>
      </c>
      <c r="J122">
        <v>2600</v>
      </c>
      <c r="K122">
        <f>J122-C122</f>
        <v>0</v>
      </c>
      <c r="M122" s="1">
        <f>N122/B$100</f>
        <v>0.18386252740258821</v>
      </c>
      <c r="N122">
        <v>2600</v>
      </c>
      <c r="O122" s="1">
        <f>P122/B$100</f>
        <v>0.18386252740258821</v>
      </c>
      <c r="P122" s="4">
        <f>N122-H122</f>
        <v>2600</v>
      </c>
    </row>
    <row r="123" spans="1:16">
      <c r="A123" t="s">
        <v>5</v>
      </c>
      <c r="B123" s="1">
        <f>C123/B$100</f>
        <v>7.7787992362633479E-2</v>
      </c>
      <c r="C123">
        <v>1100</v>
      </c>
      <c r="E123" s="1">
        <f t="shared" ref="E123:E131" si="36">F123/B$100</f>
        <v>0</v>
      </c>
      <c r="F123" s="2"/>
      <c r="G123">
        <f t="shared" ref="G123:G132" si="37">F123-C123/2</f>
        <v>-550</v>
      </c>
      <c r="I123" s="1">
        <f t="shared" ref="I123:I131" si="38">J123/B$100</f>
        <v>8.5413337104872353E-2</v>
      </c>
      <c r="J123" s="2">
        <v>1207.83</v>
      </c>
      <c r="K123">
        <f t="shared" ref="K123:K132" si="39">J123-C123</f>
        <v>107.82999999999993</v>
      </c>
      <c r="M123" s="1">
        <f t="shared" ref="M123:M131" si="40">N123/B$100</f>
        <v>8.5413337104872353E-2</v>
      </c>
      <c r="N123" s="2">
        <v>1207.83</v>
      </c>
      <c r="O123" s="1">
        <f t="shared" ref="O123:O131" si="41">P123/B$100</f>
        <v>7.7787992362633479E-2</v>
      </c>
      <c r="P123" s="5">
        <v>1100</v>
      </c>
    </row>
    <row r="124" spans="1:16">
      <c r="A124" t="s">
        <v>14</v>
      </c>
      <c r="B124" s="1">
        <f t="shared" ref="B124:B131" si="42">C124/B$100</f>
        <v>4.9501449685312213E-2</v>
      </c>
      <c r="C124">
        <v>700</v>
      </c>
      <c r="E124" s="1">
        <f t="shared" si="36"/>
        <v>0</v>
      </c>
      <c r="F124" s="2"/>
      <c r="G124">
        <f t="shared" si="37"/>
        <v>-350</v>
      </c>
      <c r="I124" s="1">
        <f t="shared" si="38"/>
        <v>2.5536383565518704E-2</v>
      </c>
      <c r="J124" s="2">
        <v>361.11</v>
      </c>
      <c r="K124">
        <f t="shared" si="39"/>
        <v>-338.89</v>
      </c>
      <c r="M124" s="1">
        <f t="shared" si="40"/>
        <v>2.5536383565518704E-2</v>
      </c>
      <c r="N124" s="2">
        <v>361.11</v>
      </c>
      <c r="O124" s="1">
        <f t="shared" si="41"/>
        <v>4.9501449685312213E-2</v>
      </c>
      <c r="P124" s="5">
        <v>700</v>
      </c>
    </row>
    <row r="125" spans="1:16">
      <c r="A125" t="s">
        <v>15</v>
      </c>
      <c r="B125" s="1">
        <f t="shared" si="42"/>
        <v>9.1931263701294105E-2</v>
      </c>
      <c r="C125">
        <v>1300</v>
      </c>
      <c r="E125" s="1">
        <f t="shared" si="36"/>
        <v>0</v>
      </c>
      <c r="G125">
        <f t="shared" si="37"/>
        <v>-650</v>
      </c>
      <c r="I125" s="1">
        <f t="shared" si="38"/>
        <v>0.19076585814298846</v>
      </c>
      <c r="J125" s="2">
        <v>2697.62</v>
      </c>
      <c r="K125">
        <f t="shared" si="39"/>
        <v>1397.62</v>
      </c>
      <c r="M125" s="1">
        <f t="shared" si="40"/>
        <v>0.19076585814298846</v>
      </c>
      <c r="N125" s="2">
        <v>2697.62</v>
      </c>
      <c r="O125" s="1">
        <f t="shared" si="41"/>
        <v>9.1931263701294105E-2</v>
      </c>
      <c r="P125" s="5">
        <v>1300</v>
      </c>
    </row>
    <row r="126" spans="1:16">
      <c r="A126" t="s">
        <v>6</v>
      </c>
      <c r="B126" s="1">
        <f t="shared" si="42"/>
        <v>0</v>
      </c>
      <c r="C126">
        <v>0</v>
      </c>
      <c r="E126" s="1">
        <f t="shared" si="36"/>
        <v>0</v>
      </c>
      <c r="G126">
        <f t="shared" si="37"/>
        <v>0</v>
      </c>
      <c r="I126" s="1">
        <f t="shared" si="38"/>
        <v>0</v>
      </c>
      <c r="K126">
        <f t="shared" si="39"/>
        <v>0</v>
      </c>
      <c r="M126" s="1">
        <f t="shared" si="40"/>
        <v>0</v>
      </c>
      <c r="O126" s="1">
        <f t="shared" si="41"/>
        <v>0</v>
      </c>
      <c r="P126" s="5">
        <v>0</v>
      </c>
    </row>
    <row r="127" spans="1:16">
      <c r="A127" t="s">
        <v>7</v>
      </c>
      <c r="B127" s="1">
        <f t="shared" si="42"/>
        <v>0.21214907007990949</v>
      </c>
      <c r="C127">
        <v>3000</v>
      </c>
      <c r="E127" s="1">
        <f t="shared" si="36"/>
        <v>0</v>
      </c>
      <c r="G127">
        <f t="shared" si="37"/>
        <v>-1500</v>
      </c>
      <c r="I127" s="1">
        <f t="shared" si="38"/>
        <v>0.21214907007990949</v>
      </c>
      <c r="J127" s="2">
        <v>3000</v>
      </c>
      <c r="K127">
        <f t="shared" si="39"/>
        <v>0</v>
      </c>
      <c r="M127" s="1">
        <f t="shared" si="40"/>
        <v>0.21214907007990949</v>
      </c>
      <c r="N127" s="2">
        <v>3000</v>
      </c>
      <c r="O127" s="1">
        <f t="shared" si="41"/>
        <v>0.21214907007990949</v>
      </c>
      <c r="P127" s="5">
        <v>3000</v>
      </c>
    </row>
    <row r="128" spans="1:16">
      <c r="A128" t="s">
        <v>8</v>
      </c>
      <c r="B128" s="1">
        <f t="shared" si="42"/>
        <v>0.28286542677321264</v>
      </c>
      <c r="C128">
        <v>4000</v>
      </c>
      <c r="E128" s="1">
        <f t="shared" si="36"/>
        <v>0</v>
      </c>
      <c r="G128">
        <f t="shared" si="37"/>
        <v>-2000</v>
      </c>
      <c r="I128" s="1">
        <f t="shared" si="38"/>
        <v>5.5754897107701006E-2</v>
      </c>
      <c r="J128" s="2">
        <v>788.43</v>
      </c>
      <c r="K128">
        <f t="shared" si="39"/>
        <v>-3211.57</v>
      </c>
      <c r="M128" s="1">
        <f t="shared" si="40"/>
        <v>5.5754897107701006E-2</v>
      </c>
      <c r="N128" s="2">
        <v>788.43</v>
      </c>
      <c r="O128" s="1">
        <f t="shared" si="41"/>
        <v>0.28286542677321264</v>
      </c>
      <c r="P128" s="5">
        <v>4000</v>
      </c>
    </row>
    <row r="129" spans="1:16">
      <c r="A129" t="s">
        <v>10</v>
      </c>
      <c r="B129" s="1">
        <f t="shared" si="42"/>
        <v>3.889399618131674E-2</v>
      </c>
      <c r="C129">
        <v>550</v>
      </c>
      <c r="E129" s="1">
        <f t="shared" si="36"/>
        <v>0</v>
      </c>
      <c r="F129" s="2"/>
      <c r="G129">
        <f t="shared" si="37"/>
        <v>-275</v>
      </c>
      <c r="I129" s="1">
        <f t="shared" si="38"/>
        <v>6.9290007778799234E-2</v>
      </c>
      <c r="J129" s="2">
        <v>979.83</v>
      </c>
      <c r="K129">
        <f t="shared" si="39"/>
        <v>429.83000000000004</v>
      </c>
      <c r="M129" s="1">
        <f t="shared" si="40"/>
        <v>6.9290007778799234E-2</v>
      </c>
      <c r="N129" s="2">
        <v>979.83</v>
      </c>
      <c r="O129" s="1">
        <f t="shared" si="41"/>
        <v>3.889399618131674E-2</v>
      </c>
      <c r="P129" s="5">
        <v>550</v>
      </c>
    </row>
    <row r="130" spans="1:16">
      <c r="A130" t="s">
        <v>16</v>
      </c>
      <c r="B130" s="1">
        <f t="shared" si="42"/>
        <v>6.3644721023972839E-2</v>
      </c>
      <c r="C130">
        <v>900</v>
      </c>
      <c r="E130" s="1">
        <f t="shared" si="36"/>
        <v>0</v>
      </c>
      <c r="G130">
        <f t="shared" si="37"/>
        <v>-450</v>
      </c>
      <c r="I130" s="1">
        <f t="shared" si="38"/>
        <v>0.15996039884025176</v>
      </c>
      <c r="J130">
        <v>2262</v>
      </c>
      <c r="K130">
        <f t="shared" si="39"/>
        <v>1362</v>
      </c>
      <c r="M130" s="1">
        <f t="shared" si="40"/>
        <v>9.6315677816278908E-2</v>
      </c>
      <c r="N130">
        <v>1362</v>
      </c>
      <c r="O130" s="1">
        <f t="shared" si="41"/>
        <v>6.3644721023972839E-2</v>
      </c>
      <c r="P130" s="5">
        <v>900</v>
      </c>
    </row>
    <row r="131" spans="1:16">
      <c r="A131" t="s">
        <v>11</v>
      </c>
      <c r="B131" s="1">
        <f t="shared" si="42"/>
        <v>0</v>
      </c>
      <c r="C131">
        <v>0</v>
      </c>
      <c r="E131" s="1">
        <f t="shared" si="36"/>
        <v>0</v>
      </c>
      <c r="F131" s="2"/>
      <c r="G131">
        <f t="shared" si="37"/>
        <v>0</v>
      </c>
      <c r="I131" s="1">
        <f t="shared" si="38"/>
        <v>1.7267519977370766E-2</v>
      </c>
      <c r="J131" s="2">
        <v>244.18</v>
      </c>
      <c r="K131">
        <f t="shared" si="39"/>
        <v>244.18</v>
      </c>
      <c r="M131" s="1">
        <f t="shared" si="40"/>
        <v>0</v>
      </c>
      <c r="N131" s="2"/>
      <c r="O131" s="1">
        <f t="shared" si="41"/>
        <v>0</v>
      </c>
      <c r="P131" s="5">
        <v>0</v>
      </c>
    </row>
    <row r="132" spans="1:16">
      <c r="A132" s="1"/>
      <c r="B132" s="1">
        <f>SUM(B122:B131)</f>
        <v>1.0006364472102398</v>
      </c>
      <c r="C132">
        <f>SUM(C122:C131)</f>
        <v>14150</v>
      </c>
      <c r="E132" s="1">
        <f>SUM(E122:E131)</f>
        <v>9.1931263701294105E-2</v>
      </c>
      <c r="F132">
        <f>SUM(F122:F131)</f>
        <v>1300</v>
      </c>
      <c r="G132">
        <f t="shared" si="37"/>
        <v>-5775</v>
      </c>
      <c r="I132" s="1">
        <f>SUM(I122:I131)</f>
        <v>0.99999999999999989</v>
      </c>
      <c r="J132">
        <f>SUM(J122:J131)</f>
        <v>14141</v>
      </c>
      <c r="K132">
        <f t="shared" si="39"/>
        <v>-9</v>
      </c>
      <c r="M132" s="1">
        <f>SUM(M122:M131)</f>
        <v>0.91908775899865636</v>
      </c>
      <c r="N132">
        <f>SUM(N122:N131)</f>
        <v>12996.82</v>
      </c>
      <c r="O132" s="1">
        <f>SUM(O122:O131)</f>
        <v>1.0006364472102398</v>
      </c>
      <c r="P132" s="5">
        <f>SUM(P122:P131)</f>
        <v>14150</v>
      </c>
    </row>
    <row r="135" spans="1:16">
      <c r="A135">
        <v>201912</v>
      </c>
    </row>
    <row r="136" spans="1:16">
      <c r="A136" t="s">
        <v>0</v>
      </c>
      <c r="B136">
        <v>19000</v>
      </c>
    </row>
    <row r="138" spans="1:16">
      <c r="A138" t="s">
        <v>1</v>
      </c>
      <c r="B138">
        <v>14213</v>
      </c>
      <c r="M138" t="s">
        <v>30</v>
      </c>
    </row>
    <row r="140" spans="1:16">
      <c r="A140" t="s">
        <v>2</v>
      </c>
      <c r="B140" t="s">
        <v>3</v>
      </c>
      <c r="C140" t="s">
        <v>12</v>
      </c>
      <c r="F140" t="s">
        <v>22</v>
      </c>
      <c r="G140" t="s">
        <v>23</v>
      </c>
      <c r="J140" t="s">
        <v>13</v>
      </c>
      <c r="K140" t="s">
        <v>20</v>
      </c>
      <c r="N140" t="s">
        <v>13</v>
      </c>
      <c r="P140" s="4" t="s">
        <v>12</v>
      </c>
    </row>
    <row r="141" spans="1:16">
      <c r="A141" t="s">
        <v>17</v>
      </c>
      <c r="B141" s="1">
        <f>C141/B$100</f>
        <v>0.18386252740258821</v>
      </c>
      <c r="C141">
        <v>2600</v>
      </c>
      <c r="E141" s="1">
        <f>F141/B$100</f>
        <v>9.1931263701294105E-2</v>
      </c>
      <c r="F141">
        <v>1300</v>
      </c>
      <c r="G141">
        <f>F141-C141/2</f>
        <v>0</v>
      </c>
      <c r="I141" s="1">
        <f>J141/B$100</f>
        <v>0.18386252740258821</v>
      </c>
      <c r="J141">
        <v>2600</v>
      </c>
      <c r="K141">
        <f>J141-C141</f>
        <v>0</v>
      </c>
      <c r="M141" s="1">
        <f>N141/B$100</f>
        <v>0.18386252740258821</v>
      </c>
      <c r="N141">
        <v>2600</v>
      </c>
      <c r="O141" s="1">
        <f>P141/B$100</f>
        <v>0.18386252740258821</v>
      </c>
      <c r="P141" s="4">
        <f>N141-H141</f>
        <v>2600</v>
      </c>
    </row>
    <row r="142" spans="1:16">
      <c r="A142" t="s">
        <v>5</v>
      </c>
      <c r="B142" s="1">
        <f>C142/B$100</f>
        <v>7.7787992362633479E-2</v>
      </c>
      <c r="C142">
        <v>1100</v>
      </c>
      <c r="E142" s="1">
        <f t="shared" ref="E142:E150" si="43">F142/B$100</f>
        <v>0</v>
      </c>
      <c r="F142" s="2"/>
      <c r="G142">
        <f t="shared" ref="G142:G151" si="44">F142-C142/2</f>
        <v>-550</v>
      </c>
      <c r="I142" s="1">
        <f t="shared" ref="I142:I150" si="45">J142/B$100</f>
        <v>0.10315465667208826</v>
      </c>
      <c r="J142" s="2">
        <v>1458.71</v>
      </c>
      <c r="K142">
        <f t="shared" ref="K142:K151" si="46">J142-C142</f>
        <v>358.71000000000004</v>
      </c>
      <c r="M142" s="1">
        <f t="shared" ref="M142:M150" si="47">N142/B$100</f>
        <v>0.10315465667208826</v>
      </c>
      <c r="N142" s="2">
        <v>1458.71</v>
      </c>
      <c r="O142" s="1">
        <f t="shared" ref="O142:O150" si="48">P142/B$100</f>
        <v>8.8395445866628952E-2</v>
      </c>
      <c r="P142" s="5">
        <v>1250</v>
      </c>
    </row>
    <row r="143" spans="1:16">
      <c r="A143" t="s">
        <v>14</v>
      </c>
      <c r="B143" s="1">
        <f t="shared" ref="B143:B150" si="49">C143/B$100</f>
        <v>4.9501449685312213E-2</v>
      </c>
      <c r="C143">
        <v>700</v>
      </c>
      <c r="E143" s="1">
        <f t="shared" si="43"/>
        <v>0</v>
      </c>
      <c r="F143" s="2"/>
      <c r="G143">
        <f t="shared" si="44"/>
        <v>-350</v>
      </c>
      <c r="I143" s="1">
        <f t="shared" si="45"/>
        <v>4.4127713740188104E-2</v>
      </c>
      <c r="J143" s="2">
        <v>624.01</v>
      </c>
      <c r="K143">
        <f t="shared" si="46"/>
        <v>-75.990000000000009</v>
      </c>
      <c r="M143" s="1">
        <f t="shared" si="47"/>
        <v>4.4127713740188104E-2</v>
      </c>
      <c r="N143" s="2">
        <v>624.01</v>
      </c>
      <c r="O143" s="1">
        <f t="shared" si="48"/>
        <v>5.6573085354642526E-2</v>
      </c>
      <c r="P143" s="5">
        <v>800</v>
      </c>
    </row>
    <row r="144" spans="1:16">
      <c r="A144" t="s">
        <v>15</v>
      </c>
      <c r="B144" s="1">
        <f t="shared" si="49"/>
        <v>9.1931263701294105E-2</v>
      </c>
      <c r="C144">
        <v>1300</v>
      </c>
      <c r="E144" s="1">
        <f t="shared" si="43"/>
        <v>0</v>
      </c>
      <c r="G144">
        <f t="shared" si="44"/>
        <v>-650</v>
      </c>
      <c r="I144" s="1">
        <f t="shared" si="45"/>
        <v>0.17998727105579521</v>
      </c>
      <c r="J144" s="2">
        <v>2545.1999999999998</v>
      </c>
      <c r="K144">
        <f t="shared" si="46"/>
        <v>1245.1999999999998</v>
      </c>
      <c r="M144" s="1">
        <f t="shared" si="47"/>
        <v>4.9444876599957575E-2</v>
      </c>
      <c r="N144" s="2">
        <v>699.2</v>
      </c>
      <c r="O144" s="1">
        <f t="shared" si="48"/>
        <v>9.1931263701294105E-2</v>
      </c>
      <c r="P144" s="5">
        <v>1300</v>
      </c>
    </row>
    <row r="145" spans="1:16">
      <c r="A145" t="s">
        <v>6</v>
      </c>
      <c r="B145" s="1">
        <f t="shared" si="49"/>
        <v>0</v>
      </c>
      <c r="C145">
        <v>0</v>
      </c>
      <c r="E145" s="1">
        <f t="shared" si="43"/>
        <v>0</v>
      </c>
      <c r="G145">
        <f t="shared" si="44"/>
        <v>0</v>
      </c>
      <c r="I145" s="1">
        <f t="shared" si="45"/>
        <v>0</v>
      </c>
      <c r="K145">
        <f t="shared" si="46"/>
        <v>0</v>
      </c>
      <c r="M145" s="1">
        <f t="shared" si="47"/>
        <v>0</v>
      </c>
      <c r="O145" s="1">
        <f t="shared" si="48"/>
        <v>0</v>
      </c>
      <c r="P145" s="5">
        <v>0</v>
      </c>
    </row>
    <row r="146" spans="1:16">
      <c r="A146" t="s">
        <v>7</v>
      </c>
      <c r="B146" s="1">
        <f t="shared" si="49"/>
        <v>0.21214907007990949</v>
      </c>
      <c r="C146">
        <v>3000</v>
      </c>
      <c r="E146" s="1">
        <f t="shared" si="43"/>
        <v>0</v>
      </c>
      <c r="G146">
        <f t="shared" si="44"/>
        <v>-1500</v>
      </c>
      <c r="I146" s="1">
        <f t="shared" si="45"/>
        <v>0.21214907007990949</v>
      </c>
      <c r="J146" s="2">
        <v>3000</v>
      </c>
      <c r="K146">
        <f t="shared" si="46"/>
        <v>0</v>
      </c>
      <c r="M146" s="1">
        <f t="shared" si="47"/>
        <v>0.21214907007990949</v>
      </c>
      <c r="N146" s="2">
        <v>3000</v>
      </c>
      <c r="O146" s="1">
        <f t="shared" si="48"/>
        <v>0.21214907007990949</v>
      </c>
      <c r="P146" s="5">
        <v>3000</v>
      </c>
    </row>
    <row r="147" spans="1:16">
      <c r="A147" t="s">
        <v>8</v>
      </c>
      <c r="B147" s="1">
        <f t="shared" si="49"/>
        <v>0.28286542677321264</v>
      </c>
      <c r="C147">
        <v>4000</v>
      </c>
      <c r="E147" s="1">
        <f t="shared" si="43"/>
        <v>0</v>
      </c>
      <c r="G147">
        <f t="shared" si="44"/>
        <v>-2000</v>
      </c>
      <c r="I147" s="1">
        <f t="shared" si="45"/>
        <v>0.14459444169436392</v>
      </c>
      <c r="J147" s="2">
        <v>2044.71</v>
      </c>
      <c r="K147">
        <f t="shared" si="46"/>
        <v>-1955.29</v>
      </c>
      <c r="M147" s="1">
        <f t="shared" si="47"/>
        <v>0.14459444169436392</v>
      </c>
      <c r="N147" s="2">
        <v>2044.71</v>
      </c>
      <c r="O147" s="1">
        <f t="shared" si="48"/>
        <v>0.28286542677321264</v>
      </c>
      <c r="P147" s="5">
        <v>4000</v>
      </c>
    </row>
    <row r="148" spans="1:16">
      <c r="A148" t="s">
        <v>10</v>
      </c>
      <c r="B148" s="1">
        <f t="shared" si="49"/>
        <v>3.889399618131674E-2</v>
      </c>
      <c r="C148">
        <v>550</v>
      </c>
      <c r="E148" s="1">
        <f t="shared" si="43"/>
        <v>0</v>
      </c>
      <c r="F148" s="2"/>
      <c r="G148">
        <f t="shared" si="44"/>
        <v>-275</v>
      </c>
      <c r="I148" s="1">
        <f t="shared" si="45"/>
        <v>9.566650166183438E-2</v>
      </c>
      <c r="J148" s="2">
        <v>1352.82</v>
      </c>
      <c r="K148">
        <f t="shared" si="46"/>
        <v>802.81999999999994</v>
      </c>
      <c r="M148" s="1">
        <f t="shared" si="47"/>
        <v>9.566650166183438E-2</v>
      </c>
      <c r="N148" s="2">
        <v>1352.82</v>
      </c>
      <c r="O148" s="1">
        <f t="shared" si="48"/>
        <v>4.24298140159819E-2</v>
      </c>
      <c r="P148" s="5">
        <v>600</v>
      </c>
    </row>
    <row r="149" spans="1:16">
      <c r="A149" t="s">
        <v>16</v>
      </c>
      <c r="B149" s="1">
        <f t="shared" si="49"/>
        <v>6.3644721023972839E-2</v>
      </c>
      <c r="C149">
        <v>900</v>
      </c>
      <c r="E149" s="1">
        <f t="shared" si="43"/>
        <v>0</v>
      </c>
      <c r="G149">
        <f t="shared" si="44"/>
        <v>-450</v>
      </c>
      <c r="I149" s="1">
        <f t="shared" si="45"/>
        <v>3.3558447068807014E-2</v>
      </c>
      <c r="J149">
        <v>474.55</v>
      </c>
      <c r="K149">
        <f t="shared" si="46"/>
        <v>-425.45</v>
      </c>
      <c r="M149" s="1">
        <f t="shared" si="47"/>
        <v>3.3558447068807014E-2</v>
      </c>
      <c r="N149">
        <v>474.55</v>
      </c>
      <c r="O149" s="1">
        <f t="shared" si="48"/>
        <v>4.24298140159819E-2</v>
      </c>
      <c r="P149" s="5">
        <v>600</v>
      </c>
    </row>
    <row r="150" spans="1:16">
      <c r="A150" t="s">
        <v>11</v>
      </c>
      <c r="B150" s="1">
        <f t="shared" si="49"/>
        <v>0</v>
      </c>
      <c r="C150">
        <v>0</v>
      </c>
      <c r="E150" s="1">
        <f t="shared" si="43"/>
        <v>0</v>
      </c>
      <c r="F150" s="2"/>
      <c r="G150">
        <f t="shared" si="44"/>
        <v>0</v>
      </c>
      <c r="I150" s="1">
        <f t="shared" si="45"/>
        <v>3.5358178346651579E-3</v>
      </c>
      <c r="J150" s="2">
        <v>50</v>
      </c>
      <c r="K150">
        <f t="shared" si="46"/>
        <v>50</v>
      </c>
      <c r="M150" s="1">
        <f t="shared" si="47"/>
        <v>0</v>
      </c>
      <c r="N150" s="2">
        <v>0</v>
      </c>
      <c r="O150" s="1">
        <f t="shared" si="48"/>
        <v>0</v>
      </c>
      <c r="P150" s="5">
        <v>0</v>
      </c>
    </row>
    <row r="151" spans="1:16">
      <c r="A151" s="1"/>
      <c r="B151" s="1">
        <f>SUM(B141:B150)</f>
        <v>1.0006364472102398</v>
      </c>
      <c r="C151">
        <f>SUM(C141:C150)</f>
        <v>14150</v>
      </c>
      <c r="E151" s="1">
        <f>SUM(E141:E150)</f>
        <v>9.1931263701294105E-2</v>
      </c>
      <c r="F151">
        <f>SUM(F141:F150)</f>
        <v>1300</v>
      </c>
      <c r="G151">
        <f t="shared" si="44"/>
        <v>-5775</v>
      </c>
      <c r="I151" s="1">
        <f>SUM(I141:I150)</f>
        <v>1.0006364472102398</v>
      </c>
      <c r="J151">
        <f>SUM(J141:J150)</f>
        <v>14150</v>
      </c>
      <c r="K151">
        <f t="shared" si="46"/>
        <v>0</v>
      </c>
      <c r="M151" s="1">
        <f>SUM(M141:M150)</f>
        <v>0.86655823491973694</v>
      </c>
      <c r="N151">
        <f>SUM(N141:N150)</f>
        <v>12254</v>
      </c>
      <c r="O151" s="1">
        <f>SUM(O141:O150)</f>
        <v>1.0006364472102398</v>
      </c>
      <c r="P151" s="5">
        <f>SUM(P141:P150)</f>
        <v>14150</v>
      </c>
    </row>
    <row r="154" spans="1:16">
      <c r="A154">
        <v>202001</v>
      </c>
    </row>
    <row r="155" spans="1:16">
      <c r="A155" t="s">
        <v>0</v>
      </c>
      <c r="B155">
        <v>19000</v>
      </c>
    </row>
    <row r="157" spans="1:16">
      <c r="A157" t="s">
        <v>1</v>
      </c>
      <c r="B157">
        <v>14522.77</v>
      </c>
      <c r="M157" t="s">
        <v>30</v>
      </c>
    </row>
    <row r="159" spans="1:16">
      <c r="A159" t="s">
        <v>2</v>
      </c>
      <c r="B159" t="s">
        <v>3</v>
      </c>
      <c r="C159" t="s">
        <v>12</v>
      </c>
      <c r="F159" t="s">
        <v>22</v>
      </c>
      <c r="G159" t="s">
        <v>23</v>
      </c>
      <c r="J159" t="s">
        <v>13</v>
      </c>
      <c r="K159" t="s">
        <v>20</v>
      </c>
      <c r="N159" t="s">
        <v>13</v>
      </c>
      <c r="P159" s="4" t="s">
        <v>12</v>
      </c>
    </row>
    <row r="160" spans="1:16">
      <c r="A160" t="s">
        <v>17</v>
      </c>
      <c r="B160" s="1">
        <f>C160/B$100</f>
        <v>0.18386252740258821</v>
      </c>
      <c r="C160">
        <v>2600</v>
      </c>
      <c r="E160" s="1">
        <f>F160/B$100</f>
        <v>9.1931263701294105E-2</v>
      </c>
      <c r="F160">
        <v>1300</v>
      </c>
      <c r="G160">
        <f>F160-C160/2</f>
        <v>0</v>
      </c>
      <c r="I160" s="1">
        <f>J160/B$100</f>
        <v>0.18386252740258821</v>
      </c>
      <c r="J160">
        <v>2600</v>
      </c>
      <c r="K160">
        <f>J160-C160</f>
        <v>0</v>
      </c>
      <c r="M160" s="1">
        <f>N160/B$100</f>
        <v>0.18386252740258821</v>
      </c>
      <c r="N160">
        <v>2600</v>
      </c>
      <c r="O160" s="1">
        <f>P160/B$100</f>
        <v>0.18386252740258821</v>
      </c>
      <c r="P160" s="4">
        <v>2600</v>
      </c>
    </row>
    <row r="161" spans="1:16">
      <c r="A161" t="s">
        <v>5</v>
      </c>
      <c r="B161" s="1">
        <f>C161/B$100</f>
        <v>8.8395445866628952E-2</v>
      </c>
      <c r="C161" s="5">
        <v>1250</v>
      </c>
      <c r="E161" s="1">
        <f t="shared" ref="E161:E169" si="50">F161/B$100</f>
        <v>0</v>
      </c>
      <c r="F161" s="2"/>
      <c r="G161">
        <f t="shared" ref="G161:G170" si="51">F161-C161/2</f>
        <v>-625</v>
      </c>
      <c r="I161" s="1">
        <f t="shared" ref="I161:I169" si="52">J161/B$100</f>
        <v>6.2388091365532847E-2</v>
      </c>
      <c r="J161" s="2">
        <v>882.23</v>
      </c>
      <c r="K161">
        <f t="shared" ref="K161:K170" si="53">J161-C161</f>
        <v>-367.77</v>
      </c>
      <c r="M161" s="1">
        <f t="shared" ref="M161:M169" si="54">N161/B$100</f>
        <v>6.2388091365532847E-2</v>
      </c>
      <c r="N161" s="2">
        <v>882.23</v>
      </c>
      <c r="O161" s="1">
        <f t="shared" ref="O161:O169" si="55">P161/B$100</f>
        <v>8.8395445866628952E-2</v>
      </c>
      <c r="P161" s="5">
        <v>1250</v>
      </c>
    </row>
    <row r="162" spans="1:16">
      <c r="A162" t="s">
        <v>14</v>
      </c>
      <c r="B162" s="1">
        <f t="shared" ref="B162:B169" si="56">C162/B$100</f>
        <v>5.6573085354642526E-2</v>
      </c>
      <c r="C162" s="5">
        <v>800</v>
      </c>
      <c r="E162" s="1">
        <f t="shared" si="50"/>
        <v>0</v>
      </c>
      <c r="F162" s="2"/>
      <c r="G162">
        <f t="shared" si="51"/>
        <v>-400</v>
      </c>
      <c r="I162" s="1">
        <f t="shared" si="52"/>
        <v>4.4020932041581216E-2</v>
      </c>
      <c r="J162" s="2">
        <v>622.5</v>
      </c>
      <c r="K162">
        <f t="shared" si="53"/>
        <v>-177.5</v>
      </c>
      <c r="M162" s="1">
        <f t="shared" si="54"/>
        <v>4.4020932041581216E-2</v>
      </c>
      <c r="N162" s="2">
        <v>622.5</v>
      </c>
      <c r="O162" s="1">
        <f t="shared" si="55"/>
        <v>5.6573085354642526E-2</v>
      </c>
      <c r="P162" s="5">
        <v>800</v>
      </c>
    </row>
    <row r="163" spans="1:16">
      <c r="A163" t="s">
        <v>15</v>
      </c>
      <c r="B163" s="1">
        <f t="shared" si="56"/>
        <v>9.1931263701294105E-2</v>
      </c>
      <c r="C163" s="5">
        <v>1300</v>
      </c>
      <c r="E163" s="1">
        <f t="shared" si="50"/>
        <v>0</v>
      </c>
      <c r="G163">
        <f t="shared" si="51"/>
        <v>-650</v>
      </c>
      <c r="I163" s="1">
        <f t="shared" si="52"/>
        <v>8.881267237111945E-2</v>
      </c>
      <c r="J163" s="2">
        <v>1255.9000000000001</v>
      </c>
      <c r="K163">
        <f t="shared" si="53"/>
        <v>-44.099999999999909</v>
      </c>
      <c r="M163" s="1">
        <f t="shared" si="54"/>
        <v>8.881267237111945E-2</v>
      </c>
      <c r="N163" s="2">
        <v>1255.9000000000001</v>
      </c>
      <c r="O163" s="1">
        <f t="shared" si="55"/>
        <v>9.1931263701294105E-2</v>
      </c>
      <c r="P163" s="5">
        <v>1300</v>
      </c>
    </row>
    <row r="164" spans="1:16">
      <c r="A164" t="s">
        <v>6</v>
      </c>
      <c r="B164" s="1">
        <f t="shared" si="56"/>
        <v>0</v>
      </c>
      <c r="C164" s="5">
        <v>0</v>
      </c>
      <c r="E164" s="1">
        <f t="shared" si="50"/>
        <v>0</v>
      </c>
      <c r="G164">
        <f t="shared" si="51"/>
        <v>0</v>
      </c>
      <c r="I164" s="1">
        <f t="shared" si="52"/>
        <v>0</v>
      </c>
      <c r="K164">
        <f t="shared" si="53"/>
        <v>0</v>
      </c>
      <c r="M164" s="1">
        <f t="shared" si="54"/>
        <v>0</v>
      </c>
      <c r="O164" s="1">
        <f t="shared" si="55"/>
        <v>0</v>
      </c>
      <c r="P164" s="5">
        <v>0</v>
      </c>
    </row>
    <row r="165" spans="1:16">
      <c r="A165" t="s">
        <v>7</v>
      </c>
      <c r="B165" s="1">
        <f t="shared" si="56"/>
        <v>0.21214907007990949</v>
      </c>
      <c r="C165" s="5">
        <v>3000</v>
      </c>
      <c r="E165" s="1">
        <f t="shared" si="50"/>
        <v>0</v>
      </c>
      <c r="G165">
        <f t="shared" si="51"/>
        <v>-1500</v>
      </c>
      <c r="I165" s="1">
        <f t="shared" si="52"/>
        <v>0.21214907007990949</v>
      </c>
      <c r="J165" s="2">
        <v>3000</v>
      </c>
      <c r="K165">
        <f t="shared" si="53"/>
        <v>0</v>
      </c>
      <c r="M165" s="1">
        <f t="shared" si="54"/>
        <v>0.21214907007990949</v>
      </c>
      <c r="N165" s="2">
        <v>3000</v>
      </c>
      <c r="O165" s="1">
        <f t="shared" si="55"/>
        <v>0.21214907007990949</v>
      </c>
      <c r="P165" s="5">
        <v>3000</v>
      </c>
    </row>
    <row r="166" spans="1:16">
      <c r="A166" t="s">
        <v>8</v>
      </c>
      <c r="B166" s="1">
        <f t="shared" si="56"/>
        <v>0.28286542677321264</v>
      </c>
      <c r="C166" s="5">
        <v>4000</v>
      </c>
      <c r="E166" s="1">
        <f t="shared" si="50"/>
        <v>0</v>
      </c>
      <c r="G166">
        <f t="shared" si="51"/>
        <v>-2000</v>
      </c>
      <c r="I166" s="1">
        <f t="shared" si="52"/>
        <v>0.12899936355278976</v>
      </c>
      <c r="J166" s="2">
        <v>1824.18</v>
      </c>
      <c r="K166">
        <f t="shared" si="53"/>
        <v>-2175.8199999999997</v>
      </c>
      <c r="M166" s="1">
        <f t="shared" si="54"/>
        <v>0.12899936355278976</v>
      </c>
      <c r="N166" s="2">
        <v>1824.18</v>
      </c>
      <c r="O166" s="1">
        <f t="shared" si="55"/>
        <v>0.28286542677321264</v>
      </c>
      <c r="P166" s="5">
        <v>4000</v>
      </c>
    </row>
    <row r="167" spans="1:16">
      <c r="A167" t="s">
        <v>10</v>
      </c>
      <c r="B167" s="1">
        <f t="shared" si="56"/>
        <v>4.24298140159819E-2</v>
      </c>
      <c r="C167" s="5">
        <v>600</v>
      </c>
      <c r="E167" s="1">
        <f t="shared" si="50"/>
        <v>0</v>
      </c>
      <c r="F167" s="2"/>
      <c r="G167">
        <f t="shared" si="51"/>
        <v>-300</v>
      </c>
      <c r="I167" s="1">
        <f t="shared" si="52"/>
        <v>0.10030195884308039</v>
      </c>
      <c r="J167" s="2">
        <v>1418.37</v>
      </c>
      <c r="K167">
        <f t="shared" si="53"/>
        <v>818.36999999999989</v>
      </c>
      <c r="M167" s="1">
        <f t="shared" si="54"/>
        <v>5.7872144827098508E-2</v>
      </c>
      <c r="N167" s="2">
        <v>818.37</v>
      </c>
      <c r="O167" s="1">
        <f t="shared" si="55"/>
        <v>4.24298140159819E-2</v>
      </c>
      <c r="P167" s="5">
        <v>600</v>
      </c>
    </row>
    <row r="168" spans="1:16">
      <c r="A168" t="s">
        <v>16</v>
      </c>
      <c r="B168" s="1">
        <f t="shared" si="56"/>
        <v>4.24298140159819E-2</v>
      </c>
      <c r="C168" s="5">
        <v>600</v>
      </c>
      <c r="E168" s="1">
        <f t="shared" si="50"/>
        <v>0</v>
      </c>
      <c r="G168">
        <f t="shared" si="51"/>
        <v>-300</v>
      </c>
      <c r="I168" s="1">
        <f t="shared" si="52"/>
        <v>0.12876599957570187</v>
      </c>
      <c r="J168">
        <v>1820.88</v>
      </c>
      <c r="K168">
        <f t="shared" si="53"/>
        <v>1220.8800000000001</v>
      </c>
      <c r="M168" s="1">
        <f t="shared" si="54"/>
        <v>5.5220988614666573E-2</v>
      </c>
      <c r="N168" s="2">
        <v>780.88</v>
      </c>
      <c r="O168" s="1">
        <f t="shared" si="55"/>
        <v>4.24298140159819E-2</v>
      </c>
      <c r="P168" s="5">
        <v>600</v>
      </c>
    </row>
    <row r="169" spans="1:16">
      <c r="A169" t="s">
        <v>11</v>
      </c>
      <c r="B169" s="1">
        <f t="shared" si="56"/>
        <v>0</v>
      </c>
      <c r="C169" s="5">
        <v>0</v>
      </c>
      <c r="E169" s="1">
        <f t="shared" si="50"/>
        <v>0</v>
      </c>
      <c r="F169" s="2"/>
      <c r="G169">
        <f t="shared" si="51"/>
        <v>0</v>
      </c>
      <c r="I169" s="1">
        <f t="shared" si="52"/>
        <v>5.1335831977936501E-2</v>
      </c>
      <c r="J169" s="2">
        <v>725.94</v>
      </c>
      <c r="K169">
        <f t="shared" si="53"/>
        <v>725.94</v>
      </c>
      <c r="M169" s="1">
        <f t="shared" si="54"/>
        <v>0</v>
      </c>
      <c r="N169" s="2">
        <v>0</v>
      </c>
      <c r="O169" s="1">
        <f t="shared" si="55"/>
        <v>0</v>
      </c>
      <c r="P169" s="5">
        <v>0</v>
      </c>
    </row>
    <row r="170" spans="1:16">
      <c r="A170" s="1"/>
      <c r="B170" s="1">
        <f>SUM(B160:B169)</f>
        <v>1.0006364472102398</v>
      </c>
      <c r="C170">
        <f>SUM(C160:C169)</f>
        <v>14150</v>
      </c>
      <c r="E170" s="1">
        <f>SUM(E160:E169)</f>
        <v>9.1931263701294105E-2</v>
      </c>
      <c r="F170">
        <f>SUM(F160:F169)</f>
        <v>1300</v>
      </c>
      <c r="G170">
        <f t="shared" si="51"/>
        <v>-5775</v>
      </c>
      <c r="I170" s="1">
        <f>SUM(I160:I169)</f>
        <v>1.0006364472102396</v>
      </c>
      <c r="J170">
        <f>SUM(J160:J169)</f>
        <v>14150.000000000002</v>
      </c>
      <c r="K170">
        <f t="shared" si="53"/>
        <v>0</v>
      </c>
      <c r="M170" s="1">
        <f>SUM(M160:M169)</f>
        <v>0.83332579025528597</v>
      </c>
      <c r="N170">
        <f>SUM(N160:N169)</f>
        <v>11784.06</v>
      </c>
      <c r="O170" s="1">
        <f>SUM(O160:O169)</f>
        <v>1.0006364472102398</v>
      </c>
      <c r="P170" s="5">
        <f>SUM(P160:P169)</f>
        <v>14150</v>
      </c>
    </row>
    <row r="173" spans="1:16">
      <c r="A173">
        <v>202002</v>
      </c>
    </row>
    <row r="174" spans="1:16">
      <c r="A174" t="s">
        <v>0</v>
      </c>
      <c r="B174">
        <v>19000</v>
      </c>
    </row>
    <row r="176" spans="1:16">
      <c r="A176" t="s">
        <v>1</v>
      </c>
      <c r="B176">
        <v>14150</v>
      </c>
      <c r="M176" t="s">
        <v>30</v>
      </c>
    </row>
    <row r="178" spans="1:16">
      <c r="A178" t="s">
        <v>2</v>
      </c>
      <c r="B178" t="s">
        <v>3</v>
      </c>
      <c r="C178" t="s">
        <v>12</v>
      </c>
      <c r="F178" t="s">
        <v>22</v>
      </c>
      <c r="G178" t="s">
        <v>23</v>
      </c>
      <c r="J178" t="s">
        <v>13</v>
      </c>
      <c r="K178" t="s">
        <v>20</v>
      </c>
      <c r="N178" t="s">
        <v>13</v>
      </c>
      <c r="P178" s="4" t="s">
        <v>12</v>
      </c>
    </row>
    <row r="179" spans="1:16">
      <c r="A179" t="s">
        <v>17</v>
      </c>
      <c r="B179" s="1">
        <f>C179/B$100</f>
        <v>0.18386252740258821</v>
      </c>
      <c r="C179">
        <v>2600</v>
      </c>
      <c r="E179" s="1">
        <f>F179/B$100</f>
        <v>9.1931263701294105E-2</v>
      </c>
      <c r="F179">
        <v>1300</v>
      </c>
      <c r="G179">
        <f>F179-C179/2</f>
        <v>0</v>
      </c>
      <c r="I179" s="1">
        <f>J179/B$100</f>
        <v>0.18386252740258821</v>
      </c>
      <c r="J179">
        <v>2600</v>
      </c>
      <c r="K179">
        <f>J179-C179</f>
        <v>0</v>
      </c>
      <c r="M179" s="1">
        <f>N179/B$100</f>
        <v>0.18386252740258821</v>
      </c>
      <c r="N179">
        <v>2600</v>
      </c>
      <c r="O179" s="1">
        <f>P179/B$100</f>
        <v>0.18386252740258821</v>
      </c>
      <c r="P179" s="4">
        <v>2600</v>
      </c>
    </row>
    <row r="180" spans="1:16">
      <c r="A180" t="s">
        <v>5</v>
      </c>
      <c r="B180" s="1">
        <f>C180/B$100</f>
        <v>8.8395445866628952E-2</v>
      </c>
      <c r="C180" s="5">
        <v>1250</v>
      </c>
      <c r="E180" s="1">
        <f t="shared" ref="E180:E188" si="57">F180/B$100</f>
        <v>0</v>
      </c>
      <c r="F180" s="2"/>
      <c r="G180">
        <f t="shared" ref="G180:G189" si="58">F180-C180/2</f>
        <v>-625</v>
      </c>
      <c r="I180" s="1">
        <f t="shared" ref="I180:I188" si="59">J180/B$100</f>
        <v>0</v>
      </c>
      <c r="J180" s="2"/>
      <c r="K180">
        <f t="shared" ref="K180:K189" si="60">J180-C180</f>
        <v>-1250</v>
      </c>
      <c r="M180" s="1">
        <f t="shared" ref="M180:M188" si="61">N180/B$100</f>
        <v>0</v>
      </c>
      <c r="N180" s="2"/>
      <c r="O180" s="1">
        <f t="shared" ref="O180:O188" si="62">P180/B$100</f>
        <v>8.8395445866628952E-2</v>
      </c>
      <c r="P180" s="5">
        <v>1250</v>
      </c>
    </row>
    <row r="181" spans="1:16">
      <c r="A181" t="s">
        <v>14</v>
      </c>
      <c r="B181" s="1">
        <f t="shared" ref="B181:B188" si="63">C181/B$100</f>
        <v>4.9501449685312213E-2</v>
      </c>
      <c r="C181" s="5">
        <v>700</v>
      </c>
      <c r="E181" s="1">
        <f t="shared" si="57"/>
        <v>0</v>
      </c>
      <c r="F181" s="2"/>
      <c r="G181">
        <f t="shared" si="58"/>
        <v>-350</v>
      </c>
      <c r="I181" s="1">
        <f t="shared" si="59"/>
        <v>0</v>
      </c>
      <c r="J181" s="2"/>
      <c r="K181">
        <f t="shared" si="60"/>
        <v>-700</v>
      </c>
      <c r="M181" s="1">
        <f t="shared" si="61"/>
        <v>0</v>
      </c>
      <c r="N181" s="2"/>
      <c r="O181" s="1">
        <f t="shared" si="62"/>
        <v>4.9501449685312213E-2</v>
      </c>
      <c r="P181" s="5">
        <v>700</v>
      </c>
    </row>
    <row r="182" spans="1:16">
      <c r="A182" t="s">
        <v>15</v>
      </c>
      <c r="B182" s="1">
        <f t="shared" si="63"/>
        <v>7.0716356693303159E-2</v>
      </c>
      <c r="C182" s="5">
        <v>1000</v>
      </c>
      <c r="E182" s="1">
        <f t="shared" si="57"/>
        <v>0</v>
      </c>
      <c r="G182">
        <f t="shared" si="58"/>
        <v>-500</v>
      </c>
      <c r="I182" s="1">
        <f t="shared" si="59"/>
        <v>0</v>
      </c>
      <c r="J182" s="2"/>
      <c r="K182">
        <f t="shared" si="60"/>
        <v>-1000</v>
      </c>
      <c r="M182" s="1">
        <f t="shared" si="61"/>
        <v>0</v>
      </c>
      <c r="O182" s="1">
        <f t="shared" si="62"/>
        <v>7.0716356693303159E-2</v>
      </c>
      <c r="P182" s="5">
        <v>1000</v>
      </c>
    </row>
    <row r="183" spans="1:16">
      <c r="A183" t="s">
        <v>6</v>
      </c>
      <c r="B183" s="1">
        <f t="shared" si="63"/>
        <v>0</v>
      </c>
      <c r="C183" s="5">
        <v>0</v>
      </c>
      <c r="E183" s="1">
        <f t="shared" si="57"/>
        <v>0</v>
      </c>
      <c r="G183">
        <f t="shared" si="58"/>
        <v>0</v>
      </c>
      <c r="I183" s="1">
        <f t="shared" si="59"/>
        <v>0</v>
      </c>
      <c r="K183">
        <f t="shared" si="60"/>
        <v>0</v>
      </c>
      <c r="M183" s="1">
        <f t="shared" si="61"/>
        <v>0</v>
      </c>
      <c r="O183" s="1">
        <f t="shared" si="62"/>
        <v>0</v>
      </c>
      <c r="P183" s="5">
        <v>0</v>
      </c>
    </row>
    <row r="184" spans="1:16">
      <c r="A184" t="s">
        <v>7</v>
      </c>
      <c r="B184" s="1">
        <f t="shared" si="63"/>
        <v>0.21214907007990949</v>
      </c>
      <c r="C184" s="5">
        <v>3000</v>
      </c>
      <c r="E184" s="1">
        <f t="shared" si="57"/>
        <v>0</v>
      </c>
      <c r="G184">
        <f t="shared" si="58"/>
        <v>-1500</v>
      </c>
      <c r="I184" s="1">
        <f t="shared" si="59"/>
        <v>0</v>
      </c>
      <c r="K184">
        <f t="shared" si="60"/>
        <v>-3000</v>
      </c>
      <c r="M184" s="1">
        <f t="shared" si="61"/>
        <v>0</v>
      </c>
      <c r="O184" s="1">
        <f t="shared" si="62"/>
        <v>0.21214907007990949</v>
      </c>
      <c r="P184" s="5">
        <v>3000</v>
      </c>
    </row>
    <row r="185" spans="1:16">
      <c r="A185" t="s">
        <v>8</v>
      </c>
      <c r="B185" s="1">
        <f t="shared" si="63"/>
        <v>0.28286542677321264</v>
      </c>
      <c r="C185" s="5">
        <v>4000</v>
      </c>
      <c r="E185" s="1">
        <f t="shared" si="57"/>
        <v>0</v>
      </c>
      <c r="G185">
        <f t="shared" si="58"/>
        <v>-2000</v>
      </c>
      <c r="I185" s="1">
        <f t="shared" si="59"/>
        <v>0</v>
      </c>
      <c r="K185">
        <f t="shared" si="60"/>
        <v>-4000</v>
      </c>
      <c r="M185" s="1">
        <f t="shared" si="61"/>
        <v>0</v>
      </c>
      <c r="O185" s="1">
        <f t="shared" si="62"/>
        <v>0.28286542677321264</v>
      </c>
      <c r="P185" s="5">
        <v>4000</v>
      </c>
    </row>
    <row r="186" spans="1:16">
      <c r="A186" t="s">
        <v>10</v>
      </c>
      <c r="B186" s="1">
        <f t="shared" si="63"/>
        <v>5.6573085354642526E-2</v>
      </c>
      <c r="C186" s="5">
        <v>800</v>
      </c>
      <c r="E186" s="1">
        <f t="shared" si="57"/>
        <v>0</v>
      </c>
      <c r="F186" s="2"/>
      <c r="G186">
        <f t="shared" si="58"/>
        <v>-400</v>
      </c>
      <c r="I186" s="1">
        <f t="shared" si="59"/>
        <v>0</v>
      </c>
      <c r="J186" s="2"/>
      <c r="K186">
        <f t="shared" si="60"/>
        <v>-800</v>
      </c>
      <c r="M186" s="1">
        <f t="shared" si="61"/>
        <v>0</v>
      </c>
      <c r="N186" s="2"/>
      <c r="O186" s="1">
        <f t="shared" si="62"/>
        <v>5.6573085354642526E-2</v>
      </c>
      <c r="P186" s="5">
        <v>800</v>
      </c>
    </row>
    <row r="187" spans="1:16">
      <c r="A187" t="s">
        <v>16</v>
      </c>
      <c r="B187" s="1">
        <f t="shared" si="63"/>
        <v>5.6573085354642526E-2</v>
      </c>
      <c r="C187" s="5">
        <v>800</v>
      </c>
      <c r="E187" s="1">
        <f t="shared" si="57"/>
        <v>0</v>
      </c>
      <c r="G187">
        <f t="shared" si="58"/>
        <v>-400</v>
      </c>
      <c r="I187" s="1">
        <f t="shared" si="59"/>
        <v>0</v>
      </c>
      <c r="K187">
        <f t="shared" si="60"/>
        <v>-800</v>
      </c>
      <c r="M187" s="1">
        <f t="shared" si="61"/>
        <v>0</v>
      </c>
      <c r="O187" s="1">
        <f t="shared" si="62"/>
        <v>5.6573085354642526E-2</v>
      </c>
      <c r="P187" s="5">
        <v>800</v>
      </c>
    </row>
    <row r="188" spans="1:16">
      <c r="A188" t="s">
        <v>11</v>
      </c>
      <c r="B188" s="1">
        <f t="shared" si="63"/>
        <v>0</v>
      </c>
      <c r="C188" s="5">
        <v>0</v>
      </c>
      <c r="E188" s="1">
        <f t="shared" si="57"/>
        <v>0</v>
      </c>
      <c r="F188" s="2"/>
      <c r="G188">
        <f t="shared" si="58"/>
        <v>0</v>
      </c>
      <c r="I188" s="1">
        <f t="shared" si="59"/>
        <v>0</v>
      </c>
      <c r="J188" s="2"/>
      <c r="K188">
        <f t="shared" si="60"/>
        <v>0</v>
      </c>
      <c r="M188" s="1">
        <f t="shared" si="61"/>
        <v>0</v>
      </c>
      <c r="N188" s="2"/>
      <c r="O188" s="1">
        <f t="shared" si="62"/>
        <v>0</v>
      </c>
      <c r="P188" s="5">
        <v>0</v>
      </c>
    </row>
    <row r="189" spans="1:16">
      <c r="A189" s="1"/>
      <c r="B189" s="1">
        <f>SUM(B179:B188)</f>
        <v>1.0006364472102398</v>
      </c>
      <c r="C189">
        <f>SUM(C179:C188)</f>
        <v>14150</v>
      </c>
      <c r="E189" s="1">
        <f>SUM(E179:E188)</f>
        <v>9.1931263701294105E-2</v>
      </c>
      <c r="F189">
        <f>SUM(F179:F188)</f>
        <v>1300</v>
      </c>
      <c r="G189">
        <f t="shared" si="58"/>
        <v>-5775</v>
      </c>
      <c r="I189" s="1">
        <f>SUM(I179:I188)</f>
        <v>0.18386252740258821</v>
      </c>
      <c r="J189">
        <f>SUM(J179:J188)</f>
        <v>2600</v>
      </c>
      <c r="K189">
        <f t="shared" si="60"/>
        <v>-11550</v>
      </c>
      <c r="M189" s="1">
        <f>SUM(M179:M188)</f>
        <v>0.18386252740258821</v>
      </c>
      <c r="N189">
        <f>SUM(N179:N188)</f>
        <v>2600</v>
      </c>
      <c r="O189" s="1">
        <f>SUM(O179:O188)</f>
        <v>1.0006364472102398</v>
      </c>
      <c r="P189" s="5">
        <f>SUM(P179:P188)</f>
        <v>14150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5EAA-0599-A549-BD4D-EB8556047F70}">
  <dimension ref="A1:D2"/>
  <sheetViews>
    <sheetView workbookViewId="0">
      <selection activeCell="B22" sqref="B22"/>
    </sheetView>
  </sheetViews>
  <sheetFormatPr baseColWidth="10" defaultColWidth="20.83203125" defaultRowHeight="16"/>
  <sheetData>
    <row r="1" spans="1:4">
      <c r="A1" t="s">
        <v>24</v>
      </c>
      <c r="B1" t="s">
        <v>25</v>
      </c>
      <c r="C1" t="s">
        <v>4</v>
      </c>
      <c r="D1" t="s">
        <v>27</v>
      </c>
    </row>
    <row r="2" spans="1:4">
      <c r="A2" s="6">
        <v>43747</v>
      </c>
      <c r="B2" t="s">
        <v>26</v>
      </c>
      <c r="C2">
        <v>4800</v>
      </c>
      <c r="D2" s="6">
        <v>43808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4AA1-47B3-E64C-8585-68C7BEF32899}">
  <dimension ref="A1:W43"/>
  <sheetViews>
    <sheetView tabSelected="1" topLeftCell="C1" workbookViewId="0">
      <selection activeCell="R8" sqref="R8"/>
    </sheetView>
  </sheetViews>
  <sheetFormatPr baseColWidth="10" defaultRowHeight="16"/>
  <cols>
    <col min="2" max="2" width="31.5" customWidth="1"/>
    <col min="3" max="3" width="11.6640625" bestFit="1" customWidth="1"/>
  </cols>
  <sheetData>
    <row r="1" spans="1:23">
      <c r="A1" t="s">
        <v>59</v>
      </c>
      <c r="B1" s="6">
        <v>43865</v>
      </c>
    </row>
    <row r="2" spans="1:23">
      <c r="A2" t="s">
        <v>31</v>
      </c>
      <c r="B2" t="s">
        <v>32</v>
      </c>
      <c r="C2" t="s">
        <v>33</v>
      </c>
      <c r="D2" t="s">
        <v>37</v>
      </c>
      <c r="E2" t="s">
        <v>60</v>
      </c>
      <c r="F2" t="s">
        <v>61</v>
      </c>
      <c r="G2" t="s">
        <v>34</v>
      </c>
      <c r="H2" t="s">
        <v>41</v>
      </c>
      <c r="I2" t="s">
        <v>36</v>
      </c>
      <c r="J2" t="s">
        <v>35</v>
      </c>
      <c r="K2" t="s">
        <v>38</v>
      </c>
      <c r="L2" t="s">
        <v>39</v>
      </c>
      <c r="M2" t="s">
        <v>40</v>
      </c>
      <c r="Q2" t="s">
        <v>62</v>
      </c>
      <c r="R2" t="s">
        <v>44</v>
      </c>
      <c r="S2" t="s">
        <v>57</v>
      </c>
      <c r="T2" t="s">
        <v>47</v>
      </c>
      <c r="U2" t="s">
        <v>49</v>
      </c>
      <c r="V2" t="s">
        <v>58</v>
      </c>
      <c r="W2" t="s">
        <v>65</v>
      </c>
    </row>
    <row r="3" spans="1:23">
      <c r="A3">
        <v>0</v>
      </c>
      <c r="B3" t="s">
        <v>55</v>
      </c>
      <c r="D3">
        <v>154000</v>
      </c>
      <c r="P3" t="s">
        <v>4</v>
      </c>
      <c r="Q3">
        <f>D43-W3</f>
        <v>155100</v>
      </c>
      <c r="R3">
        <f>D4+D5</f>
        <v>25448.16</v>
      </c>
      <c r="T3">
        <f>SUM(D8:D12,D6)</f>
        <v>4500</v>
      </c>
      <c r="W3">
        <f>SUM(R3:V3)</f>
        <v>29948.16</v>
      </c>
    </row>
    <row r="4" spans="1:23">
      <c r="A4">
        <v>1</v>
      </c>
      <c r="B4" t="s">
        <v>42</v>
      </c>
      <c r="C4" s="6">
        <v>43865</v>
      </c>
      <c r="D4">
        <v>11462.74</v>
      </c>
      <c r="G4">
        <v>2.7629999999999999</v>
      </c>
      <c r="H4" t="s">
        <v>43</v>
      </c>
      <c r="I4" t="s">
        <v>44</v>
      </c>
      <c r="P4" t="s">
        <v>56</v>
      </c>
      <c r="Q4">
        <f>Q3/$D$43*100</f>
        <v>83.816018489457008</v>
      </c>
      <c r="R4">
        <f>R3/$D$43*100</f>
        <v>13.752182134639975</v>
      </c>
      <c r="S4">
        <f>S3/$D$43*100</f>
        <v>0</v>
      </c>
      <c r="T4">
        <f t="shared" ref="T4:V4" si="0">T3/$D$43*100</f>
        <v>2.4317993759030081</v>
      </c>
      <c r="U4">
        <f t="shared" si="0"/>
        <v>0</v>
      </c>
      <c r="V4">
        <f t="shared" si="0"/>
        <v>0</v>
      </c>
      <c r="W4">
        <f>SUM(R4:V4)</f>
        <v>16.183981510542985</v>
      </c>
    </row>
    <row r="5" spans="1:23">
      <c r="A5">
        <v>2</v>
      </c>
      <c r="B5" t="s">
        <v>45</v>
      </c>
      <c r="C5" s="6">
        <v>43710</v>
      </c>
      <c r="D5">
        <v>13985.42</v>
      </c>
      <c r="G5">
        <v>3.83</v>
      </c>
      <c r="H5" t="s">
        <v>43</v>
      </c>
      <c r="I5" t="s">
        <v>44</v>
      </c>
      <c r="P5" t="s">
        <v>64</v>
      </c>
      <c r="Q5">
        <v>5000</v>
      </c>
      <c r="R5">
        <v>30000</v>
      </c>
      <c r="T5" s="8"/>
      <c r="U5" s="8"/>
    </row>
    <row r="6" spans="1:23">
      <c r="A6">
        <v>3</v>
      </c>
      <c r="B6" t="s">
        <v>46</v>
      </c>
      <c r="C6" s="6">
        <v>43787</v>
      </c>
      <c r="D6">
        <v>1000</v>
      </c>
      <c r="H6" t="s">
        <v>43</v>
      </c>
      <c r="I6" t="s">
        <v>47</v>
      </c>
      <c r="P6" t="s">
        <v>63</v>
      </c>
      <c r="Q6" s="8">
        <v>50</v>
      </c>
      <c r="R6" s="8"/>
      <c r="S6" s="8"/>
      <c r="T6" s="8">
        <v>40</v>
      </c>
      <c r="U6" s="8"/>
      <c r="V6">
        <v>10</v>
      </c>
    </row>
    <row r="7" spans="1:23">
      <c r="A7">
        <v>4</v>
      </c>
      <c r="B7" t="s">
        <v>48</v>
      </c>
      <c r="C7" s="6">
        <v>43788</v>
      </c>
      <c r="D7">
        <f>E7*F7</f>
        <v>1100</v>
      </c>
      <c r="E7">
        <v>100</v>
      </c>
      <c r="F7" s="7">
        <f>FLOOR(_xlfn.DAYS(B1,C7),7)/7</f>
        <v>11</v>
      </c>
      <c r="H7" t="s">
        <v>43</v>
      </c>
      <c r="I7" t="s">
        <v>49</v>
      </c>
    </row>
    <row r="8" spans="1:23">
      <c r="A8">
        <v>5</v>
      </c>
      <c r="B8" t="s">
        <v>50</v>
      </c>
      <c r="C8" s="6">
        <v>43787</v>
      </c>
      <c r="D8">
        <v>200</v>
      </c>
      <c r="H8" t="s">
        <v>43</v>
      </c>
      <c r="I8" t="s">
        <v>47</v>
      </c>
    </row>
    <row r="9" spans="1:23">
      <c r="A9">
        <v>6</v>
      </c>
      <c r="B9" t="s">
        <v>51</v>
      </c>
      <c r="C9" s="6">
        <v>43787</v>
      </c>
      <c r="D9">
        <v>300</v>
      </c>
      <c r="H9" t="s">
        <v>43</v>
      </c>
      <c r="I9" t="s">
        <v>47</v>
      </c>
    </row>
    <row r="10" spans="1:23">
      <c r="A10">
        <v>7</v>
      </c>
      <c r="B10" t="s">
        <v>52</v>
      </c>
      <c r="C10" s="6">
        <v>43719</v>
      </c>
      <c r="D10">
        <v>1000</v>
      </c>
      <c r="H10" t="s">
        <v>43</v>
      </c>
      <c r="I10" t="s">
        <v>47</v>
      </c>
    </row>
    <row r="11" spans="1:23">
      <c r="A11">
        <v>8</v>
      </c>
      <c r="B11" t="s">
        <v>53</v>
      </c>
      <c r="C11" s="6">
        <v>43763</v>
      </c>
      <c r="D11">
        <v>1000</v>
      </c>
      <c r="H11" t="s">
        <v>43</v>
      </c>
      <c r="I11" t="s">
        <v>47</v>
      </c>
    </row>
    <row r="12" spans="1:23">
      <c r="A12">
        <v>9</v>
      </c>
      <c r="B12" t="s">
        <v>54</v>
      </c>
      <c r="C12" s="6">
        <v>43719</v>
      </c>
      <c r="D12">
        <v>1000</v>
      </c>
      <c r="H12" t="s">
        <v>43</v>
      </c>
      <c r="I12" t="s">
        <v>47</v>
      </c>
    </row>
    <row r="13" spans="1:23">
      <c r="A13">
        <v>10</v>
      </c>
    </row>
    <row r="14" spans="1:23">
      <c r="A14">
        <v>11</v>
      </c>
    </row>
    <row r="15" spans="1:23">
      <c r="A15">
        <v>12</v>
      </c>
    </row>
    <row r="16" spans="1:23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  <row r="21" spans="1:1">
      <c r="A21">
        <v>18</v>
      </c>
    </row>
    <row r="22" spans="1:1">
      <c r="A22">
        <v>19</v>
      </c>
    </row>
    <row r="23" spans="1:1">
      <c r="A23">
        <v>20</v>
      </c>
    </row>
    <row r="24" spans="1:1">
      <c r="A24">
        <v>21</v>
      </c>
    </row>
    <row r="25" spans="1:1">
      <c r="A25">
        <v>22</v>
      </c>
    </row>
    <row r="26" spans="1:1">
      <c r="A26">
        <v>23</v>
      </c>
    </row>
    <row r="27" spans="1:1">
      <c r="A27">
        <v>24</v>
      </c>
    </row>
    <row r="28" spans="1:1">
      <c r="A28">
        <v>25</v>
      </c>
    </row>
    <row r="29" spans="1:1">
      <c r="A29">
        <v>26</v>
      </c>
    </row>
    <row r="30" spans="1:1">
      <c r="A30">
        <v>27</v>
      </c>
    </row>
    <row r="31" spans="1:1">
      <c r="A31">
        <v>28</v>
      </c>
    </row>
    <row r="32" spans="1:1">
      <c r="A32">
        <v>29</v>
      </c>
    </row>
    <row r="33" spans="1:4">
      <c r="A33">
        <v>30</v>
      </c>
    </row>
    <row r="34" spans="1:4">
      <c r="A34">
        <v>31</v>
      </c>
    </row>
    <row r="35" spans="1:4">
      <c r="A35">
        <v>32</v>
      </c>
    </row>
    <row r="36" spans="1:4">
      <c r="A36">
        <v>33</v>
      </c>
    </row>
    <row r="37" spans="1:4">
      <c r="A37">
        <v>34</v>
      </c>
    </row>
    <row r="38" spans="1:4">
      <c r="A38">
        <v>35</v>
      </c>
    </row>
    <row r="39" spans="1:4">
      <c r="A39">
        <v>36</v>
      </c>
    </row>
    <row r="40" spans="1:4">
      <c r="A40">
        <v>37</v>
      </c>
    </row>
    <row r="41" spans="1:4">
      <c r="A41">
        <v>38</v>
      </c>
    </row>
    <row r="42" spans="1:4">
      <c r="A42">
        <v>39</v>
      </c>
    </row>
    <row r="43" spans="1:4">
      <c r="D43">
        <f>SUM(D3:D42)</f>
        <v>185048.16</v>
      </c>
    </row>
  </sheetData>
  <mergeCells count="3">
    <mergeCell ref="T5:U5"/>
    <mergeCell ref="T6:U6"/>
    <mergeCell ref="Q6:S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2019-03-31T13:49:01Z</dcterms:created>
  <dcterms:modified xsi:type="dcterms:W3CDTF">2020-02-04T02:50:19Z</dcterms:modified>
</cp:coreProperties>
</file>