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STAT 202\Chapter_15\Examples\"/>
    </mc:Choice>
  </mc:AlternateContent>
  <xr:revisionPtr revIDLastSave="0" documentId="13_ncr:1_{E34FEAF9-163B-4898-BEFF-B856AC119440}" xr6:coauthVersionLast="47" xr6:coauthVersionMax="47" xr10:uidLastSave="{00000000-0000-0000-0000-000000000000}"/>
  <bookViews>
    <workbookView xWindow="9996" yWindow="7188" windowWidth="15180" windowHeight="15780" xr2:uid="{00000000-000D-0000-FFFF-FFFF00000000}"/>
  </bookViews>
  <sheets>
    <sheet name="Data" sheetId="1" r:id="rId1"/>
    <sheet name="Extra Sheet" sheetId="2" r:id="rId2"/>
  </sheets>
  <definedNames>
    <definedName name="_xlnm.Print_Area" localSheetId="0">Data!$A$1:$Q$50</definedName>
    <definedName name="Weight">Data!$C$4:$C$38</definedName>
  </definedNames>
  <calcPr calcId="191029"/>
</workbook>
</file>

<file path=xl/calcChain.xml><?xml version="1.0" encoding="utf-8"?>
<calcChain xmlns="http://schemas.openxmlformats.org/spreadsheetml/2006/main">
  <c r="I22" i="1" l="1"/>
  <c r="E12" i="1"/>
  <c r="O13" i="1"/>
  <c r="O14" i="1"/>
  <c r="O15" i="1"/>
  <c r="O16" i="1"/>
  <c r="O12" i="1"/>
  <c r="N16" i="1"/>
  <c r="N15" i="1"/>
  <c r="P15" i="1" s="1"/>
  <c r="Q15" i="1" s="1"/>
  <c r="N14" i="1"/>
  <c r="P14" i="1" s="1"/>
  <c r="Q14" i="1" s="1"/>
  <c r="N13" i="1"/>
  <c r="P13" i="1" s="1"/>
  <c r="Q13" i="1" s="1"/>
  <c r="N12" i="1"/>
  <c r="M16" i="1"/>
  <c r="P16" i="1" l="1"/>
  <c r="Q16" i="1" s="1"/>
  <c r="O17" i="1"/>
  <c r="N17" i="1"/>
  <c r="P12" i="1"/>
  <c r="P17" i="1" s="1"/>
  <c r="Q12" i="1" l="1"/>
  <c r="Q17" i="1" s="1"/>
  <c r="M19" i="1" s="1"/>
  <c r="M20" i="1" s="1"/>
  <c r="H17" i="1" l="1"/>
  <c r="G17" i="1"/>
  <c r="I17" i="1" s="1"/>
  <c r="J17" i="1" s="1"/>
  <c r="F17" i="1"/>
  <c r="F16" i="1"/>
  <c r="G16" i="1"/>
  <c r="G15" i="1"/>
  <c r="G14" i="1"/>
  <c r="G13" i="1"/>
  <c r="G12" i="1"/>
  <c r="H13" i="1"/>
  <c r="H14" i="1"/>
  <c r="H15" i="1"/>
  <c r="H16" i="1"/>
  <c r="H12" i="1"/>
  <c r="F5" i="1"/>
  <c r="E5" i="1"/>
  <c r="F15" i="1"/>
  <c r="F14" i="1"/>
  <c r="F13" i="1"/>
  <c r="F12" i="1"/>
  <c r="E13" i="1" l="1"/>
  <c r="E14" i="1"/>
  <c r="L13" i="1"/>
  <c r="L12" i="1"/>
  <c r="L14" i="1"/>
  <c r="L15" i="1"/>
  <c r="I16" i="1"/>
  <c r="J16" i="1" s="1"/>
  <c r="E15" i="1"/>
  <c r="E16" i="1"/>
  <c r="I13" i="1"/>
  <c r="J13" i="1" s="1"/>
  <c r="I14" i="1"/>
  <c r="J14" i="1" s="1"/>
  <c r="H18" i="1"/>
  <c r="I15" i="1"/>
  <c r="J15" i="1" s="1"/>
  <c r="G18" i="1"/>
  <c r="I12" i="1"/>
  <c r="I18" i="1" l="1"/>
  <c r="J12" i="1"/>
  <c r="J18" i="1" s="1"/>
  <c r="F20" i="1" s="1"/>
  <c r="F21" i="1" s="1"/>
</calcChain>
</file>

<file path=xl/sharedStrings.xml><?xml version="1.0" encoding="utf-8"?>
<sst xmlns="http://schemas.openxmlformats.org/spreadsheetml/2006/main" count="40" uniqueCount="28">
  <si>
    <t>Weight</t>
  </si>
  <si>
    <t>Weights of 35 Hershey's Kisses (Unwrapped)</t>
  </si>
  <si>
    <t>Obs</t>
  </si>
  <si>
    <t>x</t>
  </si>
  <si>
    <t>Mean</t>
  </si>
  <si>
    <t>Sample</t>
  </si>
  <si>
    <t>StDev</t>
  </si>
  <si>
    <r>
      <rPr>
        <i/>
        <sz val="10"/>
        <rFont val="Arial"/>
        <family val="2"/>
      </rPr>
      <t>P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X</t>
    </r>
    <r>
      <rPr>
        <sz val="10"/>
        <rFont val="Arial"/>
        <family val="2"/>
      </rPr>
      <t xml:space="preserve"> </t>
    </r>
    <r>
      <rPr>
        <sz val="10"/>
        <rFont val="Calibri"/>
        <family val="2"/>
      </rPr>
      <t>≤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x</t>
    </r>
    <r>
      <rPr>
        <sz val="10"/>
        <rFont val="Arial"/>
        <family val="2"/>
      </rPr>
      <t>)</t>
    </r>
  </si>
  <si>
    <r>
      <t>f</t>
    </r>
    <r>
      <rPr>
        <i/>
        <vertAlign val="subscript"/>
        <sz val="10"/>
        <rFont val="Arial"/>
        <family val="2"/>
      </rPr>
      <t>j</t>
    </r>
  </si>
  <si>
    <r>
      <t>e</t>
    </r>
    <r>
      <rPr>
        <i/>
        <vertAlign val="subscript"/>
        <sz val="10"/>
        <rFont val="Arial"/>
        <family val="2"/>
      </rPr>
      <t>j</t>
    </r>
  </si>
  <si>
    <t>&gt;4.99933</t>
  </si>
  <si>
    <r>
      <t>f</t>
    </r>
    <r>
      <rPr>
        <i/>
        <vertAlign val="subscript"/>
        <sz val="10"/>
        <rFont val="Arial"/>
        <family val="2"/>
      </rPr>
      <t>j</t>
    </r>
    <r>
      <rPr>
        <sz val="10"/>
        <rFont val="Symbol"/>
        <family val="1"/>
        <charset val="2"/>
      </rPr>
      <t>-</t>
    </r>
    <r>
      <rPr>
        <i/>
        <sz val="10"/>
        <rFont val="Arial"/>
        <family val="2"/>
      </rPr>
      <t>e</t>
    </r>
    <r>
      <rPr>
        <i/>
        <vertAlign val="subscript"/>
        <sz val="10"/>
        <rFont val="Arial"/>
        <family val="2"/>
      </rPr>
      <t>j</t>
    </r>
  </si>
  <si>
    <r>
      <rPr>
        <sz val="10"/>
        <rFont val="Arial"/>
        <family val="2"/>
      </rPr>
      <t>(</t>
    </r>
    <r>
      <rPr>
        <i/>
        <sz val="10"/>
        <rFont val="Arial"/>
        <family val="2"/>
      </rPr>
      <t>f</t>
    </r>
    <r>
      <rPr>
        <i/>
        <vertAlign val="subscript"/>
        <sz val="10"/>
        <rFont val="Arial"/>
        <family val="2"/>
      </rPr>
      <t>j</t>
    </r>
    <r>
      <rPr>
        <sz val="10"/>
        <rFont val="Symbol"/>
        <family val="1"/>
        <charset val="2"/>
      </rPr>
      <t>-</t>
    </r>
    <r>
      <rPr>
        <i/>
        <sz val="10"/>
        <rFont val="Arial"/>
        <family val="2"/>
      </rPr>
      <t>e</t>
    </r>
    <r>
      <rPr>
        <i/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>ej</t>
    </r>
  </si>
  <si>
    <t>Total</t>
  </si>
  <si>
    <r>
      <rPr>
        <sz val="10"/>
        <rFont val="Symbol"/>
        <family val="1"/>
        <charset val="2"/>
      </rPr>
      <t>c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calc</t>
    </r>
    <r>
      <rPr>
        <sz val="10"/>
        <rFont val="Arial"/>
        <family val="2"/>
      </rPr>
      <t xml:space="preserve"> = </t>
    </r>
  </si>
  <si>
    <r>
      <rPr>
        <i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</si>
  <si>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>where</t>
  </si>
  <si>
    <r>
      <t xml:space="preserve">for </t>
    </r>
    <r>
      <rPr>
        <i/>
        <sz val="10"/>
        <rFont val="Arial"/>
        <family val="2"/>
      </rPr>
      <t>d.f.</t>
    </r>
    <r>
      <rPr>
        <sz val="10"/>
        <rFont val="Arial"/>
        <family val="2"/>
      </rPr>
      <t xml:space="preserve"> = </t>
    </r>
    <r>
      <rPr>
        <i/>
        <sz val="10"/>
        <rFont val="Arial"/>
        <family val="2"/>
      </rPr>
      <t>k</t>
    </r>
    <r>
      <rPr>
        <sz val="10"/>
        <rFont val="Symbol"/>
        <family val="1"/>
        <charset val="2"/>
      </rPr>
      <t>-</t>
    </r>
    <r>
      <rPr>
        <sz val="10"/>
        <rFont val="Arial"/>
        <family val="2"/>
      </rPr>
      <t>1</t>
    </r>
    <r>
      <rPr>
        <sz val="10"/>
        <rFont val="Symbol"/>
        <family val="1"/>
        <charset val="2"/>
      </rPr>
      <t>-</t>
    </r>
    <r>
      <rPr>
        <i/>
        <sz val="10"/>
        <rFont val="Arial"/>
        <family val="2"/>
      </rPr>
      <t>m</t>
    </r>
    <r>
      <rPr>
        <sz val="10"/>
        <rFont val="Arial"/>
        <family val="2"/>
      </rPr>
      <t xml:space="preserve"> = 6</t>
    </r>
    <r>
      <rPr>
        <sz val="10"/>
        <rFont val="Symbol"/>
        <family val="1"/>
        <charset val="2"/>
      </rPr>
      <t>-</t>
    </r>
    <r>
      <rPr>
        <sz val="10"/>
        <rFont val="Arial"/>
        <family val="2"/>
      </rPr>
      <t>1</t>
    </r>
    <r>
      <rPr>
        <sz val="10"/>
        <rFont val="Symbol"/>
        <family val="1"/>
        <charset val="2"/>
      </rPr>
      <t>-</t>
    </r>
    <r>
      <rPr>
        <sz val="10"/>
        <rFont val="Arial"/>
        <family val="2"/>
      </rPr>
      <t>2 = 3</t>
    </r>
  </si>
  <si>
    <r>
      <rPr>
        <i/>
        <sz val="10"/>
        <rFont val="Arial"/>
        <family val="2"/>
      </rPr>
      <t>k</t>
    </r>
    <r>
      <rPr>
        <sz val="10"/>
        <rFont val="Arial"/>
        <family val="2"/>
      </rPr>
      <t xml:space="preserve"> = number of categories = 6</t>
    </r>
  </si>
  <si>
    <r>
      <rPr>
        <i/>
        <sz val="10"/>
        <rFont val="Arial"/>
        <family val="2"/>
      </rPr>
      <t>m</t>
    </r>
    <r>
      <rPr>
        <sz val="10"/>
        <rFont val="Arial"/>
        <family val="2"/>
      </rPr>
      <t xml:space="preserve"> = number of parameters estimated = 2</t>
    </r>
  </si>
  <si>
    <r>
      <t xml:space="preserve">If </t>
    </r>
    <r>
      <rPr>
        <i/>
        <sz val="10"/>
        <rFont val="Arial"/>
        <family val="2"/>
      </rPr>
      <t>k</t>
    </r>
    <r>
      <rPr>
        <sz val="10"/>
        <rFont val="Arial"/>
        <family val="2"/>
      </rPr>
      <t xml:space="preserve"> = 6 intervals then</t>
    </r>
  </si>
  <si>
    <t>area in each bin = 1/6</t>
  </si>
  <si>
    <r>
      <t xml:space="preserve">If </t>
    </r>
    <r>
      <rPr>
        <i/>
        <sz val="10"/>
        <rFont val="Arial"/>
        <family val="2"/>
      </rPr>
      <t>k</t>
    </r>
    <r>
      <rPr>
        <sz val="10"/>
        <rFont val="Arial"/>
        <family val="2"/>
      </rPr>
      <t xml:space="preserve"> = 5 intervals then</t>
    </r>
  </si>
  <si>
    <t>area in each bin = 1/5</t>
  </si>
  <si>
    <t>&gt;4.97908</t>
  </si>
  <si>
    <r>
      <t xml:space="preserve">for </t>
    </r>
    <r>
      <rPr>
        <i/>
        <sz val="10"/>
        <rFont val="Arial"/>
        <family val="2"/>
      </rPr>
      <t>d.f.</t>
    </r>
    <r>
      <rPr>
        <sz val="10"/>
        <rFont val="Arial"/>
        <family val="2"/>
      </rPr>
      <t xml:space="preserve"> = </t>
    </r>
    <r>
      <rPr>
        <i/>
        <sz val="10"/>
        <rFont val="Arial"/>
        <family val="2"/>
      </rPr>
      <t>k</t>
    </r>
    <r>
      <rPr>
        <sz val="10"/>
        <rFont val="Symbol"/>
        <family val="1"/>
        <charset val="2"/>
      </rPr>
      <t>-</t>
    </r>
    <r>
      <rPr>
        <sz val="10"/>
        <rFont val="Arial"/>
        <family val="2"/>
      </rPr>
      <t>1</t>
    </r>
    <r>
      <rPr>
        <sz val="10"/>
        <rFont val="Symbol"/>
        <family val="1"/>
        <charset val="2"/>
      </rPr>
      <t>-</t>
    </r>
    <r>
      <rPr>
        <i/>
        <sz val="10"/>
        <rFont val="Arial"/>
        <family val="2"/>
      </rPr>
      <t>m</t>
    </r>
    <r>
      <rPr>
        <sz val="10"/>
        <rFont val="Arial"/>
        <family val="2"/>
      </rPr>
      <t xml:space="preserve"> = 5</t>
    </r>
    <r>
      <rPr>
        <sz val="10"/>
        <rFont val="Symbol"/>
        <family val="1"/>
        <charset val="2"/>
      </rPr>
      <t>-</t>
    </r>
    <r>
      <rPr>
        <sz val="10"/>
        <rFont val="Arial"/>
        <family val="2"/>
      </rPr>
      <t>1</t>
    </r>
    <r>
      <rPr>
        <sz val="10"/>
        <rFont val="Symbol"/>
        <family val="1"/>
        <charset val="2"/>
      </rPr>
      <t>-</t>
    </r>
    <r>
      <rPr>
        <sz val="10"/>
        <rFont val="Arial"/>
        <family val="2"/>
      </rPr>
      <t>2 = 2</t>
    </r>
  </si>
  <si>
    <r>
      <rPr>
        <i/>
        <sz val="10"/>
        <rFont val="Arial"/>
        <family val="2"/>
      </rPr>
      <t>k</t>
    </r>
    <r>
      <rPr>
        <sz val="10"/>
        <rFont val="Arial"/>
        <family val="2"/>
      </rPr>
      <t xml:space="preserve"> = number of categories = 5</t>
    </r>
  </si>
  <si>
    <t>Setting bin Limits: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</si>
</sst>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2">
    <font>
      <sz val="10"/>
      <name val="Arial"/>
    </font>
    <font>
      <sz val="8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Calibri"/>
      <family val="2"/>
    </font>
    <font>
      <i/>
      <vertAlign val="subscript"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sz val="10"/>
      <name val="Arial"/>
      <family val="1"/>
      <charset val="2"/>
    </font>
    <font>
      <vertAlign val="sub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3" fillId="0" borderId="0" xfId="0" applyFont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6" fontId="0" fillId="0" borderId="0" xfId="0" applyNumberFormat="1"/>
    <xf numFmtId="0" fontId="10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4" fillId="0" borderId="9" xfId="0" applyNumberFormat="1" applyFont="1" applyBorder="1"/>
    <xf numFmtId="165" fontId="0" fillId="0" borderId="9" xfId="0" applyNumberFormat="1" applyBorder="1"/>
    <xf numFmtId="0" fontId="0" fillId="0" borderId="9" xfId="0" applyBorder="1"/>
    <xf numFmtId="0" fontId="4" fillId="0" borderId="9" xfId="0" applyFont="1" applyBorder="1"/>
    <xf numFmtId="165" fontId="0" fillId="0" borderId="9" xfId="0" applyNumberFormat="1" applyBorder="1" applyAlignment="1">
      <alignment horizontal="center"/>
    </xf>
    <xf numFmtId="166" fontId="0" fillId="0" borderId="9" xfId="0" applyNumberForma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27</xdr:row>
      <xdr:rowOff>0</xdr:rowOff>
    </xdr:from>
    <xdr:to>
      <xdr:col>7</xdr:col>
      <xdr:colOff>352425</xdr:colOff>
      <xdr:row>36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F25A6F-F9AB-43C3-806F-4D5EA4B85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4514850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542925</xdr:colOff>
      <xdr:row>27</xdr:row>
      <xdr:rowOff>95250</xdr:rowOff>
    </xdr:from>
    <xdr:to>
      <xdr:col>15</xdr:col>
      <xdr:colOff>437857</xdr:colOff>
      <xdr:row>49</xdr:row>
      <xdr:rowOff>123376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9D0038-5BCB-4E23-A58C-451BF7C8E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0375" y="4610100"/>
          <a:ext cx="2342857" cy="3590476"/>
        </a:xfrm>
        <a:prstGeom prst="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</xdr:pic>
    <xdr:clientData/>
  </xdr:twoCellAnchor>
  <xdr:twoCellAnchor>
    <xdr:from>
      <xdr:col>7</xdr:col>
      <xdr:colOff>542925</xdr:colOff>
      <xdr:row>27</xdr:row>
      <xdr:rowOff>95249</xdr:rowOff>
    </xdr:from>
    <xdr:to>
      <xdr:col>11</xdr:col>
      <xdr:colOff>114300</xdr:colOff>
      <xdr:row>36</xdr:row>
      <xdr:rowOff>133350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36FA346D-F72B-43AF-B693-42347955CA7F}"/>
            </a:ext>
          </a:extLst>
        </xdr:cNvPr>
        <xdr:cNvSpPr/>
      </xdr:nvSpPr>
      <xdr:spPr>
        <a:xfrm>
          <a:off x="4495800" y="4610099"/>
          <a:ext cx="1885950" cy="1495426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Independent project by student Frances Williams.  Kisses were weighed on an American Scientific Model S/P 120 analytical balance accurate to 0.0001 gm.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38"/>
  <sheetViews>
    <sheetView showGridLines="0" tabSelected="1" workbookViewId="0">
      <selection activeCell="F21" sqref="F21"/>
    </sheetView>
  </sheetViews>
  <sheetFormatPr defaultRowHeight="13.2"/>
  <cols>
    <col min="1" max="1" width="5.109375" customWidth="1"/>
    <col min="6" max="6" width="9.5546875" customWidth="1"/>
    <col min="7" max="7" width="8" customWidth="1"/>
    <col min="8" max="8" width="10.88671875" customWidth="1"/>
    <col min="11" max="11" width="5.5546875" customWidth="1"/>
    <col min="14" max="14" width="8.44140625" customWidth="1"/>
    <col min="15" max="15" width="10" customWidth="1"/>
  </cols>
  <sheetData>
    <row r="1" spans="2:17" ht="15.6">
      <c r="B1" s="7" t="s">
        <v>1</v>
      </c>
    </row>
    <row r="3" spans="2:17">
      <c r="B3" s="8" t="s">
        <v>2</v>
      </c>
      <c r="C3" s="9" t="s">
        <v>0</v>
      </c>
      <c r="E3" s="24" t="s">
        <v>5</v>
      </c>
      <c r="F3" s="24"/>
    </row>
    <row r="4" spans="2:17">
      <c r="B4" s="1">
        <v>1</v>
      </c>
      <c r="C4" s="2">
        <v>4.6660000000000004</v>
      </c>
      <c r="E4" s="8" t="s">
        <v>4</v>
      </c>
      <c r="F4" s="9" t="s">
        <v>6</v>
      </c>
    </row>
    <row r="5" spans="2:17">
      <c r="B5" s="3">
        <v>2</v>
      </c>
      <c r="C5" s="4">
        <v>4.8540000000000001</v>
      </c>
      <c r="E5" s="21">
        <f>AVERAGE(C4:C38)</f>
        <v>4.8435999999999995</v>
      </c>
      <c r="F5" s="21">
        <f>_xlfn.STDEV.S(C4:C38)</f>
        <v>0.1609770169931099</v>
      </c>
    </row>
    <row r="6" spans="2:17">
      <c r="B6" s="3">
        <v>3</v>
      </c>
      <c r="C6" s="4">
        <v>4.8680000000000003</v>
      </c>
    </row>
    <row r="7" spans="2:17">
      <c r="B7" s="3">
        <v>4</v>
      </c>
      <c r="C7" s="4">
        <v>4.8490000000000002</v>
      </c>
      <c r="E7" s="23"/>
      <c r="F7" s="23"/>
      <c r="G7" s="23" t="s">
        <v>20</v>
      </c>
      <c r="H7" s="23"/>
      <c r="L7" s="23"/>
      <c r="M7" s="23"/>
      <c r="N7" s="23" t="s">
        <v>22</v>
      </c>
      <c r="O7" s="23"/>
    </row>
    <row r="8" spans="2:17">
      <c r="B8" s="3">
        <v>5</v>
      </c>
      <c r="C8" s="4">
        <v>4.7</v>
      </c>
      <c r="E8" s="23"/>
      <c r="F8" s="23"/>
      <c r="G8" s="23" t="s">
        <v>21</v>
      </c>
      <c r="H8" s="23"/>
      <c r="L8" s="23"/>
      <c r="M8" s="23"/>
      <c r="N8" s="23" t="s">
        <v>23</v>
      </c>
      <c r="O8" s="23"/>
    </row>
    <row r="9" spans="2:17">
      <c r="B9" s="3">
        <v>6</v>
      </c>
      <c r="C9" s="4">
        <v>4.6829999999999998</v>
      </c>
    </row>
    <row r="10" spans="2:17">
      <c r="B10" s="3">
        <v>7</v>
      </c>
      <c r="C10" s="4">
        <v>5.0640000000000001</v>
      </c>
      <c r="E10" s="25" t="s">
        <v>27</v>
      </c>
      <c r="F10" s="25"/>
      <c r="L10" s="25" t="s">
        <v>27</v>
      </c>
      <c r="M10" s="25"/>
    </row>
    <row r="11" spans="2:17" ht="16.8">
      <c r="B11" s="3">
        <v>8</v>
      </c>
      <c r="C11" s="4">
        <v>4.8</v>
      </c>
      <c r="E11" s="12" t="s">
        <v>3</v>
      </c>
      <c r="F11" s="11" t="s">
        <v>7</v>
      </c>
      <c r="G11" s="12" t="s">
        <v>8</v>
      </c>
      <c r="H11" s="12" t="s">
        <v>9</v>
      </c>
      <c r="I11" s="12" t="s">
        <v>11</v>
      </c>
      <c r="J11" s="12" t="s">
        <v>12</v>
      </c>
      <c r="L11" s="12" t="s">
        <v>3</v>
      </c>
      <c r="M11" s="11" t="s">
        <v>7</v>
      </c>
      <c r="N11" s="12" t="s">
        <v>8</v>
      </c>
      <c r="O11" s="12" t="s">
        <v>9</v>
      </c>
      <c r="P11" s="12" t="s">
        <v>11</v>
      </c>
      <c r="Q11" s="12" t="s">
        <v>12</v>
      </c>
    </row>
    <row r="12" spans="2:17">
      <c r="B12" s="3">
        <v>9</v>
      </c>
      <c r="C12" s="4">
        <v>4.694</v>
      </c>
      <c r="E12" s="17">
        <f>_xlfn.NORM.INV(F12,$E$5,$F$5)</f>
        <v>4.6878673621141447</v>
      </c>
      <c r="F12" s="18">
        <f>1/6</f>
        <v>0.16666666666666666</v>
      </c>
      <c r="G12" s="19">
        <f>COUNTIF(Weight,"&lt;=4.68787")</f>
        <v>6</v>
      </c>
      <c r="H12" s="22">
        <f>35/6</f>
        <v>5.833333333333333</v>
      </c>
      <c r="I12" s="22">
        <f>G12-H12</f>
        <v>0.16666666666666696</v>
      </c>
      <c r="J12" s="22">
        <f>I12^2/H12</f>
        <v>4.7619047619047788E-3</v>
      </c>
      <c r="L12" s="17">
        <f>_xlfn.NORM.INV(M12,$E$5,$F$5)</f>
        <v>4.7081183243813705</v>
      </c>
      <c r="M12" s="18">
        <v>0.2</v>
      </c>
      <c r="N12" s="19">
        <f>COUNTIF(Weight,"&lt;=4.70812")</f>
        <v>9</v>
      </c>
      <c r="O12" s="22">
        <f>35/5</f>
        <v>7</v>
      </c>
      <c r="P12" s="22">
        <f>N12-O12</f>
        <v>2</v>
      </c>
      <c r="Q12" s="18">
        <f>P12^2/O12</f>
        <v>0.5714285714285714</v>
      </c>
    </row>
    <row r="13" spans="2:17">
      <c r="B13" s="3">
        <v>10</v>
      </c>
      <c r="C13" s="4">
        <v>4.76</v>
      </c>
      <c r="E13" s="17">
        <f>_xlfn.NORM.INV(F13,$E$5,$F$5)</f>
        <v>4.7742628042219186</v>
      </c>
      <c r="F13" s="18">
        <f>2/6</f>
        <v>0.33333333333333331</v>
      </c>
      <c r="G13" s="19">
        <f>COUNTIF(Weight,"&lt;=4.77426")-COUNTIF(Weight,"&lt;=4.68787")</f>
        <v>6</v>
      </c>
      <c r="H13" s="22">
        <f t="shared" ref="H13:H17" si="0">35/6</f>
        <v>5.833333333333333</v>
      </c>
      <c r="I13" s="22">
        <f t="shared" ref="I13:I17" si="1">G13-H13</f>
        <v>0.16666666666666696</v>
      </c>
      <c r="J13" s="22">
        <f t="shared" ref="J13:J17" si="2">I13^2/H13</f>
        <v>4.7619047619047788E-3</v>
      </c>
      <c r="L13" s="17">
        <f>_xlfn.NORM.INV(M13,$E$5,$F$5)</f>
        <v>4.8028169390733524</v>
      </c>
      <c r="M13" s="18">
        <v>0.4</v>
      </c>
      <c r="N13" s="19">
        <f>COUNTIF(Weight,"&lt;=4.80282")-COUNTIF(Weight,"&lt;=4.70812")</f>
        <v>8</v>
      </c>
      <c r="O13" s="22">
        <f t="shared" ref="O13:O16" si="3">35/5</f>
        <v>7</v>
      </c>
      <c r="P13" s="22">
        <f t="shared" ref="P13:P16" si="4">N13-O13</f>
        <v>1</v>
      </c>
      <c r="Q13" s="22">
        <f t="shared" ref="Q13:Q16" si="5">P13^2/O13</f>
        <v>0.14285714285714285</v>
      </c>
    </row>
    <row r="14" spans="2:17">
      <c r="B14" s="3">
        <v>11</v>
      </c>
      <c r="C14" s="4">
        <v>5.0750000000000002</v>
      </c>
      <c r="E14" s="17">
        <f>_xlfn.NORM.INV(F14,$E$5,$F$5)</f>
        <v>4.8435999999999995</v>
      </c>
      <c r="F14" s="18">
        <f>3/6</f>
        <v>0.5</v>
      </c>
      <c r="G14" s="19">
        <f>COUNTIF(Weight,"&lt;=4.84360")-COUNTIF(Weight,"&lt;=4.77426")</f>
        <v>6</v>
      </c>
      <c r="H14" s="22">
        <f t="shared" si="0"/>
        <v>5.833333333333333</v>
      </c>
      <c r="I14" s="22">
        <f t="shared" si="1"/>
        <v>0.16666666666666696</v>
      </c>
      <c r="J14" s="22">
        <f t="shared" si="2"/>
        <v>4.7619047619047788E-3</v>
      </c>
      <c r="L14" s="17">
        <f>_xlfn.NORM.INV(M14,$E$5,$F$5)</f>
        <v>4.8843830609266465</v>
      </c>
      <c r="M14" s="18">
        <v>0.6</v>
      </c>
      <c r="N14" s="19">
        <f>COUNTIF(Weight,"&lt;=4.88438")-COUNTIF(Weight,"&lt;=4.80282")</f>
        <v>7</v>
      </c>
      <c r="O14" s="22">
        <f t="shared" si="3"/>
        <v>7</v>
      </c>
      <c r="P14" s="22">
        <f t="shared" si="4"/>
        <v>0</v>
      </c>
      <c r="Q14" s="22">
        <f t="shared" si="5"/>
        <v>0</v>
      </c>
    </row>
    <row r="15" spans="2:17">
      <c r="B15" s="3">
        <v>12</v>
      </c>
      <c r="C15" s="4">
        <v>4.78</v>
      </c>
      <c r="E15" s="17">
        <f>_xlfn.NORM.INV(F15,$E$5,$F$5)</f>
        <v>4.9129371957780803</v>
      </c>
      <c r="F15" s="18">
        <f>4/6</f>
        <v>0.66666666666666663</v>
      </c>
      <c r="G15" s="19">
        <f>COUNTIF(Weight,"&lt;=4.91294")-COUNTIF(Weight,"&lt;=4.84360")</f>
        <v>7</v>
      </c>
      <c r="H15" s="22">
        <f t="shared" si="0"/>
        <v>5.833333333333333</v>
      </c>
      <c r="I15" s="22">
        <f t="shared" si="1"/>
        <v>1.166666666666667</v>
      </c>
      <c r="J15" s="22">
        <f t="shared" si="2"/>
        <v>0.23333333333333348</v>
      </c>
      <c r="L15" s="17">
        <f>_xlfn.NORM.INV(M15,$E$5,$F$5)</f>
        <v>4.9790816756186285</v>
      </c>
      <c r="M15" s="18">
        <v>0.8</v>
      </c>
      <c r="N15" s="19">
        <f>COUNTIF(Weight,"&lt;=4.97908")-COUNTIF(Weight,"&lt;=4.88438")</f>
        <v>2</v>
      </c>
      <c r="O15" s="22">
        <f t="shared" si="3"/>
        <v>7</v>
      </c>
      <c r="P15" s="22">
        <f t="shared" si="4"/>
        <v>-5</v>
      </c>
      <c r="Q15" s="22">
        <f t="shared" si="5"/>
        <v>3.5714285714285716</v>
      </c>
    </row>
    <row r="16" spans="2:17">
      <c r="B16" s="3">
        <v>13</v>
      </c>
      <c r="C16" s="4">
        <v>4.7809999999999997</v>
      </c>
      <c r="E16" s="17">
        <f>_xlfn.NORM.INV(F16,$E$5,$F$5)</f>
        <v>4.9993326378858542</v>
      </c>
      <c r="F16" s="18">
        <f>5/6</f>
        <v>0.83333333333333337</v>
      </c>
      <c r="G16" s="19">
        <f>COUNTIF(Weight,"&lt;=4.99933")-COUNTIF(Weight,"&lt;=4.91294")</f>
        <v>2</v>
      </c>
      <c r="H16" s="22">
        <f t="shared" si="0"/>
        <v>5.833333333333333</v>
      </c>
      <c r="I16" s="22">
        <f t="shared" si="1"/>
        <v>-3.833333333333333</v>
      </c>
      <c r="J16" s="22">
        <f t="shared" si="2"/>
        <v>2.519047619047619</v>
      </c>
      <c r="L16" s="20" t="s">
        <v>24</v>
      </c>
      <c r="M16" s="18">
        <f>6/6</f>
        <v>1</v>
      </c>
      <c r="N16" s="19">
        <f>35-COUNTIF(Weight,"&lt;=4.97908")</f>
        <v>9</v>
      </c>
      <c r="O16" s="22">
        <f t="shared" si="3"/>
        <v>7</v>
      </c>
      <c r="P16" s="22">
        <f t="shared" si="4"/>
        <v>2</v>
      </c>
      <c r="Q16" s="22">
        <f t="shared" si="5"/>
        <v>0.5714285714285714</v>
      </c>
    </row>
    <row r="17" spans="2:17">
      <c r="B17" s="3">
        <v>14</v>
      </c>
      <c r="C17" s="4">
        <v>5.1029999999999998</v>
      </c>
      <c r="E17" s="20" t="s">
        <v>10</v>
      </c>
      <c r="F17" s="18">
        <f>6/6</f>
        <v>1</v>
      </c>
      <c r="G17" s="19">
        <f>35-COUNTIF(Weight,"&lt;=4.99933")</f>
        <v>8</v>
      </c>
      <c r="H17" s="22">
        <f t="shared" si="0"/>
        <v>5.833333333333333</v>
      </c>
      <c r="I17" s="22">
        <f t="shared" si="1"/>
        <v>2.166666666666667</v>
      </c>
      <c r="J17" s="22">
        <f t="shared" si="2"/>
        <v>0.80476190476190501</v>
      </c>
      <c r="M17" s="10" t="s">
        <v>13</v>
      </c>
      <c r="N17">
        <f>SUM(N12:N16)</f>
        <v>35</v>
      </c>
      <c r="O17">
        <f>SUM(O12:O16)</f>
        <v>35</v>
      </c>
      <c r="P17">
        <f>SUM(P12:P16)</f>
        <v>0</v>
      </c>
      <c r="Q17" s="13">
        <f>SUM(Q12:Q16)</f>
        <v>4.8571428571428568</v>
      </c>
    </row>
    <row r="18" spans="2:17">
      <c r="B18" s="3">
        <v>15</v>
      </c>
      <c r="C18" s="4">
        <v>4.5679999999999996</v>
      </c>
      <c r="F18" s="10" t="s">
        <v>13</v>
      </c>
      <c r="G18">
        <f>SUM(G12:G17)</f>
        <v>35</v>
      </c>
      <c r="H18">
        <f t="shared" ref="H18:J18" si="6">SUM(H12:H17)</f>
        <v>35</v>
      </c>
      <c r="I18">
        <f t="shared" si="6"/>
        <v>0</v>
      </c>
      <c r="J18" s="13">
        <f t="shared" si="6"/>
        <v>3.5714285714285716</v>
      </c>
    </row>
    <row r="19" spans="2:17" ht="16.8">
      <c r="B19" s="3">
        <v>16</v>
      </c>
      <c r="C19" s="4">
        <v>4.9829999999999997</v>
      </c>
      <c r="L19" s="14" t="s">
        <v>14</v>
      </c>
      <c r="M19" s="15">
        <f>Q17</f>
        <v>4.8571428571428568</v>
      </c>
    </row>
    <row r="20" spans="2:17" ht="16.8">
      <c r="B20" s="3">
        <v>17</v>
      </c>
      <c r="C20" s="4">
        <v>5.0759999999999996</v>
      </c>
      <c r="E20" s="14" t="s">
        <v>14</v>
      </c>
      <c r="F20" s="15">
        <f>J18</f>
        <v>3.5714285714285716</v>
      </c>
      <c r="L20" s="11" t="s">
        <v>15</v>
      </c>
      <c r="M20" s="16">
        <f>_xlfn.CHISQ.DIST.RT(M19,2)</f>
        <v>8.8162689362357452E-2</v>
      </c>
      <c r="N20" s="10" t="s">
        <v>25</v>
      </c>
    </row>
    <row r="21" spans="2:17">
      <c r="B21" s="3">
        <v>18</v>
      </c>
      <c r="C21" s="4">
        <v>4.8079999999999998</v>
      </c>
      <c r="E21" s="11" t="s">
        <v>15</v>
      </c>
      <c r="F21" s="16">
        <f>_xlfn.CHISQ.DIST.RT(F20,3)</f>
        <v>0.31161555236861371</v>
      </c>
      <c r="G21" s="10" t="s">
        <v>17</v>
      </c>
    </row>
    <row r="22" spans="2:17">
      <c r="B22" s="3">
        <v>19</v>
      </c>
      <c r="C22" s="4">
        <v>5.0839999999999996</v>
      </c>
      <c r="I22">
        <f>CHITEST(G12:G17,H12:H17)</f>
        <v>0.61260820833677421</v>
      </c>
      <c r="M22" s="10" t="s">
        <v>16</v>
      </c>
    </row>
    <row r="23" spans="2:17">
      <c r="B23" s="3">
        <v>20</v>
      </c>
      <c r="C23" s="4">
        <v>4.7489999999999997</v>
      </c>
      <c r="F23" s="10" t="s">
        <v>16</v>
      </c>
      <c r="M23" s="10" t="s">
        <v>26</v>
      </c>
    </row>
    <row r="24" spans="2:17">
      <c r="B24" s="3">
        <v>21</v>
      </c>
      <c r="C24" s="4">
        <v>5.0919999999999996</v>
      </c>
      <c r="F24" s="10" t="s">
        <v>18</v>
      </c>
      <c r="M24" s="10" t="s">
        <v>19</v>
      </c>
    </row>
    <row r="25" spans="2:17">
      <c r="B25" s="3">
        <v>22</v>
      </c>
      <c r="C25" s="4">
        <v>4.7830000000000004</v>
      </c>
      <c r="F25" s="10" t="s">
        <v>19</v>
      </c>
    </row>
    <row r="26" spans="2:17">
      <c r="B26" s="3">
        <v>23</v>
      </c>
      <c r="C26" s="4">
        <v>4.5199999999999996</v>
      </c>
    </row>
    <row r="27" spans="2:17">
      <c r="B27" s="3">
        <v>24</v>
      </c>
      <c r="C27" s="4">
        <v>4.6980000000000004</v>
      </c>
    </row>
    <row r="28" spans="2:17">
      <c r="B28" s="3">
        <v>25</v>
      </c>
      <c r="C28" s="4">
        <v>5.0839999999999996</v>
      </c>
    </row>
    <row r="29" spans="2:17">
      <c r="B29" s="3">
        <v>26</v>
      </c>
      <c r="C29" s="4">
        <v>4.88</v>
      </c>
    </row>
    <row r="30" spans="2:17">
      <c r="B30" s="3">
        <v>27</v>
      </c>
      <c r="C30" s="4">
        <v>4.883</v>
      </c>
    </row>
    <row r="31" spans="2:17">
      <c r="B31" s="3">
        <v>28</v>
      </c>
      <c r="C31" s="4">
        <v>4.88</v>
      </c>
    </row>
    <row r="32" spans="2:17">
      <c r="B32" s="3">
        <v>29</v>
      </c>
      <c r="C32" s="4">
        <v>4.9279999999999999</v>
      </c>
    </row>
    <row r="33" spans="2:3">
      <c r="B33" s="3">
        <v>30</v>
      </c>
      <c r="C33" s="4">
        <v>4.6509999999999998</v>
      </c>
    </row>
    <row r="34" spans="2:3">
      <c r="B34" s="3">
        <v>31</v>
      </c>
      <c r="C34" s="4">
        <v>4.7969999999999997</v>
      </c>
    </row>
    <row r="35" spans="2:3">
      <c r="B35" s="3">
        <v>32</v>
      </c>
      <c r="C35" s="4">
        <v>4.6820000000000004</v>
      </c>
    </row>
    <row r="36" spans="2:3">
      <c r="B36" s="3">
        <v>33</v>
      </c>
      <c r="C36" s="4">
        <v>4.7560000000000002</v>
      </c>
    </row>
    <row r="37" spans="2:3">
      <c r="B37" s="3">
        <v>34</v>
      </c>
      <c r="C37" s="4">
        <v>5.0410000000000004</v>
      </c>
    </row>
    <row r="38" spans="2:3">
      <c r="B38" s="5">
        <v>35</v>
      </c>
      <c r="C38" s="6">
        <v>4.9059999999999997</v>
      </c>
    </row>
  </sheetData>
  <mergeCells count="11">
    <mergeCell ref="E10:F10"/>
    <mergeCell ref="L7:M7"/>
    <mergeCell ref="L8:M8"/>
    <mergeCell ref="L10:M10"/>
    <mergeCell ref="G7:H7"/>
    <mergeCell ref="G8:H8"/>
    <mergeCell ref="N7:O7"/>
    <mergeCell ref="N8:O8"/>
    <mergeCell ref="E3:F3"/>
    <mergeCell ref="E7:F7"/>
    <mergeCell ref="E8:F8"/>
  </mergeCells>
  <phoneticPr fontId="1" type="noConversion"/>
  <pageMargins left="0.75" right="0.75" top="1" bottom="1" header="0.5" footer="0.5"/>
  <pageSetup scale="74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Extra Sheet</vt:lpstr>
      <vt:lpstr>Data!Print_Area</vt:lpstr>
      <vt:lpstr>Weight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Weights of 35 Hershey's Kisses (Unwrapped)</dc:title>
  <dc:subject>Chapter 15 - Examples</dc:subject>
  <dc:creator>David P. Doane</dc:creator>
  <dc:description>Copyright (c) 2022 by McGraw-Hill.  This material is intended solely for educational use by licensed users of Connect. It may not be copied or resold.</dc:description>
  <cp:lastModifiedBy>Francis Yang</cp:lastModifiedBy>
  <cp:lastPrinted>2020-03-15T19:43:02Z</cp:lastPrinted>
  <dcterms:created xsi:type="dcterms:W3CDTF">2005-04-21T16:03:16Z</dcterms:created>
  <dcterms:modified xsi:type="dcterms:W3CDTF">2023-03-11T01:30:20Z</dcterms:modified>
</cp:coreProperties>
</file>