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STAT 202\finalfile\"/>
    </mc:Choice>
  </mc:AlternateContent>
  <xr:revisionPtr revIDLastSave="0" documentId="13_ncr:1_{737F433C-EEC4-4628-B542-D43649E3CA11}" xr6:coauthVersionLast="47" xr6:coauthVersionMax="47" xr10:uidLastSave="{00000000-0000-0000-0000-000000000000}"/>
  <bookViews>
    <workbookView xWindow="15240" yWindow="1005" windowWidth="12855" windowHeight="12240" xr2:uid="{00000000-000D-0000-FFFF-FFFF00000000}"/>
  </bookViews>
  <sheets>
    <sheet name="Data" sheetId="1" r:id="rId1"/>
    <sheet name="Extra Sheet" sheetId="2" r:id="rId2"/>
  </sheets>
  <calcPr calcId="191029"/>
</workbook>
</file>

<file path=xl/calcChain.xml><?xml version="1.0" encoding="utf-8"?>
<calcChain xmlns="http://schemas.openxmlformats.org/spreadsheetml/2006/main">
  <c r="F29" i="1" l="1"/>
  <c r="G17" i="1"/>
  <c r="G19" i="1" s="1"/>
  <c r="D15" i="1"/>
  <c r="E16" i="1"/>
  <c r="D12" i="1"/>
  <c r="D11" i="1"/>
  <c r="C40" i="1"/>
  <c r="C39" i="1"/>
  <c r="C34" i="1"/>
  <c r="C30" i="1"/>
  <c r="C29" i="1"/>
  <c r="E27" i="1"/>
  <c r="E26" i="1"/>
  <c r="C27" i="1"/>
  <c r="C23" i="1"/>
  <c r="C22" i="1"/>
  <c r="G18" i="1"/>
  <c r="E15" i="1"/>
  <c r="F15" i="1"/>
  <c r="D16" i="1"/>
  <c r="F16" i="1"/>
  <c r="C16" i="1"/>
  <c r="C15" i="1"/>
  <c r="E11" i="1"/>
  <c r="F12" i="1"/>
  <c r="F11" i="1"/>
  <c r="E12" i="1"/>
  <c r="C12" i="1"/>
  <c r="C11" i="1"/>
</calcChain>
</file>

<file path=xl/sharedStrings.xml><?xml version="1.0" encoding="utf-8"?>
<sst xmlns="http://schemas.openxmlformats.org/spreadsheetml/2006/main" count="10" uniqueCount="10">
  <si>
    <t>Owned By:</t>
  </si>
  <si>
    <t>U.S.</t>
  </si>
  <si>
    <t>Europe</t>
  </si>
  <si>
    <t>Asia</t>
  </si>
  <si>
    <t>Latin America</t>
  </si>
  <si>
    <t>Row Total</t>
  </si>
  <si>
    <t>Col Total</t>
  </si>
  <si>
    <t>Running Shoe Ownership in World Regions</t>
  </si>
  <si>
    <t>Teens</t>
  </si>
  <si>
    <t>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</si>
</sst>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b/>
      <i/>
      <sz val="12"/>
      <color theme="4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40"/>
  <sheetViews>
    <sheetView tabSelected="1" workbookViewId="0">
      <selection activeCell="C22" sqref="C22"/>
    </sheetView>
  </sheetViews>
  <sheetFormatPr defaultRowHeight="12.75" x14ac:dyDescent="0.2"/>
  <cols>
    <col min="1" max="1" width="5.140625" customWidth="1"/>
    <col min="2" max="2" width="18.5703125" customWidth="1"/>
    <col min="3" max="3" width="11.42578125" customWidth="1"/>
    <col min="4" max="4" width="11.5703125" customWidth="1"/>
    <col min="5" max="5" width="11.28515625" customWidth="1"/>
    <col min="6" max="6" width="14.42578125" customWidth="1"/>
    <col min="7" max="7" width="12" customWidth="1"/>
  </cols>
  <sheetData>
    <row r="1" spans="2:7" ht="15" x14ac:dyDescent="0.2">
      <c r="B1" s="5" t="s">
        <v>7</v>
      </c>
    </row>
    <row r="4" spans="2:7" x14ac:dyDescent="0.2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7" x14ac:dyDescent="0.2">
      <c r="B5" s="4" t="s">
        <v>8</v>
      </c>
      <c r="C5" s="3">
        <v>80</v>
      </c>
      <c r="D5" s="3">
        <v>89</v>
      </c>
      <c r="E5" s="3">
        <v>69</v>
      </c>
      <c r="F5" s="3">
        <v>65</v>
      </c>
      <c r="G5" s="2">
        <v>303</v>
      </c>
    </row>
    <row r="6" spans="2:7" x14ac:dyDescent="0.2">
      <c r="B6" s="4" t="s">
        <v>9</v>
      </c>
      <c r="C6" s="3">
        <v>20</v>
      </c>
      <c r="D6" s="3">
        <v>11</v>
      </c>
      <c r="E6" s="3">
        <v>31</v>
      </c>
      <c r="F6" s="3">
        <v>35</v>
      </c>
      <c r="G6" s="2">
        <v>97</v>
      </c>
    </row>
    <row r="7" spans="2:7" x14ac:dyDescent="0.2">
      <c r="B7" s="4" t="s">
        <v>6</v>
      </c>
      <c r="C7" s="2">
        <v>100</v>
      </c>
      <c r="D7" s="2">
        <v>100</v>
      </c>
      <c r="E7" s="2">
        <v>100</v>
      </c>
      <c r="F7" s="2">
        <v>100</v>
      </c>
      <c r="G7" s="2">
        <v>400</v>
      </c>
    </row>
    <row r="11" spans="2:7" x14ac:dyDescent="0.2">
      <c r="C11">
        <f>C$7*$G5/400</f>
        <v>75.75</v>
      </c>
      <c r="D11">
        <f>D$7*$G5/400</f>
        <v>75.75</v>
      </c>
      <c r="E11">
        <f>E$7*$G5/400</f>
        <v>75.75</v>
      </c>
      <c r="F11">
        <f>F$7*$G5/400</f>
        <v>75.75</v>
      </c>
    </row>
    <row r="12" spans="2:7" x14ac:dyDescent="0.2">
      <c r="C12">
        <f t="shared" ref="C12:E13" si="0">C$7*$G6/400</f>
        <v>24.25</v>
      </c>
      <c r="D12">
        <f>D$7*$G6/400</f>
        <v>24.25</v>
      </c>
      <c r="E12">
        <f t="shared" si="0"/>
        <v>24.25</v>
      </c>
      <c r="F12">
        <f>F$7*$G6/400</f>
        <v>24.25</v>
      </c>
    </row>
    <row r="15" spans="2:7" x14ac:dyDescent="0.2">
      <c r="C15">
        <f>(C5-C11)^2/C11</f>
        <v>0.23844884488448845</v>
      </c>
      <c r="D15">
        <f>(D5-D11)^2/D11</f>
        <v>2.3176567656765679</v>
      </c>
      <c r="E15">
        <f t="shared" ref="D15:F15" si="1">(E5-E11)^2/E11</f>
        <v>0.60148514851485146</v>
      </c>
      <c r="F15">
        <f t="shared" si="1"/>
        <v>1.5255775577557755</v>
      </c>
    </row>
    <row r="16" spans="2:7" x14ac:dyDescent="0.2">
      <c r="C16">
        <f>(C6-C12)^2/C12</f>
        <v>0.74484536082474229</v>
      </c>
      <c r="D16">
        <f t="shared" ref="D16:F16" si="2">(D6-D12)^2/D12</f>
        <v>7.2396907216494846</v>
      </c>
      <c r="E16">
        <f>(E6-E12)^2/E12</f>
        <v>1.8788659793814433</v>
      </c>
      <c r="F16">
        <f t="shared" si="2"/>
        <v>4.7654639175257731</v>
      </c>
    </row>
    <row r="17" spans="3:7" x14ac:dyDescent="0.2">
      <c r="G17">
        <f>SUM(C15:F16)</f>
        <v>19.312034296213128</v>
      </c>
    </row>
    <row r="18" spans="3:7" x14ac:dyDescent="0.2">
      <c r="G18">
        <f>CHITEST(C5:F6,C11:F12)</f>
        <v>2.3564323826347832E-4</v>
      </c>
    </row>
    <row r="19" spans="3:7" x14ac:dyDescent="0.2">
      <c r="G19">
        <f>1-_xlfn.CHISQ.DIST(G17,3,1)</f>
        <v>2.3564323826352762E-4</v>
      </c>
    </row>
    <row r="22" spans="3:7" x14ac:dyDescent="0.2">
      <c r="C22">
        <f>_xlfn.F.INV.RT(0.05,15,35)</f>
        <v>1.9628840607628424</v>
      </c>
    </row>
    <row r="23" spans="3:7" x14ac:dyDescent="0.2">
      <c r="C23">
        <f>75766/40950</f>
        <v>1.8502075702075702</v>
      </c>
    </row>
    <row r="26" spans="3:7" x14ac:dyDescent="0.2">
      <c r="E26">
        <f>_xlfn.T.INV.2T(0.05,19)</f>
        <v>2.0930240544083096</v>
      </c>
    </row>
    <row r="27" spans="3:7" x14ac:dyDescent="0.2">
      <c r="C27">
        <f>12.5-0.09*30</f>
        <v>9.8000000000000007</v>
      </c>
      <c r="E27">
        <f>_xlfn.T.INV(0.025,19)</f>
        <v>-2.0930240544083096</v>
      </c>
    </row>
    <row r="29" spans="3:7" x14ac:dyDescent="0.2">
      <c r="C29">
        <f>_xlfn.T.DIST.2T(12.002,19)</f>
        <v>2.5836121625437908E-10</v>
      </c>
      <c r="F29">
        <f>_xlfn.CHISQ.INV.RT(0.01,3)</f>
        <v>11.344866730144371</v>
      </c>
    </row>
    <row r="30" spans="3:7" x14ac:dyDescent="0.2">
      <c r="C30">
        <f>_xlfn.T.DIST.2T(2.124,18)</f>
        <v>4.7785003491565919E-2</v>
      </c>
    </row>
    <row r="34" spans="3:3" x14ac:dyDescent="0.2">
      <c r="C34">
        <f>_xlfn.T.INV.2T(0.05,18)</f>
        <v>2.1009220402410378</v>
      </c>
    </row>
    <row r="39" spans="3:3" x14ac:dyDescent="0.2">
      <c r="C39">
        <f>2.124^2</f>
        <v>4.5113760000000003</v>
      </c>
    </row>
    <row r="40" spans="3:3" x14ac:dyDescent="0.2">
      <c r="C40">
        <f>LOG(0.2428)</f>
        <v>-0.61475131759678003</v>
      </c>
    </row>
  </sheetData>
  <phoneticPr fontId="0" type="noConversion"/>
  <pageMargins left="0.75" right="0.75" top="1" bottom="1" header="0.5" footer="0.5"/>
  <pageSetup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Running Shoe Ownership in World Regions</dc:title>
  <dc:subject>Chapter 15 - Exercises</dc:subject>
  <dc:creator>David P. Doane</dc:creator>
  <dc:description>Copyright (c) 2019 by McGraw-Hill.  This material is intended solely for educational use by purchasers of Doane/Seward 6e. It may not be copied or resold.</dc:description>
  <cp:lastModifiedBy>Francis Yang</cp:lastModifiedBy>
  <cp:lastPrinted>2005-05-04T14:43:18Z</cp:lastPrinted>
  <dcterms:created xsi:type="dcterms:W3CDTF">2005-04-21T16:03:16Z</dcterms:created>
  <dcterms:modified xsi:type="dcterms:W3CDTF">2023-03-14T00:06:33Z</dcterms:modified>
</cp:coreProperties>
</file>