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5" i="1"/>
  <c r="E42" i="1"/>
  <c r="E41" i="1"/>
  <c r="E40" i="1"/>
  <c r="E39" i="1"/>
  <c r="E37" i="1"/>
  <c r="E36" i="1"/>
  <c r="E35" i="1"/>
  <c r="E34" i="1"/>
  <c r="E33" i="1"/>
  <c r="E32" i="1"/>
  <c r="E28" i="1"/>
  <c r="E31" i="1"/>
  <c r="E30" i="1"/>
  <c r="E29" i="1"/>
  <c r="E27" i="1"/>
  <c r="E3" i="1"/>
  <c r="E2" i="1"/>
  <c r="E25" i="1"/>
  <c r="E24" i="1"/>
  <c r="E23" i="1"/>
  <c r="E22" i="1"/>
  <c r="E21" i="1"/>
  <c r="E20" i="1"/>
  <c r="E19" i="1"/>
  <c r="E17" i="1"/>
  <c r="E16" i="1"/>
  <c r="E15" i="1"/>
  <c r="E14" i="1"/>
  <c r="E11" i="1"/>
  <c r="E12" i="1"/>
  <c r="E10" i="1"/>
  <c r="E8" i="1"/>
  <c r="E9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Niema Moshiri</author>
  </authors>
  <commentList>
    <comment ref="A2" authorId="0">
      <text>
        <r>
          <rPr>
            <sz val="10"/>
            <color indexed="81"/>
            <rFont val="Calibri"/>
            <family val="2"/>
          </rPr>
          <t>Shouldn't have used a proporation of SUM of rates: should have used a proportion of CHRONIC rate (or something similar)</t>
        </r>
      </text>
    </comment>
    <comment ref="A14" authorId="0">
      <text>
        <r>
          <rPr>
            <sz val="10"/>
            <color indexed="81"/>
            <rFont val="Calibri"/>
            <family val="2"/>
          </rPr>
          <t>This isn't interesting for the HIV study itself, but I want to compare these numbers to the numbers from param01 to see/show if absolute rates are irrelevant (if the curve is identical here vs. param01 despite all the rates being halved)</t>
        </r>
      </text>
    </comment>
    <comment ref="A19" authorId="0">
      <text>
        <r>
          <rPr>
            <sz val="10"/>
            <color indexed="81"/>
            <rFont val="Calibri"/>
            <family val="2"/>
          </rPr>
          <t>Same comment as param01</t>
        </r>
      </text>
    </comment>
  </commentList>
</comments>
</file>

<file path=xl/sharedStrings.xml><?xml version="1.0" encoding="utf-8"?>
<sst xmlns="http://schemas.openxmlformats.org/spreadsheetml/2006/main" count="457" uniqueCount="69">
  <si>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</si>
  <si>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</si>
  <si>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</si>
  <si>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</si>
  <si>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</si>
  <si>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</si>
  <si>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</si>
  <si>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</si>
  <si>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</si>
  <si>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</si>
  <si>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</si>
  <si>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</si>
  <si>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</si>
  <si>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</si>
  <si>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</si>
  <si>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</si>
  <si>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</si>
  <si>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</si>
  <si>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</si>
  <si>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</si>
  <si>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</si>
  <si>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</si>
  <si>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</si>
  <si>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</si>
  <si>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</si>
  <si>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</si>
  <si>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</si>
  <si>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</si>
  <si>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</si>
  <si>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</si>
  <si>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</si>
  <si>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</si>
  <si>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</si>
  <si>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</si>
  <si>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</si>
  <si>
    <t>Status</t>
  </si>
  <si>
    <t>param02seed0.00</t>
  </si>
  <si>
    <t>NA</t>
  </si>
  <si>
    <t>param02seed0.05</t>
  </si>
  <si>
    <t>param02seed0.10</t>
  </si>
  <si>
    <t>param02seed0.15</t>
  </si>
  <si>
    <t>param03seed0.00</t>
  </si>
  <si>
    <t>m=100000 k=12 p=0.7</t>
  </si>
  <si>
    <t>param03seed0.05</t>
  </si>
  <si>
    <t>param03seed0.10</t>
  </si>
  <si>
    <t>param03seed0.15</t>
  </si>
  <si>
    <t>param03seed0.20</t>
  </si>
  <si>
    <t>param03seed0.25</t>
  </si>
  <si>
    <t>param03seed0.30</t>
  </si>
  <si>
    <t>param04seed0.00</t>
  </si>
  <si>
    <t>param04seed0.05</t>
  </si>
  <si>
    <t>param04seed0.10</t>
  </si>
  <si>
    <t>param04seed0.15</t>
  </si>
  <si>
    <t>param04seed0.01</t>
  </si>
  <si>
    <t>param04seed0.20</t>
  </si>
  <si>
    <t>param04seed0.25</t>
  </si>
  <si>
    <t>param04seed0.30</t>
  </si>
  <si>
    <t>param04seed0.35</t>
  </si>
  <si>
    <t>param04seed0.40</t>
  </si>
  <si>
    <t>param04seed0.45</t>
  </si>
  <si>
    <t>param05seed0.00</t>
  </si>
  <si>
    <t>param05seed0.05</t>
  </si>
  <si>
    <t>param05seed0.01</t>
  </si>
  <si>
    <t>GQ  (qsub)</t>
  </si>
  <si>
    <t>param05seed0.10</t>
  </si>
  <si>
    <t>param05seed0.15</t>
  </si>
  <si>
    <t>param05seed0.20</t>
  </si>
  <si>
    <t>param05seed0.25</t>
  </si>
  <si>
    <t>NOT QSUB'D YET (waiting for queue)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</si>
</sst>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9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7" width="14.33203125" style="2" bestFit="1" customWidth="1"/>
    <col min="18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24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  <c r="Q1" s="1" t="s">
        <v>35</v>
      </c>
    </row>
    <row r="2" spans="1:17" x14ac:dyDescent="0.2">
      <c r="A2" s="5" t="s">
        <v>17</v>
      </c>
      <c r="B2" s="5" t="s">
        <v>16</v>
      </c>
      <c r="C2" s="5" t="s">
        <v>25</v>
      </c>
      <c r="D2" s="5">
        <v>999999</v>
      </c>
      <c r="E2" s="6">
        <f>0*(F2+G2+H2+I2)</f>
        <v>0</v>
      </c>
      <c r="F2" s="5">
        <v>0.45</v>
      </c>
      <c r="G2" s="5">
        <v>0.09</v>
      </c>
      <c r="H2" s="5">
        <v>2.2499999999999999E-2</v>
      </c>
      <c r="I2" s="5">
        <v>0</v>
      </c>
      <c r="J2" s="5" t="s">
        <v>7</v>
      </c>
      <c r="K2" s="5" t="s">
        <v>9</v>
      </c>
      <c r="L2" s="5" t="s">
        <v>9</v>
      </c>
      <c r="M2" s="5" t="s">
        <v>14</v>
      </c>
      <c r="N2" s="5" t="s">
        <v>12</v>
      </c>
      <c r="O2" s="5" t="s">
        <v>12</v>
      </c>
      <c r="P2" s="5" t="s">
        <v>21</v>
      </c>
      <c r="Q2" s="5" t="s">
        <v>26</v>
      </c>
    </row>
    <row r="3" spans="1:17" x14ac:dyDescent="0.2">
      <c r="A3" s="5" t="s">
        <v>17</v>
      </c>
      <c r="B3" s="5" t="s">
        <v>16</v>
      </c>
      <c r="C3" s="5" t="s">
        <v>25</v>
      </c>
      <c r="D3" s="5">
        <v>999999</v>
      </c>
      <c r="E3" s="6">
        <f>0.05*(F3+G3+H3+I3)</f>
        <v>2.8125000000000001E-2</v>
      </c>
      <c r="F3" s="5">
        <v>0.45</v>
      </c>
      <c r="G3" s="5">
        <v>0.09</v>
      </c>
      <c r="H3" s="5">
        <v>2.2499999999999999E-2</v>
      </c>
      <c r="I3" s="5">
        <v>0</v>
      </c>
      <c r="J3" s="5" t="s">
        <v>7</v>
      </c>
      <c r="K3" s="5" t="s">
        <v>9</v>
      </c>
      <c r="L3" s="5" t="s">
        <v>9</v>
      </c>
      <c r="M3" s="5" t="s">
        <v>14</v>
      </c>
      <c r="N3" s="5" t="s">
        <v>12</v>
      </c>
      <c r="O3" s="5" t="s">
        <v>12</v>
      </c>
      <c r="P3" s="5" t="s">
        <v>23</v>
      </c>
      <c r="Q3" s="5" t="s">
        <v>26</v>
      </c>
    </row>
    <row r="4" spans="1:17" x14ac:dyDescent="0.2">
      <c r="A4" s="5" t="s">
        <v>17</v>
      </c>
      <c r="B4" s="5" t="s">
        <v>16</v>
      </c>
      <c r="C4" s="5" t="s">
        <v>25</v>
      </c>
      <c r="D4" s="5">
        <v>999999</v>
      </c>
      <c r="E4" s="6">
        <f>0.1*(F4+G4+H4+I4)</f>
        <v>5.6250000000000001E-2</v>
      </c>
      <c r="F4" s="5">
        <v>0.45</v>
      </c>
      <c r="G4" s="5">
        <v>0.09</v>
      </c>
      <c r="H4" s="5">
        <v>2.2499999999999999E-2</v>
      </c>
      <c r="I4" s="5">
        <v>0</v>
      </c>
      <c r="J4" s="5" t="s">
        <v>7</v>
      </c>
      <c r="K4" s="5" t="s">
        <v>9</v>
      </c>
      <c r="L4" s="5" t="s">
        <v>9</v>
      </c>
      <c r="M4" s="5" t="s">
        <v>14</v>
      </c>
      <c r="N4" s="5" t="s">
        <v>12</v>
      </c>
      <c r="O4" s="5" t="s">
        <v>12</v>
      </c>
      <c r="P4" s="5" t="s">
        <v>22</v>
      </c>
      <c r="Q4" s="5" t="s">
        <v>26</v>
      </c>
    </row>
    <row r="5" spans="1:17" x14ac:dyDescent="0.2">
      <c r="A5" s="5" t="s">
        <v>17</v>
      </c>
      <c r="B5" s="5" t="s">
        <v>16</v>
      </c>
      <c r="C5" s="5" t="s">
        <v>25</v>
      </c>
      <c r="D5" s="5">
        <v>999999</v>
      </c>
      <c r="E5" s="6">
        <f>0.15*(F5+G5+H5+I5)</f>
        <v>8.4374999999999992E-2</v>
      </c>
      <c r="F5" s="5">
        <v>0.45</v>
      </c>
      <c r="G5" s="5">
        <v>0.09</v>
      </c>
      <c r="H5" s="5">
        <v>2.2499999999999999E-2</v>
      </c>
      <c r="I5" s="5">
        <v>0</v>
      </c>
      <c r="J5" s="5" t="s">
        <v>7</v>
      </c>
      <c r="K5" s="5" t="s">
        <v>9</v>
      </c>
      <c r="L5" s="5" t="s">
        <v>9</v>
      </c>
      <c r="M5" s="5" t="s">
        <v>14</v>
      </c>
      <c r="N5" s="5" t="s">
        <v>12</v>
      </c>
      <c r="O5" s="5" t="s">
        <v>12</v>
      </c>
      <c r="P5" s="5" t="s">
        <v>27</v>
      </c>
      <c r="Q5" s="5" t="s">
        <v>26</v>
      </c>
    </row>
    <row r="6" spans="1:17" x14ac:dyDescent="0.2">
      <c r="A6" s="5" t="s">
        <v>17</v>
      </c>
      <c r="B6" s="5" t="s">
        <v>16</v>
      </c>
      <c r="C6" s="5" t="s">
        <v>25</v>
      </c>
      <c r="D6" s="5">
        <v>999999</v>
      </c>
      <c r="E6" s="6">
        <f>0.2*(F6+G6+H6+I6)</f>
        <v>0.1125</v>
      </c>
      <c r="F6" s="5">
        <v>0.45</v>
      </c>
      <c r="G6" s="5">
        <v>0.09</v>
      </c>
      <c r="H6" s="5">
        <v>2.2499999999999999E-2</v>
      </c>
      <c r="I6" s="5">
        <v>0</v>
      </c>
      <c r="J6" s="5" t="s">
        <v>7</v>
      </c>
      <c r="K6" s="5" t="s">
        <v>9</v>
      </c>
      <c r="L6" s="5" t="s">
        <v>9</v>
      </c>
      <c r="M6" s="5" t="s">
        <v>14</v>
      </c>
      <c r="N6" s="5" t="s">
        <v>12</v>
      </c>
      <c r="O6" s="5" t="s">
        <v>12</v>
      </c>
      <c r="P6" s="5" t="s">
        <v>28</v>
      </c>
      <c r="Q6" s="5" t="s">
        <v>26</v>
      </c>
    </row>
    <row r="7" spans="1:17" x14ac:dyDescent="0.2">
      <c r="A7" s="5" t="s">
        <v>17</v>
      </c>
      <c r="B7" s="5" t="s">
        <v>16</v>
      </c>
      <c r="C7" s="5" t="s">
        <v>25</v>
      </c>
      <c r="D7" s="5">
        <v>999999</v>
      </c>
      <c r="E7" s="6">
        <f>0.25*(F7+G7+H7+I7)</f>
        <v>0.140625</v>
      </c>
      <c r="F7" s="5">
        <v>0.45</v>
      </c>
      <c r="G7" s="5">
        <v>0.09</v>
      </c>
      <c r="H7" s="5">
        <v>2.2499999999999999E-2</v>
      </c>
      <c r="I7" s="5">
        <v>0</v>
      </c>
      <c r="J7" s="5" t="s">
        <v>7</v>
      </c>
      <c r="K7" s="5" t="s">
        <v>9</v>
      </c>
      <c r="L7" s="5" t="s">
        <v>9</v>
      </c>
      <c r="M7" s="5" t="s">
        <v>14</v>
      </c>
      <c r="N7" s="5" t="s">
        <v>12</v>
      </c>
      <c r="O7" s="5" t="s">
        <v>12</v>
      </c>
      <c r="P7" s="5" t="s">
        <v>29</v>
      </c>
      <c r="Q7" s="5" t="s">
        <v>26</v>
      </c>
    </row>
    <row r="8" spans="1:17" x14ac:dyDescent="0.2">
      <c r="A8" s="5" t="s">
        <v>17</v>
      </c>
      <c r="B8" s="5" t="s">
        <v>16</v>
      </c>
      <c r="C8" s="5" t="s">
        <v>25</v>
      </c>
      <c r="D8" s="5">
        <v>999999</v>
      </c>
      <c r="E8" s="6">
        <f>0.3*(F8+G8+H8+I8)</f>
        <v>0.16874999999999998</v>
      </c>
      <c r="F8" s="5">
        <v>0.45</v>
      </c>
      <c r="G8" s="5">
        <v>0.09</v>
      </c>
      <c r="H8" s="5">
        <v>2.2499999999999999E-2</v>
      </c>
      <c r="I8" s="5">
        <v>0</v>
      </c>
      <c r="J8" s="5" t="s">
        <v>7</v>
      </c>
      <c r="K8" s="5" t="s">
        <v>9</v>
      </c>
      <c r="L8" s="5" t="s">
        <v>9</v>
      </c>
      <c r="M8" s="5" t="s">
        <v>14</v>
      </c>
      <c r="N8" s="5" t="s">
        <v>12</v>
      </c>
      <c r="O8" s="5" t="s">
        <v>12</v>
      </c>
      <c r="P8" s="5" t="s">
        <v>30</v>
      </c>
      <c r="Q8" s="5" t="s">
        <v>26</v>
      </c>
    </row>
    <row r="9" spans="1:17" x14ac:dyDescent="0.2">
      <c r="A9" s="5" t="s">
        <v>17</v>
      </c>
      <c r="B9" s="5" t="s">
        <v>16</v>
      </c>
      <c r="C9" s="5" t="s">
        <v>25</v>
      </c>
      <c r="D9" s="5">
        <v>999999</v>
      </c>
      <c r="E9" s="6">
        <f>0.35*(F9+G9+H9+I9)</f>
        <v>0.19687499999999999</v>
      </c>
      <c r="F9" s="5">
        <v>0.45</v>
      </c>
      <c r="G9" s="5">
        <v>0.09</v>
      </c>
      <c r="H9" s="5">
        <v>2.2499999999999999E-2</v>
      </c>
      <c r="I9" s="5">
        <v>0</v>
      </c>
      <c r="J9" s="5" t="s">
        <v>7</v>
      </c>
      <c r="K9" s="5" t="s">
        <v>9</v>
      </c>
      <c r="L9" s="5" t="s">
        <v>9</v>
      </c>
      <c r="M9" s="5" t="s">
        <v>14</v>
      </c>
      <c r="N9" s="5" t="s">
        <v>12</v>
      </c>
      <c r="O9" s="5" t="s">
        <v>12</v>
      </c>
      <c r="P9" s="5" t="s">
        <v>31</v>
      </c>
      <c r="Q9" s="5" t="s">
        <v>26</v>
      </c>
    </row>
    <row r="10" spans="1:17" x14ac:dyDescent="0.2">
      <c r="A10" s="5" t="s">
        <v>17</v>
      </c>
      <c r="B10" s="5" t="s">
        <v>16</v>
      </c>
      <c r="C10" s="5" t="s">
        <v>25</v>
      </c>
      <c r="D10" s="5">
        <v>999999</v>
      </c>
      <c r="E10" s="6">
        <f>0.4*(F10+G10+H10+I10)</f>
        <v>0.22500000000000001</v>
      </c>
      <c r="F10" s="5">
        <v>0.45</v>
      </c>
      <c r="G10" s="5">
        <v>0.09</v>
      </c>
      <c r="H10" s="5">
        <v>2.2499999999999999E-2</v>
      </c>
      <c r="I10" s="5">
        <v>0</v>
      </c>
      <c r="J10" s="5" t="s">
        <v>7</v>
      </c>
      <c r="K10" s="5" t="s">
        <v>9</v>
      </c>
      <c r="L10" s="5" t="s">
        <v>9</v>
      </c>
      <c r="M10" s="5" t="s">
        <v>14</v>
      </c>
      <c r="N10" s="5" t="s">
        <v>12</v>
      </c>
      <c r="O10" s="5" t="s">
        <v>12</v>
      </c>
      <c r="P10" s="5" t="s">
        <v>32</v>
      </c>
      <c r="Q10" s="5" t="s">
        <v>26</v>
      </c>
    </row>
    <row r="11" spans="1:17" x14ac:dyDescent="0.2">
      <c r="A11" s="5" t="s">
        <v>17</v>
      </c>
      <c r="B11" s="5" t="s">
        <v>16</v>
      </c>
      <c r="C11" s="5" t="s">
        <v>25</v>
      </c>
      <c r="D11" s="5">
        <v>999999</v>
      </c>
      <c r="E11" s="6">
        <f>0.45*(F11+G11+H11+I11)</f>
        <v>0.25312499999999999</v>
      </c>
      <c r="F11" s="5">
        <v>0.45</v>
      </c>
      <c r="G11" s="5">
        <v>0.09</v>
      </c>
      <c r="H11" s="5">
        <v>2.2499999999999999E-2</v>
      </c>
      <c r="I11" s="5">
        <v>0</v>
      </c>
      <c r="J11" s="5" t="s">
        <v>7</v>
      </c>
      <c r="K11" s="5" t="s">
        <v>9</v>
      </c>
      <c r="L11" s="5" t="s">
        <v>9</v>
      </c>
      <c r="M11" s="5" t="s">
        <v>14</v>
      </c>
      <c r="N11" s="5" t="s">
        <v>12</v>
      </c>
      <c r="O11" s="5" t="s">
        <v>12</v>
      </c>
      <c r="P11" s="5" t="s">
        <v>33</v>
      </c>
      <c r="Q11" s="5" t="s">
        <v>26</v>
      </c>
    </row>
    <row r="12" spans="1:17" x14ac:dyDescent="0.2">
      <c r="A12" s="5" t="s">
        <v>17</v>
      </c>
      <c r="B12" s="5" t="s">
        <v>16</v>
      </c>
      <c r="C12" s="5" t="s">
        <v>25</v>
      </c>
      <c r="D12" s="5">
        <v>999999</v>
      </c>
      <c r="E12" s="6">
        <f>0.5*(F12+G12+H12+I12)</f>
        <v>0.28125</v>
      </c>
      <c r="F12" s="5">
        <v>0.45</v>
      </c>
      <c r="G12" s="5">
        <v>0.09</v>
      </c>
      <c r="H12" s="5">
        <v>2.2499999999999999E-2</v>
      </c>
      <c r="I12" s="5">
        <v>0</v>
      </c>
      <c r="J12" s="5" t="s">
        <v>7</v>
      </c>
      <c r="K12" s="5" t="s">
        <v>9</v>
      </c>
      <c r="L12" s="5" t="s">
        <v>9</v>
      </c>
      <c r="M12" s="5" t="s">
        <v>14</v>
      </c>
      <c r="N12" s="5" t="s">
        <v>12</v>
      </c>
      <c r="O12" s="5" t="s">
        <v>12</v>
      </c>
      <c r="P12" s="5" t="s">
        <v>34</v>
      </c>
      <c r="Q12" s="5" t="s">
        <v>26</v>
      </c>
    </row>
    <row r="14" spans="1:17" x14ac:dyDescent="0.2">
      <c r="A14" s="7" t="s">
        <v>17</v>
      </c>
      <c r="B14" s="7" t="s">
        <v>16</v>
      </c>
      <c r="C14" s="7" t="s">
        <v>25</v>
      </c>
      <c r="D14" s="7">
        <v>999999</v>
      </c>
      <c r="E14" s="8">
        <f>0*(F14+G14+H14+I14)</f>
        <v>0</v>
      </c>
      <c r="F14" s="9">
        <v>0.22500000000000001</v>
      </c>
      <c r="G14" s="9">
        <v>4.4999999999999998E-2</v>
      </c>
      <c r="H14" s="9">
        <v>1.125E-2</v>
      </c>
      <c r="I14" s="7">
        <v>0</v>
      </c>
      <c r="J14" s="7" t="s">
        <v>7</v>
      </c>
      <c r="K14" s="7" t="s">
        <v>9</v>
      </c>
      <c r="L14" s="7" t="s">
        <v>9</v>
      </c>
      <c r="M14" s="7" t="s">
        <v>14</v>
      </c>
      <c r="N14" s="7" t="s">
        <v>12</v>
      </c>
      <c r="O14" s="7" t="s">
        <v>12</v>
      </c>
      <c r="P14" s="7" t="s">
        <v>36</v>
      </c>
      <c r="Q14" s="7" t="s">
        <v>37</v>
      </c>
    </row>
    <row r="15" spans="1:17" x14ac:dyDescent="0.2">
      <c r="A15" s="7" t="s">
        <v>17</v>
      </c>
      <c r="B15" s="7" t="s">
        <v>16</v>
      </c>
      <c r="C15" s="7" t="s">
        <v>25</v>
      </c>
      <c r="D15" s="7">
        <v>999999</v>
      </c>
      <c r="E15" s="8">
        <f>0.05*(F15+G15+H15+I15)</f>
        <v>1.40625E-2</v>
      </c>
      <c r="F15" s="9">
        <v>0.22500000000000001</v>
      </c>
      <c r="G15" s="9">
        <v>4.4999999999999998E-2</v>
      </c>
      <c r="H15" s="9">
        <v>1.125E-2</v>
      </c>
      <c r="I15" s="7">
        <v>0</v>
      </c>
      <c r="J15" s="7" t="s">
        <v>7</v>
      </c>
      <c r="K15" s="7" t="s">
        <v>9</v>
      </c>
      <c r="L15" s="7" t="s">
        <v>9</v>
      </c>
      <c r="M15" s="7" t="s">
        <v>14</v>
      </c>
      <c r="N15" s="7" t="s">
        <v>12</v>
      </c>
      <c r="O15" s="7" t="s">
        <v>12</v>
      </c>
      <c r="P15" s="7" t="s">
        <v>38</v>
      </c>
      <c r="Q15" s="7" t="s">
        <v>26</v>
      </c>
    </row>
    <row r="16" spans="1:17" x14ac:dyDescent="0.2">
      <c r="A16" s="7" t="s">
        <v>17</v>
      </c>
      <c r="B16" s="7" t="s">
        <v>16</v>
      </c>
      <c r="C16" s="7" t="s">
        <v>25</v>
      </c>
      <c r="D16" s="7">
        <v>999999</v>
      </c>
      <c r="E16" s="8">
        <f>0.1*(F16+G16+H16+I16)</f>
        <v>2.8125000000000001E-2</v>
      </c>
      <c r="F16" s="9">
        <v>0.22500000000000001</v>
      </c>
      <c r="G16" s="9">
        <v>4.4999999999999998E-2</v>
      </c>
      <c r="H16" s="9">
        <v>1.125E-2</v>
      </c>
      <c r="I16" s="7">
        <v>0</v>
      </c>
      <c r="J16" s="7" t="s">
        <v>7</v>
      </c>
      <c r="K16" s="7" t="s">
        <v>9</v>
      </c>
      <c r="L16" s="7" t="s">
        <v>9</v>
      </c>
      <c r="M16" s="7" t="s">
        <v>14</v>
      </c>
      <c r="N16" s="7" t="s">
        <v>12</v>
      </c>
      <c r="O16" s="7" t="s">
        <v>12</v>
      </c>
      <c r="P16" s="7" t="s">
        <v>39</v>
      </c>
      <c r="Q16" s="7" t="s">
        <v>26</v>
      </c>
    </row>
    <row r="17" spans="1:17" x14ac:dyDescent="0.2">
      <c r="A17" s="7" t="s">
        <v>17</v>
      </c>
      <c r="B17" s="7" t="s">
        <v>16</v>
      </c>
      <c r="C17" s="7" t="s">
        <v>25</v>
      </c>
      <c r="D17" s="7">
        <v>999999</v>
      </c>
      <c r="E17" s="8">
        <f>0.15*(F17+G17+H17+I17)</f>
        <v>4.2187499999999996E-2</v>
      </c>
      <c r="F17" s="9">
        <v>0.22500000000000001</v>
      </c>
      <c r="G17" s="9">
        <v>4.4999999999999998E-2</v>
      </c>
      <c r="H17" s="9">
        <v>1.125E-2</v>
      </c>
      <c r="I17" s="7">
        <v>0</v>
      </c>
      <c r="J17" s="7" t="s">
        <v>7</v>
      </c>
      <c r="K17" s="7" t="s">
        <v>9</v>
      </c>
      <c r="L17" s="7" t="s">
        <v>9</v>
      </c>
      <c r="M17" s="7" t="s">
        <v>14</v>
      </c>
      <c r="N17" s="7" t="s">
        <v>12</v>
      </c>
      <c r="O17" s="7" t="s">
        <v>12</v>
      </c>
      <c r="P17" s="7" t="s">
        <v>40</v>
      </c>
      <c r="Q17" s="7" t="s">
        <v>26</v>
      </c>
    </row>
    <row r="19" spans="1:17" x14ac:dyDescent="0.2">
      <c r="A19" s="5" t="s">
        <v>17</v>
      </c>
      <c r="B19" s="5" t="s">
        <v>16</v>
      </c>
      <c r="C19" s="5" t="s">
        <v>42</v>
      </c>
      <c r="D19" s="5">
        <v>999999</v>
      </c>
      <c r="E19" s="6">
        <f>0*(F19+G19+H19+I19)</f>
        <v>0</v>
      </c>
      <c r="F19" s="5">
        <v>0.45</v>
      </c>
      <c r="G19" s="5">
        <v>0.09</v>
      </c>
      <c r="H19" s="5">
        <v>2.2499999999999999E-2</v>
      </c>
      <c r="I19" s="5">
        <v>0</v>
      </c>
      <c r="J19" s="5" t="s">
        <v>7</v>
      </c>
      <c r="K19" s="5" t="s">
        <v>9</v>
      </c>
      <c r="L19" s="5" t="s">
        <v>9</v>
      </c>
      <c r="M19" s="5" t="s">
        <v>14</v>
      </c>
      <c r="N19" s="5" t="s">
        <v>12</v>
      </c>
      <c r="O19" s="5" t="s">
        <v>12</v>
      </c>
      <c r="P19" s="5" t="s">
        <v>41</v>
      </c>
      <c r="Q19" s="5" t="s">
        <v>37</v>
      </c>
    </row>
    <row r="20" spans="1:17" x14ac:dyDescent="0.2">
      <c r="A20" s="5" t="s">
        <v>17</v>
      </c>
      <c r="B20" s="5" t="s">
        <v>16</v>
      </c>
      <c r="C20" s="5" t="s">
        <v>42</v>
      </c>
      <c r="D20" s="5">
        <v>999999</v>
      </c>
      <c r="E20" s="6">
        <f>0.05*(F20+G20+H20+I20)</f>
        <v>2.8125000000000001E-2</v>
      </c>
      <c r="F20" s="5">
        <v>0.45</v>
      </c>
      <c r="G20" s="5">
        <v>0.09</v>
      </c>
      <c r="H20" s="5">
        <v>2.2499999999999999E-2</v>
      </c>
      <c r="I20" s="5">
        <v>0</v>
      </c>
      <c r="J20" s="5" t="s">
        <v>7</v>
      </c>
      <c r="K20" s="5" t="s">
        <v>9</v>
      </c>
      <c r="L20" s="5" t="s">
        <v>9</v>
      </c>
      <c r="M20" s="5" t="s">
        <v>14</v>
      </c>
      <c r="N20" s="5" t="s">
        <v>12</v>
      </c>
      <c r="O20" s="5" t="s">
        <v>12</v>
      </c>
      <c r="P20" s="5" t="s">
        <v>43</v>
      </c>
      <c r="Q20" s="5" t="s">
        <v>26</v>
      </c>
    </row>
    <row r="21" spans="1:17" x14ac:dyDescent="0.2">
      <c r="A21" s="5" t="s">
        <v>17</v>
      </c>
      <c r="B21" s="5" t="s">
        <v>16</v>
      </c>
      <c r="C21" s="5" t="s">
        <v>42</v>
      </c>
      <c r="D21" s="5">
        <v>999999</v>
      </c>
      <c r="E21" s="6">
        <f>0.1*(F21+G21+H21+I21)</f>
        <v>5.6250000000000001E-2</v>
      </c>
      <c r="F21" s="5">
        <v>0.45</v>
      </c>
      <c r="G21" s="5">
        <v>0.09</v>
      </c>
      <c r="H21" s="5">
        <v>2.2499999999999999E-2</v>
      </c>
      <c r="I21" s="5">
        <v>0</v>
      </c>
      <c r="J21" s="5" t="s">
        <v>7</v>
      </c>
      <c r="K21" s="5" t="s">
        <v>9</v>
      </c>
      <c r="L21" s="5" t="s">
        <v>9</v>
      </c>
      <c r="M21" s="5" t="s">
        <v>14</v>
      </c>
      <c r="N21" s="5" t="s">
        <v>12</v>
      </c>
      <c r="O21" s="5" t="s">
        <v>12</v>
      </c>
      <c r="P21" s="5" t="s">
        <v>44</v>
      </c>
      <c r="Q21" s="5" t="s">
        <v>26</v>
      </c>
    </row>
    <row r="22" spans="1:17" x14ac:dyDescent="0.2">
      <c r="A22" s="5" t="s">
        <v>17</v>
      </c>
      <c r="B22" s="5" t="s">
        <v>16</v>
      </c>
      <c r="C22" s="5" t="s">
        <v>42</v>
      </c>
      <c r="D22" s="5">
        <v>999999</v>
      </c>
      <c r="E22" s="6">
        <f>0.15*(F22+G22+H22+I22)</f>
        <v>8.4374999999999992E-2</v>
      </c>
      <c r="F22" s="5">
        <v>0.45</v>
      </c>
      <c r="G22" s="5">
        <v>0.09</v>
      </c>
      <c r="H22" s="5">
        <v>2.2499999999999999E-2</v>
      </c>
      <c r="I22" s="5">
        <v>0</v>
      </c>
      <c r="J22" s="5" t="s">
        <v>7</v>
      </c>
      <c r="K22" s="5" t="s">
        <v>9</v>
      </c>
      <c r="L22" s="5" t="s">
        <v>9</v>
      </c>
      <c r="M22" s="5" t="s">
        <v>14</v>
      </c>
      <c r="N22" s="5" t="s">
        <v>12</v>
      </c>
      <c r="O22" s="5" t="s">
        <v>12</v>
      </c>
      <c r="P22" s="5" t="s">
        <v>45</v>
      </c>
      <c r="Q22" s="5" t="s">
        <v>26</v>
      </c>
    </row>
    <row r="23" spans="1:17" x14ac:dyDescent="0.2">
      <c r="A23" s="5" t="s">
        <v>17</v>
      </c>
      <c r="B23" s="5" t="s">
        <v>16</v>
      </c>
      <c r="C23" s="5" t="s">
        <v>42</v>
      </c>
      <c r="D23" s="5">
        <v>999999</v>
      </c>
      <c r="E23" s="6">
        <f>0.2*(F23+G23+H23+I23)</f>
        <v>0.1125</v>
      </c>
      <c r="F23" s="5">
        <v>0.45</v>
      </c>
      <c r="G23" s="5">
        <v>0.09</v>
      </c>
      <c r="H23" s="5">
        <v>2.2499999999999999E-2</v>
      </c>
      <c r="I23" s="5">
        <v>0</v>
      </c>
      <c r="J23" s="5" t="s">
        <v>7</v>
      </c>
      <c r="K23" s="5" t="s">
        <v>9</v>
      </c>
      <c r="L23" s="5" t="s">
        <v>9</v>
      </c>
      <c r="M23" s="5" t="s">
        <v>14</v>
      </c>
      <c r="N23" s="5" t="s">
        <v>12</v>
      </c>
      <c r="O23" s="5" t="s">
        <v>12</v>
      </c>
      <c r="P23" s="5" t="s">
        <v>46</v>
      </c>
      <c r="Q23" s="5" t="s">
        <v>26</v>
      </c>
    </row>
    <row r="24" spans="1:17" x14ac:dyDescent="0.2">
      <c r="A24" s="5" t="s">
        <v>17</v>
      </c>
      <c r="B24" s="5" t="s">
        <v>16</v>
      </c>
      <c r="C24" s="5" t="s">
        <v>42</v>
      </c>
      <c r="D24" s="5">
        <v>999999</v>
      </c>
      <c r="E24" s="6">
        <f>0.25*(F24+G24+H24+I24)</f>
        <v>0.140625</v>
      </c>
      <c r="F24" s="5">
        <v>0.45</v>
      </c>
      <c r="G24" s="5">
        <v>0.09</v>
      </c>
      <c r="H24" s="5">
        <v>2.2499999999999999E-2</v>
      </c>
      <c r="I24" s="5">
        <v>0</v>
      </c>
      <c r="J24" s="5" t="s">
        <v>7</v>
      </c>
      <c r="K24" s="5" t="s">
        <v>9</v>
      </c>
      <c r="L24" s="5" t="s">
        <v>9</v>
      </c>
      <c r="M24" s="5" t="s">
        <v>14</v>
      </c>
      <c r="N24" s="5" t="s">
        <v>12</v>
      </c>
      <c r="O24" s="5" t="s">
        <v>12</v>
      </c>
      <c r="P24" s="5" t="s">
        <v>47</v>
      </c>
      <c r="Q24" s="5" t="s">
        <v>26</v>
      </c>
    </row>
    <row r="25" spans="1:17" x14ac:dyDescent="0.2">
      <c r="A25" s="5" t="s">
        <v>17</v>
      </c>
      <c r="B25" s="5" t="s">
        <v>16</v>
      </c>
      <c r="C25" s="5" t="s">
        <v>42</v>
      </c>
      <c r="D25" s="5">
        <v>999999</v>
      </c>
      <c r="E25" s="6">
        <f>0.3*(F25+G25+H25+I25)</f>
        <v>0.16874999999999998</v>
      </c>
      <c r="F25" s="5">
        <v>0.45</v>
      </c>
      <c r="G25" s="5">
        <v>0.09</v>
      </c>
      <c r="H25" s="5">
        <v>2.2499999999999999E-2</v>
      </c>
      <c r="I25" s="5">
        <v>0</v>
      </c>
      <c r="J25" s="5" t="s">
        <v>7</v>
      </c>
      <c r="K25" s="5" t="s">
        <v>9</v>
      </c>
      <c r="L25" s="5" t="s">
        <v>9</v>
      </c>
      <c r="M25" s="5" t="s">
        <v>14</v>
      </c>
      <c r="N25" s="5" t="s">
        <v>12</v>
      </c>
      <c r="O25" s="5" t="s">
        <v>12</v>
      </c>
      <c r="P25" s="5" t="s">
        <v>48</v>
      </c>
      <c r="Q25" s="5" t="s">
        <v>26</v>
      </c>
    </row>
    <row r="27" spans="1:17" x14ac:dyDescent="0.2">
      <c r="A27" s="2" t="s">
        <v>17</v>
      </c>
      <c r="B27" s="2" t="s">
        <v>16</v>
      </c>
      <c r="C27" s="2" t="s">
        <v>25</v>
      </c>
      <c r="D27" s="2">
        <v>999999</v>
      </c>
      <c r="E27" s="4">
        <f>0*G27</f>
        <v>0</v>
      </c>
      <c r="F27" s="2">
        <v>0.45</v>
      </c>
      <c r="G27" s="2">
        <v>0.09</v>
      </c>
      <c r="H27" s="2">
        <v>2.2499999999999999E-2</v>
      </c>
      <c r="I27" s="2">
        <v>0</v>
      </c>
      <c r="J27" s="2" t="s">
        <v>7</v>
      </c>
      <c r="K27" s="2" t="s">
        <v>9</v>
      </c>
      <c r="L27" s="2" t="s">
        <v>9</v>
      </c>
      <c r="M27" s="2" t="s">
        <v>14</v>
      </c>
      <c r="N27" s="2" t="s">
        <v>12</v>
      </c>
      <c r="O27" s="2" t="s">
        <v>12</v>
      </c>
      <c r="P27" s="2" t="s">
        <v>49</v>
      </c>
      <c r="Q27" s="2" t="s">
        <v>37</v>
      </c>
    </row>
    <row r="28" spans="1:17" x14ac:dyDescent="0.2">
      <c r="A28" s="2" t="s">
        <v>17</v>
      </c>
      <c r="B28" s="2" t="s">
        <v>16</v>
      </c>
      <c r="C28" s="2" t="s">
        <v>25</v>
      </c>
      <c r="D28" s="2">
        <v>999999</v>
      </c>
      <c r="E28" s="4">
        <f>0.01*G28</f>
        <v>8.9999999999999998E-4</v>
      </c>
      <c r="F28" s="2">
        <v>0.45</v>
      </c>
      <c r="G28" s="2">
        <v>0.09</v>
      </c>
      <c r="H28" s="2">
        <v>2.2499999999999999E-2</v>
      </c>
      <c r="I28" s="2">
        <v>0</v>
      </c>
      <c r="J28" s="2" t="s">
        <v>7</v>
      </c>
      <c r="K28" s="2" t="s">
        <v>9</v>
      </c>
      <c r="L28" s="2" t="s">
        <v>9</v>
      </c>
      <c r="M28" s="2" t="s">
        <v>14</v>
      </c>
      <c r="N28" s="2" t="s">
        <v>12</v>
      </c>
      <c r="O28" s="2" t="s">
        <v>12</v>
      </c>
      <c r="P28" s="2" t="s">
        <v>53</v>
      </c>
      <c r="Q28" s="2" t="s">
        <v>26</v>
      </c>
    </row>
    <row r="29" spans="1:17" x14ac:dyDescent="0.2">
      <c r="A29" s="2" t="s">
        <v>17</v>
      </c>
      <c r="B29" s="2" t="s">
        <v>16</v>
      </c>
      <c r="C29" s="2" t="s">
        <v>25</v>
      </c>
      <c r="D29" s="2">
        <v>999999</v>
      </c>
      <c r="E29" s="4">
        <f>0.05*G29</f>
        <v>4.4999999999999997E-3</v>
      </c>
      <c r="F29" s="2">
        <v>0.45</v>
      </c>
      <c r="G29" s="2">
        <v>0.09</v>
      </c>
      <c r="H29" s="2">
        <v>2.2499999999999999E-2</v>
      </c>
      <c r="I29" s="2">
        <v>0</v>
      </c>
      <c r="J29" s="2" t="s">
        <v>7</v>
      </c>
      <c r="K29" s="2" t="s">
        <v>9</v>
      </c>
      <c r="L29" s="2" t="s">
        <v>9</v>
      </c>
      <c r="M29" s="2" t="s">
        <v>14</v>
      </c>
      <c r="N29" s="2" t="s">
        <v>12</v>
      </c>
      <c r="O29" s="2" t="s">
        <v>12</v>
      </c>
      <c r="P29" s="2" t="s">
        <v>50</v>
      </c>
      <c r="Q29" s="2" t="s">
        <v>26</v>
      </c>
    </row>
    <row r="30" spans="1:17" x14ac:dyDescent="0.2">
      <c r="A30" s="2" t="s">
        <v>17</v>
      </c>
      <c r="B30" s="2" t="s">
        <v>16</v>
      </c>
      <c r="C30" s="2" t="s">
        <v>25</v>
      </c>
      <c r="D30" s="2">
        <v>999999</v>
      </c>
      <c r="E30" s="4">
        <f>0.1*G30</f>
        <v>8.9999999999999993E-3</v>
      </c>
      <c r="F30" s="2">
        <v>0.45</v>
      </c>
      <c r="G30" s="2">
        <v>0.09</v>
      </c>
      <c r="H30" s="2">
        <v>2.2499999999999999E-2</v>
      </c>
      <c r="I30" s="2">
        <v>0</v>
      </c>
      <c r="J30" s="2" t="s">
        <v>7</v>
      </c>
      <c r="K30" s="2" t="s">
        <v>9</v>
      </c>
      <c r="L30" s="2" t="s">
        <v>9</v>
      </c>
      <c r="M30" s="2" t="s">
        <v>14</v>
      </c>
      <c r="N30" s="2" t="s">
        <v>12</v>
      </c>
      <c r="O30" s="2" t="s">
        <v>12</v>
      </c>
      <c r="P30" s="2" t="s">
        <v>51</v>
      </c>
      <c r="Q30" s="2" t="s">
        <v>26</v>
      </c>
    </row>
    <row r="31" spans="1:17" x14ac:dyDescent="0.2">
      <c r="A31" s="2" t="s">
        <v>17</v>
      </c>
      <c r="B31" s="2" t="s">
        <v>16</v>
      </c>
      <c r="C31" s="2" t="s">
        <v>25</v>
      </c>
      <c r="D31" s="2">
        <v>999999</v>
      </c>
      <c r="E31" s="4">
        <f>0.15*G31</f>
        <v>1.35E-2</v>
      </c>
      <c r="F31" s="2">
        <v>0.45</v>
      </c>
      <c r="G31" s="2">
        <v>0.09</v>
      </c>
      <c r="H31" s="2">
        <v>2.2499999999999999E-2</v>
      </c>
      <c r="I31" s="2">
        <v>0</v>
      </c>
      <c r="J31" s="2" t="s">
        <v>7</v>
      </c>
      <c r="K31" s="2" t="s">
        <v>9</v>
      </c>
      <c r="L31" s="2" t="s">
        <v>9</v>
      </c>
      <c r="M31" s="2" t="s">
        <v>14</v>
      </c>
      <c r="N31" s="2" t="s">
        <v>12</v>
      </c>
      <c r="O31" s="2" t="s">
        <v>12</v>
      </c>
      <c r="P31" s="2" t="s">
        <v>52</v>
      </c>
      <c r="Q31" s="2" t="s">
        <v>26</v>
      </c>
    </row>
    <row r="32" spans="1:17" x14ac:dyDescent="0.2">
      <c r="A32" s="2" t="s">
        <v>17</v>
      </c>
      <c r="B32" s="2" t="s">
        <v>16</v>
      </c>
      <c r="C32" s="2" t="s">
        <v>25</v>
      </c>
      <c r="D32" s="2">
        <v>999999</v>
      </c>
      <c r="E32" s="4">
        <f>0.2*G32</f>
        <v>1.7999999999999999E-2</v>
      </c>
      <c r="F32" s="2">
        <v>0.45</v>
      </c>
      <c r="G32" s="2">
        <v>0.09</v>
      </c>
      <c r="H32" s="2">
        <v>2.2499999999999999E-2</v>
      </c>
      <c r="I32" s="2">
        <v>0</v>
      </c>
      <c r="J32" s="2" t="s">
        <v>7</v>
      </c>
      <c r="K32" s="2" t="s">
        <v>9</v>
      </c>
      <c r="L32" s="2" t="s">
        <v>9</v>
      </c>
      <c r="M32" s="2" t="s">
        <v>14</v>
      </c>
      <c r="N32" s="2" t="s">
        <v>12</v>
      </c>
      <c r="O32" s="2" t="s">
        <v>12</v>
      </c>
      <c r="P32" s="2" t="s">
        <v>54</v>
      </c>
      <c r="Q32" s="2" t="s">
        <v>26</v>
      </c>
    </row>
    <row r="33" spans="1:17" x14ac:dyDescent="0.2">
      <c r="A33" s="2" t="s">
        <v>17</v>
      </c>
      <c r="B33" s="2" t="s">
        <v>16</v>
      </c>
      <c r="C33" s="2" t="s">
        <v>25</v>
      </c>
      <c r="D33" s="2">
        <v>999999</v>
      </c>
      <c r="E33" s="4">
        <f>0.25*G33</f>
        <v>2.2499999999999999E-2</v>
      </c>
      <c r="F33" s="2">
        <v>0.45</v>
      </c>
      <c r="G33" s="2">
        <v>0.09</v>
      </c>
      <c r="H33" s="2">
        <v>2.2499999999999999E-2</v>
      </c>
      <c r="I33" s="2">
        <v>0</v>
      </c>
      <c r="J33" s="2" t="s">
        <v>7</v>
      </c>
      <c r="K33" s="2" t="s">
        <v>9</v>
      </c>
      <c r="L33" s="2" t="s">
        <v>9</v>
      </c>
      <c r="M33" s="2" t="s">
        <v>14</v>
      </c>
      <c r="N33" s="2" t="s">
        <v>12</v>
      </c>
      <c r="O33" s="2" t="s">
        <v>12</v>
      </c>
      <c r="P33" s="2" t="s">
        <v>55</v>
      </c>
      <c r="Q33" s="2" t="s">
        <v>26</v>
      </c>
    </row>
    <row r="34" spans="1:17" x14ac:dyDescent="0.2">
      <c r="A34" s="2" t="s">
        <v>17</v>
      </c>
      <c r="B34" s="2" t="s">
        <v>16</v>
      </c>
      <c r="C34" s="2" t="s">
        <v>25</v>
      </c>
      <c r="D34" s="2">
        <v>999999</v>
      </c>
      <c r="E34" s="4">
        <f>0.3*G34</f>
        <v>2.7E-2</v>
      </c>
      <c r="F34" s="2">
        <v>0.45</v>
      </c>
      <c r="G34" s="2">
        <v>0.09</v>
      </c>
      <c r="H34" s="2">
        <v>2.2499999999999999E-2</v>
      </c>
      <c r="I34" s="2">
        <v>0</v>
      </c>
      <c r="J34" s="2" t="s">
        <v>7</v>
      </c>
      <c r="K34" s="2" t="s">
        <v>9</v>
      </c>
      <c r="L34" s="2" t="s">
        <v>9</v>
      </c>
      <c r="M34" s="2" t="s">
        <v>14</v>
      </c>
      <c r="N34" s="2" t="s">
        <v>12</v>
      </c>
      <c r="O34" s="2" t="s">
        <v>12</v>
      </c>
      <c r="P34" s="2" t="s">
        <v>56</v>
      </c>
      <c r="Q34" s="2" t="s">
        <v>26</v>
      </c>
    </row>
    <row r="35" spans="1:17" x14ac:dyDescent="0.2">
      <c r="A35" s="2" t="s">
        <v>17</v>
      </c>
      <c r="B35" s="2" t="s">
        <v>16</v>
      </c>
      <c r="C35" s="2" t="s">
        <v>25</v>
      </c>
      <c r="D35" s="2">
        <v>999999</v>
      </c>
      <c r="E35" s="4">
        <f>0.35*G35</f>
        <v>3.15E-2</v>
      </c>
      <c r="F35" s="2">
        <v>0.45</v>
      </c>
      <c r="G35" s="2">
        <v>0.09</v>
      </c>
      <c r="H35" s="2">
        <v>2.2499999999999999E-2</v>
      </c>
      <c r="I35" s="2">
        <v>0</v>
      </c>
      <c r="J35" s="2" t="s">
        <v>7</v>
      </c>
      <c r="K35" s="2" t="s">
        <v>9</v>
      </c>
      <c r="L35" s="2" t="s">
        <v>9</v>
      </c>
      <c r="M35" s="2" t="s">
        <v>14</v>
      </c>
      <c r="N35" s="2" t="s">
        <v>12</v>
      </c>
      <c r="O35" s="2" t="s">
        <v>12</v>
      </c>
      <c r="P35" s="2" t="s">
        <v>57</v>
      </c>
      <c r="Q35" s="2" t="s">
        <v>26</v>
      </c>
    </row>
    <row r="36" spans="1:17" x14ac:dyDescent="0.2">
      <c r="A36" s="2" t="s">
        <v>17</v>
      </c>
      <c r="B36" s="2" t="s">
        <v>16</v>
      </c>
      <c r="C36" s="2" t="s">
        <v>25</v>
      </c>
      <c r="D36" s="2">
        <v>999999</v>
      </c>
      <c r="E36" s="4">
        <f>0.4*G36</f>
        <v>3.5999999999999997E-2</v>
      </c>
      <c r="F36" s="2">
        <v>0.45</v>
      </c>
      <c r="G36" s="2">
        <v>0.09</v>
      </c>
      <c r="H36" s="2">
        <v>2.2499999999999999E-2</v>
      </c>
      <c r="I36" s="2">
        <v>0</v>
      </c>
      <c r="J36" s="2" t="s">
        <v>7</v>
      </c>
      <c r="K36" s="2" t="s">
        <v>9</v>
      </c>
      <c r="L36" s="2" t="s">
        <v>9</v>
      </c>
      <c r="M36" s="2" t="s">
        <v>14</v>
      </c>
      <c r="N36" s="2" t="s">
        <v>12</v>
      </c>
      <c r="O36" s="2" t="s">
        <v>12</v>
      </c>
      <c r="P36" s="2" t="s">
        <v>58</v>
      </c>
      <c r="Q36" s="2" t="s">
        <v>26</v>
      </c>
    </row>
    <row r="37" spans="1:17" x14ac:dyDescent="0.2">
      <c r="A37" s="2" t="s">
        <v>17</v>
      </c>
      <c r="B37" s="2" t="s">
        <v>16</v>
      </c>
      <c r="C37" s="2" t="s">
        <v>25</v>
      </c>
      <c r="D37" s="2">
        <v>999999</v>
      </c>
      <c r="E37" s="4">
        <f>0.45*G37</f>
        <v>4.0500000000000001E-2</v>
      </c>
      <c r="F37" s="2">
        <v>0.45</v>
      </c>
      <c r="G37" s="2">
        <v>0.09</v>
      </c>
      <c r="H37" s="2">
        <v>2.2499999999999999E-2</v>
      </c>
      <c r="I37" s="2">
        <v>0</v>
      </c>
      <c r="J37" s="2" t="s">
        <v>7</v>
      </c>
      <c r="K37" s="2" t="s">
        <v>9</v>
      </c>
      <c r="L37" s="2" t="s">
        <v>9</v>
      </c>
      <c r="M37" s="2" t="s">
        <v>14</v>
      </c>
      <c r="N37" s="2" t="s">
        <v>12</v>
      </c>
      <c r="O37" s="2" t="s">
        <v>12</v>
      </c>
      <c r="P37" s="2" t="s">
        <v>59</v>
      </c>
      <c r="Q37" s="2" t="s">
        <v>26</v>
      </c>
    </row>
    <row r="39" spans="1:17" x14ac:dyDescent="0.2">
      <c r="A39" s="2" t="s">
        <v>17</v>
      </c>
      <c r="B39" s="2" t="s">
        <v>16</v>
      </c>
      <c r="C39" s="2" t="s">
        <v>42</v>
      </c>
      <c r="D39" s="2">
        <v>999999</v>
      </c>
      <c r="E39" s="4">
        <f>0*G39</f>
        <v>0</v>
      </c>
      <c r="F39" s="2">
        <v>0.45</v>
      </c>
      <c r="G39" s="2">
        <v>0.09</v>
      </c>
      <c r="H39" s="2">
        <v>2.2499999999999999E-2</v>
      </c>
      <c r="I39" s="2">
        <v>0</v>
      </c>
      <c r="J39" s="2" t="s">
        <v>7</v>
      </c>
      <c r="K39" s="2" t="s">
        <v>9</v>
      </c>
      <c r="L39" s="2" t="s">
        <v>9</v>
      </c>
      <c r="M39" s="2" t="s">
        <v>14</v>
      </c>
      <c r="N39" s="2" t="s">
        <v>12</v>
      </c>
      <c r="O39" s="2" t="s">
        <v>12</v>
      </c>
      <c r="P39" s="2" t="s">
        <v>60</v>
      </c>
      <c r="Q39" s="2" t="s">
        <v>37</v>
      </c>
    </row>
    <row r="40" spans="1:17" x14ac:dyDescent="0.2">
      <c r="A40" s="2" t="s">
        <v>17</v>
      </c>
      <c r="B40" s="2" t="s">
        <v>16</v>
      </c>
      <c r="C40" s="2" t="s">
        <v>42</v>
      </c>
      <c r="D40" s="2">
        <v>999999</v>
      </c>
      <c r="E40" s="4">
        <f>0.01*G40</f>
        <v>8.9999999999999998E-4</v>
      </c>
      <c r="F40" s="2">
        <v>0.45</v>
      </c>
      <c r="G40" s="2">
        <v>0.09</v>
      </c>
      <c r="H40" s="2">
        <v>2.2499999999999999E-2</v>
      </c>
      <c r="I40" s="2">
        <v>0</v>
      </c>
      <c r="J40" s="2" t="s">
        <v>7</v>
      </c>
      <c r="K40" s="2" t="s">
        <v>9</v>
      </c>
      <c r="L40" s="2" t="s">
        <v>9</v>
      </c>
      <c r="M40" s="2" t="s">
        <v>14</v>
      </c>
      <c r="N40" s="2" t="s">
        <v>12</v>
      </c>
      <c r="O40" s="2" t="s">
        <v>12</v>
      </c>
      <c r="P40" s="2" t="s">
        <v>62</v>
      </c>
      <c r="Q40" s="2" t="s">
        <v>63</v>
      </c>
    </row>
    <row r="41" spans="1:17" x14ac:dyDescent="0.2">
      <c r="A41" s="2" t="s">
        <v>17</v>
      </c>
      <c r="B41" s="2" t="s">
        <v>16</v>
      </c>
      <c r="C41" s="2" t="s">
        <v>42</v>
      </c>
      <c r="D41" s="2">
        <v>999999</v>
      </c>
      <c r="E41" s="4">
        <f>0.05*G41</f>
        <v>4.4999999999999997E-3</v>
      </c>
      <c r="F41" s="2">
        <v>0.45</v>
      </c>
      <c r="G41" s="2">
        <v>0.09</v>
      </c>
      <c r="H41" s="2">
        <v>2.2499999999999999E-2</v>
      </c>
      <c r="I41" s="2">
        <v>0</v>
      </c>
      <c r="J41" s="2" t="s">
        <v>7</v>
      </c>
      <c r="K41" s="2" t="s">
        <v>9</v>
      </c>
      <c r="L41" s="2" t="s">
        <v>9</v>
      </c>
      <c r="M41" s="2" t="s">
        <v>14</v>
      </c>
      <c r="N41" s="2" t="s">
        <v>12</v>
      </c>
      <c r="O41" s="2" t="s">
        <v>12</v>
      </c>
      <c r="P41" s="2" t="s">
        <v>61</v>
      </c>
      <c r="Q41" s="2" t="s">
        <v>63</v>
      </c>
    </row>
    <row r="42" spans="1:17" x14ac:dyDescent="0.2">
      <c r="A42" s="2" t="s">
        <v>17</v>
      </c>
      <c r="B42" s="2" t="s">
        <v>16</v>
      </c>
      <c r="C42" s="2" t="s">
        <v>42</v>
      </c>
      <c r="D42" s="2">
        <v>999999</v>
      </c>
      <c r="E42" s="4">
        <f>0.1*G42</f>
        <v>8.9999999999999993E-3</v>
      </c>
      <c r="F42" s="2">
        <v>0.45</v>
      </c>
      <c r="G42" s="2">
        <v>0.09</v>
      </c>
      <c r="H42" s="2">
        <v>2.2499999999999999E-2</v>
      </c>
      <c r="I42" s="2">
        <v>0</v>
      </c>
      <c r="J42" s="2" t="s">
        <v>7</v>
      </c>
      <c r="K42" s="2" t="s">
        <v>9</v>
      </c>
      <c r="L42" s="2" t="s">
        <v>9</v>
      </c>
      <c r="M42" s="2" t="s">
        <v>14</v>
      </c>
      <c r="N42" s="2" t="s">
        <v>12</v>
      </c>
      <c r="O42" s="2" t="s">
        <v>12</v>
      </c>
      <c r="P42" s="2" t="s">
        <v>64</v>
      </c>
      <c r="Q42" s="2" t="s">
        <v>63</v>
      </c>
    </row>
    <row r="43" spans="1:17" x14ac:dyDescent="0.2">
      <c r="A43" s="2" t="s">
        <v>17</v>
      </c>
      <c r="B43" s="2" t="s">
        <v>16</v>
      </c>
      <c r="C43" s="2" t="s">
        <v>42</v>
      </c>
      <c r="D43" s="2">
        <v>999999</v>
      </c>
      <c r="E43" s="4">
        <f>0.15*G43</f>
        <v>1.35E-2</v>
      </c>
      <c r="F43" s="2">
        <v>0.45</v>
      </c>
      <c r="G43" s="2">
        <v>0.09</v>
      </c>
      <c r="H43" s="2">
        <v>2.2499999999999999E-2</v>
      </c>
      <c r="I43" s="2">
        <v>0</v>
      </c>
      <c r="J43" s="2" t="s">
        <v>7</v>
      </c>
      <c r="K43" s="2" t="s">
        <v>9</v>
      </c>
      <c r="L43" s="2" t="s">
        <v>9</v>
      </c>
      <c r="M43" s="2" t="s">
        <v>14</v>
      </c>
      <c r="N43" s="2" t="s">
        <v>12</v>
      </c>
      <c r="O43" s="2" t="s">
        <v>12</v>
      </c>
      <c r="P43" s="2" t="s">
        <v>65</v>
      </c>
      <c r="Q43" s="2" t="s">
        <v>63</v>
      </c>
    </row>
    <row r="44" spans="1:17" x14ac:dyDescent="0.2">
      <c r="A44" s="2" t="s">
        <v>17</v>
      </c>
      <c r="B44" s="2" t="s">
        <v>16</v>
      </c>
      <c r="C44" s="2" t="s">
        <v>42</v>
      </c>
      <c r="D44" s="2">
        <v>999999</v>
      </c>
      <c r="E44" s="4">
        <f>0.2*G44</f>
        <v>1.7999999999999999E-2</v>
      </c>
      <c r="F44" s="2">
        <v>0.45</v>
      </c>
      <c r="G44" s="2">
        <v>0.09</v>
      </c>
      <c r="H44" s="2">
        <v>2.2499999999999999E-2</v>
      </c>
      <c r="I44" s="2">
        <v>0</v>
      </c>
      <c r="J44" s="2" t="s">
        <v>7</v>
      </c>
      <c r="K44" s="2" t="s">
        <v>9</v>
      </c>
      <c r="L44" s="2" t="s">
        <v>9</v>
      </c>
      <c r="M44" s="2" t="s">
        <v>14</v>
      </c>
      <c r="N44" s="2" t="s">
        <v>12</v>
      </c>
      <c r="O44" s="2" t="s">
        <v>12</v>
      </c>
      <c r="P44" s="2" t="s">
        <v>66</v>
      </c>
      <c r="Q44" s="2" t="s">
        <v>63</v>
      </c>
    </row>
    <row r="45" spans="1:17" x14ac:dyDescent="0.2">
      <c r="A45" s="2" t="s">
        <v>17</v>
      </c>
      <c r="B45" s="2" t="s">
        <v>16</v>
      </c>
      <c r="C45" s="2" t="s">
        <v>42</v>
      </c>
      <c r="D45" s="2">
        <v>999999</v>
      </c>
      <c r="E45" s="4">
        <f>0.25*G45</f>
        <v>2.2499999999999999E-2</v>
      </c>
      <c r="F45" s="2">
        <v>0.45</v>
      </c>
      <c r="G45" s="2">
        <v>0.09</v>
      </c>
      <c r="H45" s="2">
        <v>2.2499999999999999E-2</v>
      </c>
      <c r="I45" s="2">
        <v>0</v>
      </c>
      <c r="J45" s="2" t="s">
        <v>7</v>
      </c>
      <c r="K45" s="2" t="s">
        <v>9</v>
      </c>
      <c r="L45" s="2" t="s">
        <v>9</v>
      </c>
      <c r="M45" s="2" t="s">
        <v>14</v>
      </c>
      <c r="N45" s="2" t="s">
        <v>12</v>
      </c>
      <c r="O45" s="2" t="s">
        <v>12</v>
      </c>
      <c r="P45" s="2" t="s">
        <v>67</v>
      </c>
      <c r="Q45" s="2" t="s">
        <v>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2017-06-16T01:17:02Z</dcterms:modified>
</cp:coreProperties>
</file>