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media/image25.webp" ContentType="image/webp"/>
  <Override PartName="/xl/media/image26.webp" ContentType="image/webp"/>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7875" activeTab="3"/>
  </bookViews>
  <sheets>
    <sheet name="评价问大家需求分析" sheetId="10" r:id="rId1"/>
    <sheet name="站外推广渠道" sheetId="11" r:id="rId2"/>
    <sheet name="需求挖掘表" sheetId="4" r:id="rId3"/>
    <sheet name="竞争格局分析"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8" name="ID_4AEECC870A7849EDA97AAE8FA86A2A4E"/>
        <xdr:cNvPicPr>
          <a:picLocks noChangeAspect="1"/>
        </xdr:cNvPicPr>
      </xdr:nvPicPr>
      <xdr:blipFill>
        <a:blip r:embed="rId1" r:link="rId2"/>
        <a:stretch>
          <a:fillRect/>
        </a:stretch>
      </xdr:blipFill>
      <xdr:spPr>
        <a:xfrm>
          <a:off x="1936750" y="1052195"/>
          <a:ext cx="7620000" cy="7620000"/>
        </a:xfrm>
        <a:prstGeom prst="rect">
          <a:avLst/>
        </a:prstGeom>
        <a:noFill/>
        <a:ln>
          <a:noFill/>
        </a:ln>
      </xdr:spPr>
    </xdr:pic>
  </etc:cellImage>
  <etc:cellImage>
    <xdr:pic>
      <xdr:nvPicPr>
        <xdr:cNvPr id="19" name="ID_0ABEE3C7E6294D889BD980F5C989D6F3"/>
        <xdr:cNvPicPr>
          <a:picLocks noChangeAspect="1"/>
        </xdr:cNvPicPr>
      </xdr:nvPicPr>
      <xdr:blipFill>
        <a:blip r:embed="rId3" r:link="rId2"/>
        <a:stretch>
          <a:fillRect/>
        </a:stretch>
      </xdr:blipFill>
      <xdr:spPr>
        <a:xfrm>
          <a:off x="5874385" y="1010920"/>
          <a:ext cx="7620000" cy="7620000"/>
        </a:xfrm>
        <a:prstGeom prst="rect">
          <a:avLst/>
        </a:prstGeom>
        <a:noFill/>
        <a:ln>
          <a:noFill/>
        </a:ln>
      </xdr:spPr>
    </xdr:pic>
  </etc:cellImage>
  <etc:cellImage>
    <xdr:pic>
      <xdr:nvPicPr>
        <xdr:cNvPr id="203" name="ID_3853432AF29F45E094D6F188A09468FB"/>
        <xdr:cNvPicPr>
          <a:picLocks noChangeAspect="1"/>
        </xdr:cNvPicPr>
      </xdr:nvPicPr>
      <xdr:blipFill>
        <a:blip r:embed="rId4" cstate="print"/>
        <a:stretch>
          <a:fillRect/>
        </a:stretch>
      </xdr:blipFill>
      <xdr:spPr>
        <a:xfrm>
          <a:off x="6858000" y="180975"/>
          <a:ext cx="285750" cy="285750"/>
        </a:xfrm>
        <a:prstGeom prst="rect">
          <a:avLst/>
        </a:prstGeom>
      </xdr:spPr>
    </xdr:pic>
  </etc:cellImage>
  <etc:cellImage>
    <xdr:pic>
      <xdr:nvPicPr>
        <xdr:cNvPr id="221" name="ID_2CD2EBB6C8064EA9BA34F618988DFFC9"/>
        <xdr:cNvPicPr>
          <a:picLocks noChangeAspect="1"/>
        </xdr:cNvPicPr>
      </xdr:nvPicPr>
      <xdr:blipFill>
        <a:blip r:embed="rId5" cstate="print"/>
        <a:stretch>
          <a:fillRect/>
        </a:stretch>
      </xdr:blipFill>
      <xdr:spPr>
        <a:xfrm>
          <a:off x="6858000" y="2771775"/>
          <a:ext cx="285750" cy="285750"/>
        </a:xfrm>
        <a:prstGeom prst="rect">
          <a:avLst/>
        </a:prstGeom>
      </xdr:spPr>
    </xdr:pic>
  </etc:cellImage>
  <etc:cellImage>
    <xdr:pic>
      <xdr:nvPicPr>
        <xdr:cNvPr id="526" name="ID_CE3FF9B5F04B420CBF59D521E772A6D6"/>
        <xdr:cNvPicPr>
          <a:picLocks noChangeAspect="1"/>
        </xdr:cNvPicPr>
      </xdr:nvPicPr>
      <xdr:blipFill>
        <a:blip r:embed="rId6"/>
        <a:stretch>
          <a:fillRect/>
        </a:stretch>
      </xdr:blipFill>
      <xdr:spPr>
        <a:xfrm>
          <a:off x="11058525" y="5137150"/>
          <a:ext cx="7753350" cy="2600325"/>
        </a:xfrm>
        <a:prstGeom prst="rect">
          <a:avLst/>
        </a:prstGeom>
        <a:noFill/>
        <a:ln w="9525">
          <a:noFill/>
        </a:ln>
      </xdr:spPr>
    </xdr:pic>
  </etc:cellImage>
  <etc:cellImage>
    <xdr:pic>
      <xdr:nvPicPr>
        <xdr:cNvPr id="538" name="ID_43043DDE672C4CF0BD621EECAE5EFEAB"/>
        <xdr:cNvPicPr>
          <a:picLocks noChangeAspect="1"/>
        </xdr:cNvPicPr>
      </xdr:nvPicPr>
      <xdr:blipFill>
        <a:blip r:embed="rId7"/>
        <a:stretch>
          <a:fillRect/>
        </a:stretch>
      </xdr:blipFill>
      <xdr:spPr>
        <a:xfrm>
          <a:off x="11515725" y="2247900"/>
          <a:ext cx="3762375" cy="1933575"/>
        </a:xfrm>
        <a:prstGeom prst="rect">
          <a:avLst/>
        </a:prstGeom>
        <a:noFill/>
        <a:ln w="9525">
          <a:noFill/>
        </a:ln>
      </xdr:spPr>
    </xdr:pic>
  </etc:cellImage>
  <etc:cellImage>
    <xdr:pic>
      <xdr:nvPicPr>
        <xdr:cNvPr id="514" name="ID_965B22F6801D48BFA046562A8FE4D877" descr="1757325234721_637ee0fb7e984a2ca79468d774409423"/>
        <xdr:cNvPicPr>
          <a:picLocks noChangeAspect="1"/>
        </xdr:cNvPicPr>
      </xdr:nvPicPr>
      <xdr:blipFill>
        <a:blip r:embed="rId8"/>
        <a:stretch>
          <a:fillRect/>
        </a:stretch>
      </xdr:blipFill>
      <xdr:spPr>
        <a:xfrm>
          <a:off x="12117070" y="1390650"/>
          <a:ext cx="2344420" cy="1832610"/>
        </a:xfrm>
        <a:prstGeom prst="rect">
          <a:avLst/>
        </a:prstGeom>
      </xdr:spPr>
    </xdr:pic>
  </etc:cellImage>
  <etc:cellImage>
    <xdr:pic>
      <xdr:nvPicPr>
        <xdr:cNvPr id="515" name="ID_8C2E1444FF734746B3A4F1226DCC7462" descr="1757325139499_06e0b6c86e1e4af7bc191901cc197b17"/>
        <xdr:cNvPicPr>
          <a:picLocks noChangeAspect="1"/>
        </xdr:cNvPicPr>
      </xdr:nvPicPr>
      <xdr:blipFill>
        <a:blip r:embed="rId9"/>
        <a:stretch>
          <a:fillRect/>
        </a:stretch>
      </xdr:blipFill>
      <xdr:spPr>
        <a:xfrm>
          <a:off x="12117070" y="666115"/>
          <a:ext cx="2334895" cy="1728470"/>
        </a:xfrm>
        <a:prstGeom prst="rect">
          <a:avLst/>
        </a:prstGeom>
      </xdr:spPr>
    </xdr:pic>
  </etc:cellImage>
  <etc:cellImage>
    <xdr:pic>
      <xdr:nvPicPr>
        <xdr:cNvPr id="219" name="ID_3552B6BAAF47431A96E3D42E5CCAD588"/>
        <xdr:cNvPicPr>
          <a:picLocks noChangeAspect="1"/>
        </xdr:cNvPicPr>
      </xdr:nvPicPr>
      <xdr:blipFill>
        <a:blip r:embed="rId10" cstate="print"/>
        <a:stretch>
          <a:fillRect/>
        </a:stretch>
      </xdr:blipFill>
      <xdr:spPr>
        <a:xfrm>
          <a:off x="6858000" y="2555875"/>
          <a:ext cx="285750" cy="285750"/>
        </a:xfrm>
        <a:prstGeom prst="rect">
          <a:avLst/>
        </a:prstGeom>
      </xdr:spPr>
    </xdr:pic>
  </etc:cellImage>
  <etc:cellImage>
    <xdr:pic>
      <xdr:nvPicPr>
        <xdr:cNvPr id="513" name="ID_7E9EFC4239D848CBA0454CA3958757B9"/>
        <xdr:cNvPicPr>
          <a:picLocks noChangeAspect="1"/>
        </xdr:cNvPicPr>
      </xdr:nvPicPr>
      <xdr:blipFill>
        <a:blip r:embed="rId11"/>
        <a:stretch>
          <a:fillRect/>
        </a:stretch>
      </xdr:blipFill>
      <xdr:spPr>
        <a:xfrm>
          <a:off x="11058525" y="660400"/>
          <a:ext cx="6067425" cy="2047875"/>
        </a:xfrm>
        <a:prstGeom prst="rect">
          <a:avLst/>
        </a:prstGeom>
        <a:noFill/>
        <a:ln w="9525">
          <a:noFill/>
        </a:ln>
      </xdr:spPr>
    </xdr:pic>
  </etc:cellImage>
  <etc:cellImage>
    <xdr:pic>
      <xdr:nvPicPr>
        <xdr:cNvPr id="510" name="ID_0CD4093E0F824B75A3BA7B432C85F513"/>
        <xdr:cNvPicPr>
          <a:picLocks noChangeAspect="1"/>
        </xdr:cNvPicPr>
      </xdr:nvPicPr>
      <xdr:blipFill>
        <a:blip r:embed="rId12"/>
        <a:stretch>
          <a:fillRect/>
        </a:stretch>
      </xdr:blipFill>
      <xdr:spPr>
        <a:xfrm>
          <a:off x="11058525" y="1384300"/>
          <a:ext cx="4429125" cy="1066800"/>
        </a:xfrm>
        <a:prstGeom prst="rect">
          <a:avLst/>
        </a:prstGeom>
        <a:noFill/>
        <a:ln w="9525">
          <a:noFill/>
        </a:ln>
      </xdr:spPr>
    </xdr:pic>
  </etc:cellImage>
  <etc:cellImage>
    <xdr:pic>
      <xdr:nvPicPr>
        <xdr:cNvPr id="524" name="ID_E3C5F5D0D4D14803BDEFDC0CF70847F7"/>
        <xdr:cNvPicPr>
          <a:picLocks noChangeAspect="1"/>
        </xdr:cNvPicPr>
      </xdr:nvPicPr>
      <xdr:blipFill>
        <a:blip r:embed="rId13"/>
        <a:stretch>
          <a:fillRect/>
        </a:stretch>
      </xdr:blipFill>
      <xdr:spPr>
        <a:xfrm>
          <a:off x="11058525" y="4279900"/>
          <a:ext cx="7191375" cy="1943100"/>
        </a:xfrm>
        <a:prstGeom prst="rect">
          <a:avLst/>
        </a:prstGeom>
        <a:noFill/>
        <a:ln w="9525">
          <a:noFill/>
        </a:ln>
      </xdr:spPr>
    </xdr:pic>
  </etc:cellImage>
  <etc:cellImage>
    <xdr:pic>
      <xdr:nvPicPr>
        <xdr:cNvPr id="536" name="ID_1F037AC7C8E04DD58041216E685C879D"/>
        <xdr:cNvPicPr>
          <a:picLocks noChangeAspect="1"/>
        </xdr:cNvPicPr>
      </xdr:nvPicPr>
      <xdr:blipFill>
        <a:blip r:embed="rId14"/>
        <a:stretch>
          <a:fillRect/>
        </a:stretch>
      </xdr:blipFill>
      <xdr:spPr>
        <a:xfrm>
          <a:off x="10315575" y="771525"/>
          <a:ext cx="3171825" cy="2952750"/>
        </a:xfrm>
        <a:prstGeom prst="rect">
          <a:avLst/>
        </a:prstGeom>
        <a:noFill/>
        <a:ln w="9525">
          <a:noFill/>
        </a:ln>
      </xdr:spPr>
    </xdr:pic>
  </etc:cellImage>
  <etc:cellImage>
    <xdr:pic>
      <xdr:nvPicPr>
        <xdr:cNvPr id="208" name="ID_1E0648B61C7749648171C5E37A2B278A"/>
        <xdr:cNvPicPr>
          <a:picLocks noChangeAspect="1"/>
        </xdr:cNvPicPr>
      </xdr:nvPicPr>
      <xdr:blipFill>
        <a:blip r:embed="rId15" cstate="print"/>
        <a:stretch>
          <a:fillRect/>
        </a:stretch>
      </xdr:blipFill>
      <xdr:spPr>
        <a:xfrm>
          <a:off x="6858000" y="612775"/>
          <a:ext cx="285750" cy="285750"/>
        </a:xfrm>
        <a:prstGeom prst="rect">
          <a:avLst/>
        </a:prstGeom>
      </xdr:spPr>
    </xdr:pic>
  </etc:cellImage>
  <etc:cellImage>
    <xdr:pic>
      <xdr:nvPicPr>
        <xdr:cNvPr id="525" name="ID_5FBFA080409A49A8AEB8041573F21C5D"/>
        <xdr:cNvPicPr>
          <a:picLocks noChangeAspect="1"/>
        </xdr:cNvPicPr>
      </xdr:nvPicPr>
      <xdr:blipFill>
        <a:blip r:embed="rId16"/>
        <a:stretch>
          <a:fillRect/>
        </a:stretch>
      </xdr:blipFill>
      <xdr:spPr>
        <a:xfrm>
          <a:off x="12106275" y="4279900"/>
          <a:ext cx="4848225" cy="3448050"/>
        </a:xfrm>
        <a:prstGeom prst="rect">
          <a:avLst/>
        </a:prstGeom>
        <a:noFill/>
        <a:ln w="9525">
          <a:noFill/>
        </a:ln>
      </xdr:spPr>
    </xdr:pic>
  </etc:cellImage>
  <etc:cellImage>
    <xdr:pic>
      <xdr:nvPicPr>
        <xdr:cNvPr id="537" name="ID_D040F8A88BF0485C81B386E826CFD2A6"/>
        <xdr:cNvPicPr>
          <a:picLocks noChangeAspect="1"/>
        </xdr:cNvPicPr>
      </xdr:nvPicPr>
      <xdr:blipFill>
        <a:blip r:embed="rId17"/>
        <a:stretch>
          <a:fillRect/>
        </a:stretch>
      </xdr:blipFill>
      <xdr:spPr>
        <a:xfrm>
          <a:off x="11420475" y="714375"/>
          <a:ext cx="3124200" cy="3829050"/>
        </a:xfrm>
        <a:prstGeom prst="rect">
          <a:avLst/>
        </a:prstGeom>
        <a:noFill/>
        <a:ln w="9525">
          <a:noFill/>
        </a:ln>
      </xdr:spPr>
    </xdr:pic>
  </etc:cellImage>
  <etc:cellImage>
    <xdr:pic>
      <xdr:nvPicPr>
        <xdr:cNvPr id="539" name="ID_153EE091AF694C01A454AEC8E66CCFD7"/>
        <xdr:cNvPicPr>
          <a:picLocks noChangeAspect="1"/>
        </xdr:cNvPicPr>
      </xdr:nvPicPr>
      <xdr:blipFill>
        <a:blip r:embed="rId18"/>
        <a:stretch>
          <a:fillRect/>
        </a:stretch>
      </xdr:blipFill>
      <xdr:spPr>
        <a:xfrm>
          <a:off x="10182225" y="2019300"/>
          <a:ext cx="4000500" cy="2667000"/>
        </a:xfrm>
        <a:prstGeom prst="rect">
          <a:avLst/>
        </a:prstGeom>
        <a:noFill/>
        <a:ln w="9525">
          <a:noFill/>
        </a:ln>
      </xdr:spPr>
    </xdr:pic>
  </etc:cellImage>
  <etc:cellImage>
    <xdr:pic>
      <xdr:nvPicPr>
        <xdr:cNvPr id="209" name="ID_93EAEF4A310440C092740541FC70169A"/>
        <xdr:cNvPicPr>
          <a:picLocks noChangeAspect="1"/>
        </xdr:cNvPicPr>
      </xdr:nvPicPr>
      <xdr:blipFill>
        <a:blip r:embed="rId19" cstate="print"/>
        <a:stretch>
          <a:fillRect/>
        </a:stretch>
      </xdr:blipFill>
      <xdr:spPr>
        <a:xfrm>
          <a:off x="6858000" y="828675"/>
          <a:ext cx="285750" cy="285750"/>
        </a:xfrm>
        <a:prstGeom prst="rect">
          <a:avLst/>
        </a:prstGeom>
      </xdr:spPr>
    </xdr:pic>
  </etc:cellImage>
  <etc:cellImage>
    <xdr:pic>
      <xdr:nvPicPr>
        <xdr:cNvPr id="529" name="ID_B5436A41307E4E8CB9D4D527CE95C996" descr="1757404019957_e09097f5bef64bf8b8a86ee974de39d7"/>
        <xdr:cNvPicPr>
          <a:picLocks noChangeAspect="1"/>
        </xdr:cNvPicPr>
      </xdr:nvPicPr>
      <xdr:blipFill>
        <a:blip r:embed="rId20"/>
        <a:stretch>
          <a:fillRect/>
        </a:stretch>
      </xdr:blipFill>
      <xdr:spPr>
        <a:xfrm>
          <a:off x="11061700" y="8061325"/>
          <a:ext cx="1960880" cy="741045"/>
        </a:xfrm>
        <a:prstGeom prst="rect">
          <a:avLst/>
        </a:prstGeom>
      </xdr:spPr>
    </xdr:pic>
  </etc:cellImage>
  <etc:cellImage>
    <xdr:pic>
      <xdr:nvPicPr>
        <xdr:cNvPr id="517" name="ID_9DFEE13EFF3D45089FBCD46E57A53181"/>
        <xdr:cNvPicPr>
          <a:picLocks noChangeAspect="1"/>
        </xdr:cNvPicPr>
      </xdr:nvPicPr>
      <xdr:blipFill>
        <a:blip r:embed="rId21"/>
        <a:stretch>
          <a:fillRect/>
        </a:stretch>
      </xdr:blipFill>
      <xdr:spPr>
        <a:xfrm>
          <a:off x="11058525" y="2108200"/>
          <a:ext cx="3381375" cy="847725"/>
        </a:xfrm>
        <a:prstGeom prst="rect">
          <a:avLst/>
        </a:prstGeom>
        <a:noFill/>
        <a:ln w="9525">
          <a:noFill/>
        </a:ln>
      </xdr:spPr>
    </xdr:pic>
  </etc:cellImage>
  <etc:cellImage>
    <xdr:pic>
      <xdr:nvPicPr>
        <xdr:cNvPr id="530" name="ID_B36943AF704948FF87EF9CB3F158EE66"/>
        <xdr:cNvPicPr>
          <a:picLocks noChangeAspect="1"/>
        </xdr:cNvPicPr>
      </xdr:nvPicPr>
      <xdr:blipFill>
        <a:blip r:embed="rId22"/>
        <a:stretch>
          <a:fillRect/>
        </a:stretch>
      </xdr:blipFill>
      <xdr:spPr>
        <a:xfrm>
          <a:off x="11058525" y="9080500"/>
          <a:ext cx="11182350" cy="2076450"/>
        </a:xfrm>
        <a:prstGeom prst="rect">
          <a:avLst/>
        </a:prstGeom>
        <a:noFill/>
        <a:ln w="9525">
          <a:noFill/>
        </a:ln>
      </xdr:spPr>
    </xdr:pic>
  </etc:cellImage>
  <etc:cellImage>
    <xdr:pic>
      <xdr:nvPicPr>
        <xdr:cNvPr id="518" name="ID_7CB32F77628C4C58B64CDEE629AB7C60"/>
        <xdr:cNvPicPr>
          <a:picLocks noChangeAspect="1"/>
        </xdr:cNvPicPr>
      </xdr:nvPicPr>
      <xdr:blipFill>
        <a:blip r:embed="rId23"/>
        <a:stretch>
          <a:fillRect/>
        </a:stretch>
      </xdr:blipFill>
      <xdr:spPr>
        <a:xfrm>
          <a:off x="12106275" y="2108200"/>
          <a:ext cx="3409950" cy="5257800"/>
        </a:xfrm>
        <a:prstGeom prst="rect">
          <a:avLst/>
        </a:prstGeom>
        <a:noFill/>
        <a:ln w="9525">
          <a:noFill/>
        </a:ln>
      </xdr:spPr>
    </xdr:pic>
  </etc:cellImage>
  <etc:cellImage>
    <xdr:pic>
      <xdr:nvPicPr>
        <xdr:cNvPr id="523" name="ID_9D42DC7F621C4D35BA3DE011AB4558AE"/>
        <xdr:cNvPicPr>
          <a:picLocks noChangeAspect="1"/>
        </xdr:cNvPicPr>
      </xdr:nvPicPr>
      <xdr:blipFill>
        <a:blip r:embed="rId24"/>
        <a:stretch>
          <a:fillRect/>
        </a:stretch>
      </xdr:blipFill>
      <xdr:spPr>
        <a:xfrm>
          <a:off x="12106275" y="8051800"/>
          <a:ext cx="5486400" cy="4324350"/>
        </a:xfrm>
        <a:prstGeom prst="rect">
          <a:avLst/>
        </a:prstGeom>
        <a:noFill/>
        <a:ln w="9525">
          <a:noFill/>
        </a:ln>
      </xdr:spPr>
    </xdr:pic>
  </etc:cellImage>
  <etc:cellImage>
    <xdr:pic>
      <xdr:nvPicPr>
        <xdr:cNvPr id="535" name="ID_FE40E89C8E5F4E08A5FE73D4C555FE65"/>
        <xdr:cNvPicPr>
          <a:picLocks noChangeAspect="1"/>
        </xdr:cNvPicPr>
      </xdr:nvPicPr>
      <xdr:blipFill>
        <a:blip r:embed="rId25"/>
        <a:stretch>
          <a:fillRect/>
        </a:stretch>
      </xdr:blipFill>
      <xdr:spPr>
        <a:xfrm>
          <a:off x="10820400" y="4210050"/>
          <a:ext cx="2819400" cy="2752725"/>
        </a:xfrm>
        <a:prstGeom prst="rect">
          <a:avLst/>
        </a:prstGeom>
        <a:noFill/>
        <a:ln w="9525">
          <a:noFill/>
        </a:ln>
      </xdr:spPr>
    </xdr:pic>
  </etc:cellImage>
  <etc:cellImage>
    <xdr:pic>
      <xdr:nvPicPr>
        <xdr:cNvPr id="211" name="ID_B7C48D70507443CCA0B11333D3835CD6"/>
        <xdr:cNvPicPr>
          <a:picLocks noChangeAspect="1"/>
        </xdr:cNvPicPr>
      </xdr:nvPicPr>
      <xdr:blipFill>
        <a:blip r:embed="rId26" cstate="print"/>
        <a:stretch>
          <a:fillRect/>
        </a:stretch>
      </xdr:blipFill>
      <xdr:spPr>
        <a:xfrm>
          <a:off x="6858000" y="1044575"/>
          <a:ext cx="285750" cy="285750"/>
        </a:xfrm>
        <a:prstGeom prst="rect">
          <a:avLst/>
        </a:prstGeom>
      </xdr:spPr>
    </xdr:pic>
  </etc:cellImage>
  <etc:cellImage>
    <xdr:pic>
      <xdr:nvPicPr>
        <xdr:cNvPr id="201" name="ID_3654FB8A3AFB49B6B7CAD2728CA3B6E0"/>
        <xdr:cNvPicPr>
          <a:picLocks noChangeAspect="1"/>
        </xdr:cNvPicPr>
      </xdr:nvPicPr>
      <xdr:blipFill>
        <a:blip r:embed="rId27" cstate="print"/>
        <a:stretch>
          <a:fillRect/>
        </a:stretch>
      </xdr:blipFill>
      <xdr:spPr>
        <a:xfrm>
          <a:off x="6858000" y="10328275"/>
          <a:ext cx="285750" cy="285750"/>
        </a:xfrm>
        <a:prstGeom prst="rect">
          <a:avLst/>
        </a:prstGeom>
      </xdr:spPr>
    </xdr:pic>
  </etc:cellImage>
  <etc:cellImage>
    <xdr:pic>
      <xdr:nvPicPr>
        <xdr:cNvPr id="531" name="ID_73550705BF924B0185DEBD679ACA748F"/>
        <xdr:cNvPicPr>
          <a:picLocks noChangeAspect="1"/>
        </xdr:cNvPicPr>
      </xdr:nvPicPr>
      <xdr:blipFill>
        <a:blip r:embed="rId28"/>
        <a:stretch>
          <a:fillRect/>
        </a:stretch>
      </xdr:blipFill>
      <xdr:spPr>
        <a:xfrm>
          <a:off x="12106275" y="9080500"/>
          <a:ext cx="11115675" cy="2133600"/>
        </a:xfrm>
        <a:prstGeom prst="rect">
          <a:avLst/>
        </a:prstGeom>
        <a:noFill/>
        <a:ln w="9525">
          <a:noFill/>
        </a:ln>
      </xdr:spPr>
    </xdr:pic>
  </etc:cellImage>
  <etc:cellImage>
    <xdr:pic>
      <xdr:nvPicPr>
        <xdr:cNvPr id="519" name="ID_12432717030B4972A01E8D136C29CD87"/>
        <xdr:cNvPicPr>
          <a:picLocks noChangeAspect="1"/>
        </xdr:cNvPicPr>
      </xdr:nvPicPr>
      <xdr:blipFill>
        <a:blip r:embed="rId29"/>
        <a:stretch>
          <a:fillRect/>
        </a:stretch>
      </xdr:blipFill>
      <xdr:spPr>
        <a:xfrm>
          <a:off x="12106275" y="2832100"/>
          <a:ext cx="5876925" cy="1304925"/>
        </a:xfrm>
        <a:prstGeom prst="rect">
          <a:avLst/>
        </a:prstGeom>
        <a:noFill/>
        <a:ln w="9525">
          <a:noFill/>
        </a:ln>
      </xdr:spPr>
    </xdr:pic>
  </etc:cellImage>
  <etc:cellImage>
    <xdr:pic>
      <xdr:nvPicPr>
        <xdr:cNvPr id="528" name="ID_2ABDF040A23B419BA7439AAC8B1837D8"/>
        <xdr:cNvPicPr>
          <a:picLocks noChangeAspect="1"/>
        </xdr:cNvPicPr>
      </xdr:nvPicPr>
      <xdr:blipFill>
        <a:blip r:embed="rId30"/>
        <a:stretch>
          <a:fillRect/>
        </a:stretch>
      </xdr:blipFill>
      <xdr:spPr>
        <a:xfrm>
          <a:off x="12106275" y="10623550"/>
          <a:ext cx="6629400" cy="2581275"/>
        </a:xfrm>
        <a:prstGeom prst="rect">
          <a:avLst/>
        </a:prstGeom>
        <a:noFill/>
        <a:ln w="9525">
          <a:noFill/>
        </a:ln>
      </xdr:spPr>
    </xdr:pic>
  </etc:cellImage>
  <etc:cellImage>
    <xdr:pic>
      <xdr:nvPicPr>
        <xdr:cNvPr id="540" name="ID_9F5502AE3AC94298B3923F194D075F8C"/>
        <xdr:cNvPicPr>
          <a:picLocks noChangeAspect="1"/>
        </xdr:cNvPicPr>
      </xdr:nvPicPr>
      <xdr:blipFill>
        <a:blip r:embed="rId31"/>
        <a:stretch>
          <a:fillRect/>
        </a:stretch>
      </xdr:blipFill>
      <xdr:spPr>
        <a:xfrm>
          <a:off x="10210800" y="4800600"/>
          <a:ext cx="2990850" cy="3000375"/>
        </a:xfrm>
        <a:prstGeom prst="rect">
          <a:avLst/>
        </a:prstGeom>
        <a:noFill/>
        <a:ln w="9525">
          <a:noFill/>
        </a:ln>
      </xdr:spPr>
    </xdr:pic>
  </etc:cellImage>
  <etc:cellImage>
    <xdr:pic>
      <xdr:nvPicPr>
        <xdr:cNvPr id="205" name="ID_3F85AF3B4014411580AEC84D9A881C63"/>
        <xdr:cNvPicPr>
          <a:picLocks noChangeAspect="1"/>
        </xdr:cNvPicPr>
      </xdr:nvPicPr>
      <xdr:blipFill>
        <a:blip r:embed="rId32" cstate="print"/>
        <a:stretch>
          <a:fillRect/>
        </a:stretch>
      </xdr:blipFill>
      <xdr:spPr>
        <a:xfrm>
          <a:off x="6858000" y="3635375"/>
          <a:ext cx="285750" cy="285750"/>
        </a:xfrm>
        <a:prstGeom prst="rect">
          <a:avLst/>
        </a:prstGeom>
      </xdr:spPr>
    </xdr:pic>
  </etc:cellImage>
  <etc:cellImage>
    <xdr:pic>
      <xdr:nvPicPr>
        <xdr:cNvPr id="541" name="ID_D0DF0A52EF224E9BBB1CB2989D7F05FE"/>
        <xdr:cNvPicPr>
          <a:picLocks noChangeAspect="1"/>
        </xdr:cNvPicPr>
      </xdr:nvPicPr>
      <xdr:blipFill>
        <a:blip r:embed="rId33"/>
        <a:stretch>
          <a:fillRect/>
        </a:stretch>
      </xdr:blipFill>
      <xdr:spPr>
        <a:xfrm>
          <a:off x="11525250" y="4867275"/>
          <a:ext cx="3057525" cy="1276350"/>
        </a:xfrm>
        <a:prstGeom prst="rect">
          <a:avLst/>
        </a:prstGeom>
        <a:noFill/>
        <a:ln w="9525">
          <a:noFill/>
        </a:ln>
      </xdr:spPr>
    </xdr:pic>
  </etc:cellImage>
  <etc:cellImage>
    <xdr:pic>
      <xdr:nvPicPr>
        <xdr:cNvPr id="148" name="ID_7E67B047A9B546AA90F1C481C7BA4F8F"/>
        <xdr:cNvPicPr>
          <a:picLocks noChangeAspect="1"/>
        </xdr:cNvPicPr>
      </xdr:nvPicPr>
      <xdr:blipFill>
        <a:blip r:embed="rId34" cstate="print"/>
        <a:stretch>
          <a:fillRect/>
        </a:stretch>
      </xdr:blipFill>
      <xdr:spPr>
        <a:xfrm>
          <a:off x="6858000" y="10544175"/>
          <a:ext cx="285750" cy="285750"/>
        </a:xfrm>
        <a:prstGeom prst="rect">
          <a:avLst/>
        </a:prstGeom>
      </xdr:spPr>
    </xdr:pic>
  </etc:cellImage>
  <etc:cellImage>
    <xdr:pic>
      <xdr:nvPicPr>
        <xdr:cNvPr id="212" name="ID_6557E0BE2215485F9B1F5C7B2FC77F06"/>
        <xdr:cNvPicPr>
          <a:picLocks noChangeAspect="1"/>
        </xdr:cNvPicPr>
      </xdr:nvPicPr>
      <xdr:blipFill>
        <a:blip r:embed="rId35" cstate="print"/>
        <a:stretch>
          <a:fillRect/>
        </a:stretch>
      </xdr:blipFill>
      <xdr:spPr>
        <a:xfrm>
          <a:off x="6858000" y="1260475"/>
          <a:ext cx="285750" cy="285750"/>
        </a:xfrm>
        <a:prstGeom prst="rect">
          <a:avLst/>
        </a:prstGeom>
      </xdr:spPr>
    </xdr:pic>
  </etc:cellImage>
  <etc:cellImage>
    <xdr:pic>
      <xdr:nvPicPr>
        <xdr:cNvPr id="533" name="ID_08D732E16B8A492EB93A590B1DDAB3A1"/>
        <xdr:cNvPicPr>
          <a:picLocks noChangeAspect="1"/>
        </xdr:cNvPicPr>
      </xdr:nvPicPr>
      <xdr:blipFill>
        <a:blip r:embed="rId36"/>
        <a:stretch>
          <a:fillRect/>
        </a:stretch>
      </xdr:blipFill>
      <xdr:spPr>
        <a:xfrm>
          <a:off x="12106275" y="9766300"/>
          <a:ext cx="7239000" cy="4048125"/>
        </a:xfrm>
        <a:prstGeom prst="rect">
          <a:avLst/>
        </a:prstGeom>
        <a:noFill/>
        <a:ln w="9525">
          <a:noFill/>
        </a:ln>
      </xdr:spPr>
    </xdr:pic>
  </etc:cellImage>
  <etc:cellImage>
    <xdr:pic>
      <xdr:nvPicPr>
        <xdr:cNvPr id="521" name="ID_BAA7469033B146B498664CBC61FB6A25"/>
        <xdr:cNvPicPr>
          <a:picLocks noChangeAspect="1"/>
        </xdr:cNvPicPr>
      </xdr:nvPicPr>
      <xdr:blipFill>
        <a:blip r:embed="rId37"/>
        <a:stretch>
          <a:fillRect/>
        </a:stretch>
      </xdr:blipFill>
      <xdr:spPr>
        <a:xfrm>
          <a:off x="11058525" y="3556000"/>
          <a:ext cx="4524375" cy="1590675"/>
        </a:xfrm>
        <a:prstGeom prst="rect">
          <a:avLst/>
        </a:prstGeom>
        <a:noFill/>
        <a:ln w="9525">
          <a:noFill/>
        </a:ln>
      </xdr:spPr>
    </xdr:pic>
  </etc:cellImage>
  <etc:cellImage>
    <xdr:pic>
      <xdr:nvPicPr>
        <xdr:cNvPr id="534" name="ID_2001C110EB164F54B3DBFB42F56D888A"/>
        <xdr:cNvPicPr>
          <a:picLocks noChangeAspect="1"/>
        </xdr:cNvPicPr>
      </xdr:nvPicPr>
      <xdr:blipFill>
        <a:blip r:embed="rId38"/>
        <a:stretch>
          <a:fillRect/>
        </a:stretch>
      </xdr:blipFill>
      <xdr:spPr>
        <a:xfrm>
          <a:off x="11058525" y="11652250"/>
          <a:ext cx="6534150" cy="1352550"/>
        </a:xfrm>
        <a:prstGeom prst="rect">
          <a:avLst/>
        </a:prstGeom>
        <a:noFill/>
        <a:ln w="9525">
          <a:noFill/>
        </a:ln>
      </xdr:spPr>
    </xdr:pic>
  </etc:cellImage>
  <etc:cellImage>
    <xdr:pic>
      <xdr:nvPicPr>
        <xdr:cNvPr id="246" name="ID_11AEE9886B284B20876AD46F8B193CE9"/>
        <xdr:cNvPicPr>
          <a:picLocks noChangeAspect="1"/>
        </xdr:cNvPicPr>
      </xdr:nvPicPr>
      <xdr:blipFill>
        <a:blip r:embed="rId39" cstate="print"/>
        <a:stretch>
          <a:fillRect/>
        </a:stretch>
      </xdr:blipFill>
      <xdr:spPr>
        <a:xfrm>
          <a:off x="6858000" y="9680575"/>
          <a:ext cx="285750" cy="285750"/>
        </a:xfrm>
        <a:prstGeom prst="rect">
          <a:avLst/>
        </a:prstGeom>
      </xdr:spPr>
    </xdr:pic>
  </etc:cellImage>
  <etc:cellImage>
    <xdr:pic>
      <xdr:nvPicPr>
        <xdr:cNvPr id="522" name="ID_D44B02F78AE142DE8FAE49DD5A2D595D"/>
        <xdr:cNvPicPr>
          <a:picLocks noChangeAspect="1"/>
        </xdr:cNvPicPr>
      </xdr:nvPicPr>
      <xdr:blipFill>
        <a:blip r:embed="rId40"/>
        <a:stretch>
          <a:fillRect/>
        </a:stretch>
      </xdr:blipFill>
      <xdr:spPr>
        <a:xfrm>
          <a:off x="12106275" y="3556000"/>
          <a:ext cx="7934325" cy="2895600"/>
        </a:xfrm>
        <a:prstGeom prst="rect">
          <a:avLst/>
        </a:prstGeom>
        <a:noFill/>
        <a:ln w="9525">
          <a:noFill/>
        </a:ln>
      </xdr:spPr>
    </xdr:pic>
  </etc:cellImage>
  <etc:cellImage>
    <xdr:pic>
      <xdr:nvPicPr>
        <xdr:cNvPr id="542" name="ID_F161B71426CC4DA6BE711105AE4254BF"/>
        <xdr:cNvPicPr>
          <a:picLocks noChangeAspect="1"/>
        </xdr:cNvPicPr>
      </xdr:nvPicPr>
      <xdr:blipFill>
        <a:blip r:embed="rId41"/>
        <a:stretch>
          <a:fillRect/>
        </a:stretch>
      </xdr:blipFill>
      <xdr:spPr>
        <a:xfrm>
          <a:off x="10277475" y="6524625"/>
          <a:ext cx="4953000" cy="2809875"/>
        </a:xfrm>
        <a:prstGeom prst="rect">
          <a:avLst/>
        </a:prstGeom>
        <a:noFill/>
        <a:ln w="9525">
          <a:noFill/>
        </a:ln>
      </xdr:spPr>
    </xdr:pic>
  </etc:cellImage>
  <etc:cellImage>
    <xdr:pic>
      <xdr:nvPicPr>
        <xdr:cNvPr id="543" name="ID_7BBC57AC54044C0AB6D5CA0D0F92388B"/>
        <xdr:cNvPicPr>
          <a:picLocks noChangeAspect="1"/>
        </xdr:cNvPicPr>
      </xdr:nvPicPr>
      <xdr:blipFill>
        <a:blip r:embed="rId42"/>
        <a:stretch>
          <a:fillRect/>
        </a:stretch>
      </xdr:blipFill>
      <xdr:spPr>
        <a:xfrm>
          <a:off x="11430000" y="6143625"/>
          <a:ext cx="5019675" cy="3048000"/>
        </a:xfrm>
        <a:prstGeom prst="rect">
          <a:avLst/>
        </a:prstGeom>
        <a:noFill/>
        <a:ln w="9525">
          <a:noFill/>
        </a:ln>
      </xdr:spPr>
    </xdr:pic>
  </etc:cellImage>
  <etc:cellImage>
    <xdr:pic>
      <xdr:nvPicPr>
        <xdr:cNvPr id="200" name="ID_AE76FEA504BB4A65B6F8C71D52CA8024"/>
        <xdr:cNvPicPr>
          <a:picLocks noChangeAspect="1"/>
        </xdr:cNvPicPr>
      </xdr:nvPicPr>
      <xdr:blipFill>
        <a:blip r:embed="rId43" cstate="print"/>
        <a:stretch>
          <a:fillRect/>
        </a:stretch>
      </xdr:blipFill>
      <xdr:spPr>
        <a:xfrm>
          <a:off x="6858000" y="1692275"/>
          <a:ext cx="285750" cy="285750"/>
        </a:xfrm>
        <a:prstGeom prst="rect">
          <a:avLst/>
        </a:prstGeom>
      </xdr:spPr>
    </xdr:pic>
  </etc:cellImage>
  <etc:cellImage>
    <xdr:pic>
      <xdr:nvPicPr>
        <xdr:cNvPr id="544" name="ID_1A30A43A08D8433A83D2B2EAA70CE66E"/>
        <xdr:cNvPicPr>
          <a:picLocks noChangeAspect="1"/>
        </xdr:cNvPicPr>
      </xdr:nvPicPr>
      <xdr:blipFill>
        <a:blip r:embed="rId44"/>
        <a:stretch>
          <a:fillRect/>
        </a:stretch>
      </xdr:blipFill>
      <xdr:spPr>
        <a:xfrm>
          <a:off x="10363200" y="7677150"/>
          <a:ext cx="2447925" cy="2914650"/>
        </a:xfrm>
        <a:prstGeom prst="rect">
          <a:avLst/>
        </a:prstGeom>
        <a:noFill/>
        <a:ln w="9525">
          <a:noFill/>
        </a:ln>
      </xdr:spPr>
    </xdr:pic>
  </etc:cellImage>
  <etc:cellImage>
    <xdr:pic>
      <xdr:nvPicPr>
        <xdr:cNvPr id="545" name="ID_C5AE4E7F85F6416A8DAD72B1977CC837"/>
        <xdr:cNvPicPr>
          <a:picLocks noChangeAspect="1"/>
        </xdr:cNvPicPr>
      </xdr:nvPicPr>
      <xdr:blipFill>
        <a:blip r:embed="rId45"/>
        <a:stretch>
          <a:fillRect/>
        </a:stretch>
      </xdr:blipFill>
      <xdr:spPr>
        <a:xfrm>
          <a:off x="11449050" y="7477125"/>
          <a:ext cx="2114550" cy="2276475"/>
        </a:xfrm>
        <a:prstGeom prst="rect">
          <a:avLst/>
        </a:prstGeom>
        <a:noFill/>
        <a:ln w="9525">
          <a:noFill/>
        </a:ln>
      </xdr:spPr>
    </xdr:pic>
  </etc:cellImage>
  <etc:cellImage>
    <xdr:pic>
      <xdr:nvPicPr>
        <xdr:cNvPr id="104" name="ID_93737331B05E4F3F99596CB28E1D03F0"/>
        <xdr:cNvPicPr>
          <a:picLocks noChangeAspect="1"/>
        </xdr:cNvPicPr>
      </xdr:nvPicPr>
      <xdr:blipFill>
        <a:blip r:embed="rId46" cstate="print"/>
        <a:stretch>
          <a:fillRect/>
        </a:stretch>
      </xdr:blipFill>
      <xdr:spPr>
        <a:xfrm>
          <a:off x="6858000" y="4930775"/>
          <a:ext cx="285750" cy="285750"/>
        </a:xfrm>
        <a:prstGeom prst="rect">
          <a:avLst/>
        </a:prstGeom>
      </xdr:spPr>
    </xdr:pic>
  </etc:cellImage>
  <etc:cellImage>
    <xdr:pic>
      <xdr:nvPicPr>
        <xdr:cNvPr id="512" name="ID_40EFB6270FB445BC890F271D0353E926"/>
        <xdr:cNvPicPr>
          <a:picLocks noChangeAspect="1"/>
        </xdr:cNvPicPr>
      </xdr:nvPicPr>
      <xdr:blipFill>
        <a:blip r:embed="rId47"/>
        <a:stretch>
          <a:fillRect/>
        </a:stretch>
      </xdr:blipFill>
      <xdr:spPr>
        <a:xfrm>
          <a:off x="12106275" y="5137150"/>
          <a:ext cx="4333875" cy="2667000"/>
        </a:xfrm>
        <a:prstGeom prst="rect">
          <a:avLst/>
        </a:prstGeom>
        <a:noFill/>
        <a:ln w="9525">
          <a:noFill/>
        </a:ln>
      </xdr:spPr>
    </xdr:pic>
  </etc:cellImage>
  <etc:cellImage>
    <xdr:pic>
      <xdr:nvPicPr>
        <xdr:cNvPr id="546" name="ID_AC50032534A447929935B696D33C75A0"/>
        <xdr:cNvPicPr>
          <a:picLocks noChangeAspect="1"/>
        </xdr:cNvPicPr>
      </xdr:nvPicPr>
      <xdr:blipFill>
        <a:blip r:embed="rId48"/>
        <a:stretch>
          <a:fillRect/>
        </a:stretch>
      </xdr:blipFill>
      <xdr:spPr>
        <a:xfrm>
          <a:off x="10210800" y="8867775"/>
          <a:ext cx="2762250" cy="2705100"/>
        </a:xfrm>
        <a:prstGeom prst="rect">
          <a:avLst/>
        </a:prstGeom>
        <a:noFill/>
        <a:ln w="9525">
          <a:noFill/>
        </a:ln>
      </xdr:spPr>
    </xdr:pic>
  </etc:cellImage>
  <etc:cellImage>
    <xdr:pic>
      <xdr:nvPicPr>
        <xdr:cNvPr id="547" name="ID_690679AC9FC34839AD5176AEE1F8151C"/>
        <xdr:cNvPicPr>
          <a:picLocks noChangeAspect="1"/>
        </xdr:cNvPicPr>
      </xdr:nvPicPr>
      <xdr:blipFill>
        <a:blip r:embed="rId49"/>
        <a:stretch>
          <a:fillRect/>
        </a:stretch>
      </xdr:blipFill>
      <xdr:spPr>
        <a:xfrm>
          <a:off x="11410950" y="8915400"/>
          <a:ext cx="2695575" cy="2114550"/>
        </a:xfrm>
        <a:prstGeom prst="rect">
          <a:avLst/>
        </a:prstGeom>
        <a:noFill/>
        <a:ln w="9525">
          <a:noFill/>
        </a:ln>
      </xdr:spPr>
    </xdr:pic>
  </etc:cellImage>
  <etc:cellImage>
    <xdr:pic>
      <xdr:nvPicPr>
        <xdr:cNvPr id="527" name="ID_470CF72F30C74AACA762FAFF754E4A5D"/>
        <xdr:cNvPicPr>
          <a:picLocks noChangeAspect="1"/>
        </xdr:cNvPicPr>
      </xdr:nvPicPr>
      <xdr:blipFill>
        <a:blip r:embed="rId50"/>
        <a:stretch>
          <a:fillRect/>
        </a:stretch>
      </xdr:blipFill>
      <xdr:spPr>
        <a:xfrm>
          <a:off x="12106275" y="5822950"/>
          <a:ext cx="6048375" cy="1581150"/>
        </a:xfrm>
        <a:prstGeom prst="rect">
          <a:avLst/>
        </a:prstGeom>
        <a:noFill/>
        <a:ln w="9525">
          <a:noFill/>
        </a:ln>
      </xdr:spPr>
    </xdr:pic>
  </etc:cellImage>
  <etc:cellImage>
    <xdr:pic>
      <xdr:nvPicPr>
        <xdr:cNvPr id="532" name="ID_1A982E49E13245CFB89ADEB41C94AA03"/>
        <xdr:cNvPicPr>
          <a:picLocks noChangeAspect="1"/>
        </xdr:cNvPicPr>
      </xdr:nvPicPr>
      <xdr:blipFill>
        <a:blip r:embed="rId51"/>
        <a:stretch>
          <a:fillRect/>
        </a:stretch>
      </xdr:blipFill>
      <xdr:spPr>
        <a:xfrm>
          <a:off x="11058525" y="9766300"/>
          <a:ext cx="6886575" cy="2686050"/>
        </a:xfrm>
        <a:prstGeom prst="rect">
          <a:avLst/>
        </a:prstGeom>
        <a:noFill/>
        <a:ln w="9525">
          <a:noFill/>
        </a:ln>
      </xdr:spPr>
    </xdr:pic>
  </etc:cellImage>
  <etc:cellImage>
    <xdr:pic>
      <xdr:nvPicPr>
        <xdr:cNvPr id="520" name="ID_C10E0585DE9D49538DD89D463AC04352"/>
        <xdr:cNvPicPr>
          <a:picLocks noChangeAspect="1"/>
        </xdr:cNvPicPr>
      </xdr:nvPicPr>
      <xdr:blipFill>
        <a:blip r:embed="rId52"/>
        <a:stretch>
          <a:fillRect/>
        </a:stretch>
      </xdr:blipFill>
      <xdr:spPr>
        <a:xfrm>
          <a:off x="11058525" y="7366000"/>
          <a:ext cx="4829175" cy="1162050"/>
        </a:xfrm>
        <a:prstGeom prst="rect">
          <a:avLst/>
        </a:prstGeom>
        <a:noFill/>
        <a:ln w="9525">
          <a:noFill/>
        </a:ln>
      </xdr:spPr>
    </xdr:pic>
  </etc:cellImage>
  <etc:cellImage>
    <xdr:pic>
      <xdr:nvPicPr>
        <xdr:cNvPr id="516" name="ID_DCEB2F89CD38427CB402C74165C332D9"/>
        <xdr:cNvPicPr>
          <a:picLocks noChangeAspect="1"/>
        </xdr:cNvPicPr>
      </xdr:nvPicPr>
      <xdr:blipFill>
        <a:blip r:embed="rId53"/>
        <a:stretch>
          <a:fillRect/>
        </a:stretch>
      </xdr:blipFill>
      <xdr:spPr>
        <a:xfrm>
          <a:off x="12106275" y="7366000"/>
          <a:ext cx="5495925" cy="6067425"/>
        </a:xfrm>
        <a:prstGeom prst="rect">
          <a:avLst/>
        </a:prstGeom>
        <a:noFill/>
        <a:ln w="9525">
          <a:noFill/>
        </a:ln>
      </xdr:spPr>
    </xdr:pic>
  </etc:cellImage>
  <etc:cellImage>
    <xdr:pic>
      <xdr:nvPicPr>
        <xdr:cNvPr id="245" name="ID_C80857174E1948AF905680F2A109ED15"/>
        <xdr:cNvPicPr>
          <a:picLocks noChangeAspect="1"/>
        </xdr:cNvPicPr>
      </xdr:nvPicPr>
      <xdr:blipFill>
        <a:blip r:embed="rId54" cstate="print"/>
        <a:stretch>
          <a:fillRect/>
        </a:stretch>
      </xdr:blipFill>
      <xdr:spPr>
        <a:xfrm>
          <a:off x="6858000" y="9896475"/>
          <a:ext cx="285750" cy="285750"/>
        </a:xfrm>
        <a:prstGeom prst="rect">
          <a:avLst/>
        </a:prstGeom>
      </xdr:spPr>
    </xdr:pic>
  </etc:cellImage>
  <etc:cellImage>
    <xdr:pic>
      <xdr:nvPicPr>
        <xdr:cNvPr id="511" name="ID_4740439ED18E4BA1963EB19E50672236"/>
        <xdr:cNvPicPr>
          <a:picLocks noChangeAspect="1"/>
        </xdr:cNvPicPr>
      </xdr:nvPicPr>
      <xdr:blipFill>
        <a:blip r:embed="rId55"/>
        <a:stretch>
          <a:fillRect/>
        </a:stretch>
      </xdr:blipFill>
      <xdr:spPr>
        <a:xfrm>
          <a:off x="12106275" y="11652250"/>
          <a:ext cx="6076950" cy="2581275"/>
        </a:xfrm>
        <a:prstGeom prst="rect">
          <a:avLst/>
        </a:prstGeom>
        <a:noFill/>
        <a:ln w="9525">
          <a:noFill/>
        </a:ln>
      </xdr:spPr>
    </xdr:pic>
  </etc:cellImage>
</etc:cellImages>
</file>

<file path=xl/sharedStrings.xml><?xml version="1.0" encoding="utf-8"?>
<sst xmlns="http://schemas.openxmlformats.org/spreadsheetml/2006/main" count="306" uniqueCount="198">
  <si>
    <t>对标竞品</t>
  </si>
  <si>
    <t>需求汇总</t>
  </si>
  <si>
    <t>吱凡旗舰店</t>
  </si>
  <si>
    <t>https://detail.tmall.com/item.htm?b_s_f=sycm&amp;b_spm=a21ag.29085015&amp;b_spm_log=40c150a5m7riBE&amp;id=818219642893&amp;mi_id=zB9Soiyf7bJzD-F24cG1eQ63jcOGAyyerou1g5RZngGmAvSGX2xrssLsULf3i6dV9VYBWkstn7iNHu7LL7URww&amp;spm=a21ag.29085015.0.3.40c150a5m7riBE</t>
  </si>
  <si>
    <t>远浴旗舰店</t>
  </si>
  <si>
    <t>https://detail.tmall.com/item.htm?b_s_f=sycm&amp;b_spm=a21ag.29085015&amp;b_spm_log=40c150a5m7riBE&amp;id=743878814372&amp;mi_id=Ll78rCHa0HMU2s-bieM8Wt2FqaMWhjP2UNbl2PbqtpOKxmC3a-Vr600sWJ2Jaxt8Yn4Kq_TEq4Q6_gFwKhLEvA&amp;skuId=5766526622026&amp;spm=a21ag.29085015.0.27.40c150a5m7riBE</t>
  </si>
  <si>
    <t>问大家</t>
  </si>
  <si>
    <t>数量</t>
  </si>
  <si>
    <t>占比</t>
  </si>
  <si>
    <t>需求类型</t>
  </si>
  <si>
    <t>总结</t>
  </si>
  <si>
    <t>无异味</t>
  </si>
  <si>
    <t>尺寸推荐（身高，体重）</t>
  </si>
  <si>
    <t>稳定不侧翻</t>
  </si>
  <si>
    <t>耐用（会不会塌陷，破）</t>
  </si>
  <si>
    <t>保温效果</t>
  </si>
  <si>
    <t>底部会不会凉</t>
  </si>
  <si>
    <t>底部加厚</t>
  </si>
  <si>
    <t>排水方便吗</t>
  </si>
  <si>
    <t>会不会漏水</t>
  </si>
  <si>
    <t>方便清洗</t>
  </si>
  <si>
    <t>会不会发霉</t>
  </si>
  <si>
    <t>排水方便</t>
  </si>
  <si>
    <t>耗水</t>
  </si>
  <si>
    <t>易晾干</t>
  </si>
  <si>
    <t>不发霉</t>
  </si>
  <si>
    <t>好折叠收纳吗</t>
  </si>
  <si>
    <t>好折叠收纳</t>
  </si>
  <si>
    <t>赠品-泡澡袋</t>
  </si>
  <si>
    <t>适用广（人群）</t>
  </si>
  <si>
    <t>进出方便</t>
  </si>
  <si>
    <t>耐不耐高温</t>
  </si>
  <si>
    <t>加水简单吗</t>
  </si>
  <si>
    <t>加水简单</t>
  </si>
  <si>
    <t>很薄</t>
  </si>
  <si>
    <t>差评</t>
  </si>
  <si>
    <t>味道</t>
  </si>
  <si>
    <t>不牢固</t>
  </si>
  <si>
    <t>盖子薄</t>
  </si>
  <si>
    <t>材质薄</t>
  </si>
  <si>
    <t>夹层渗水</t>
  </si>
  <si>
    <t>夹层漏水</t>
  </si>
  <si>
    <t>保温效果差</t>
  </si>
  <si>
    <t>不保价</t>
  </si>
  <si>
    <t>缺少配件</t>
  </si>
  <si>
    <t>服务差</t>
  </si>
  <si>
    <t>一次性袋容易掉水里</t>
  </si>
  <si>
    <t>容易歪</t>
  </si>
  <si>
    <t>排水不方便</t>
  </si>
  <si>
    <t>排水管短</t>
  </si>
  <si>
    <t>底部太薄</t>
  </si>
  <si>
    <t>难清洗</t>
  </si>
  <si>
    <t>配件不匹配</t>
  </si>
  <si>
    <t>开裂</t>
  </si>
  <si>
    <t>排水塞不好拔</t>
  </si>
  <si>
    <t>过敏</t>
  </si>
  <si>
    <t>一次性袋太薄</t>
  </si>
  <si>
    <t>发霉</t>
  </si>
  <si>
    <t>一次性袋子小</t>
  </si>
  <si>
    <t>收纳袋不防水</t>
  </si>
  <si>
    <t>底薄</t>
  </si>
  <si>
    <t>排水排不干净</t>
  </si>
  <si>
    <t>保温差</t>
  </si>
  <si>
    <t>不好收纳</t>
  </si>
  <si>
    <t>筛子塞不紧导致漏水</t>
  </si>
  <si>
    <t>整体结论</t>
  </si>
  <si>
    <t>吱凡因为主打的就是无异味，但是实际产品高温之后就是有异味的，差评最多的就是这个相关点，这个点在问大家里面无异味也是客户最在意的，我们一定要解决味道的这个问题，有的商家是在泡澡桶里面放了香包，味道就会小一点，另外远浴这家店铺因为整体页面打的是躺靠不怕翻，差评最多的就是关于牢固的差评，放水了之后也是一样的不能放心靠着会侧翻，市场上面的这种折叠的泡澡桶基本都有这个问题，再就是通病用几次就破了，水就会渗透到密度板里面，现在市场上的泡澡桶基本都是这样的情况，我们要开发的泡澡桶需要升级
还有通过评价需求里面了解很多客户觉得非常的浪费水，每次放都是要放很多，冬天得时候家里是电烧热水器有的不能承接那么多的热水，得烧很久烧好几次才能有那么多热水，不方便，通过这个痛点我们可以直接赠送一个发热棒，类似热得快得那种功能，让直接放冷水也能一次性加热，在中途只需要偶尔加一些热水就行，而不需要全程放水还可以省电，吱凡是没有送得，市场是有店铺送的，打着自动加热的卖点
还有关于排水孔的，远浴他们是单排水孔，客户有说排水底部排不干净容易有味道发霉，吱凡是双排水孔，但是还是会有客户说排水不方便，一桶水要排好久，建议我们在开发的时候把排水孔在给加宽加大一些</t>
  </si>
  <si>
    <t>接下来怎么做</t>
  </si>
  <si>
    <t>产品升级无味的，把密度板和底部都加厚，排水孔口径放大，排水管加长是需要产品解决的地方
赠品需要加一个发热棒</t>
  </si>
  <si>
    <t>渠道</t>
  </si>
  <si>
    <t>痛点梳理</t>
  </si>
  <si>
    <t>期待点梳理</t>
  </si>
  <si>
    <t>百度AI分析</t>
  </si>
  <si>
    <t>小红书分析</t>
  </si>
  <si>
    <t>抖音分析</t>
  </si>
  <si>
    <t>什么人</t>
  </si>
  <si>
    <t>什么场景</t>
  </si>
  <si>
    <t>解决什么事</t>
  </si>
  <si>
    <t>任务目标</t>
  </si>
  <si>
    <t>家里有小孩</t>
  </si>
  <si>
    <t>出租房</t>
  </si>
  <si>
    <t>小户型没有浴缸，但是又想要泡澡放松的</t>
  </si>
  <si>
    <t>打造 小户型也能轻松泡澡的体验</t>
  </si>
  <si>
    <t>空间适配差：传统浴缸占地大，小户型、租房无法使用</t>
  </si>
  <si>
    <t>省空间设计：可折叠 / 充气式，收纳后体积小巧，不占地方</t>
  </si>
  <si>
    <t>养宠物的</t>
  </si>
  <si>
    <t>小户型浴室</t>
  </si>
  <si>
    <t>传统浴缸占用空间大，安装复杂，租房人群无法适用</t>
  </si>
  <si>
    <t>兼顾保温性与实用性</t>
  </si>
  <si>
    <t>操作繁琐：加水慢、排水难，清洁费力</t>
  </si>
  <si>
    <t>强保温性能：采用加厚保温材质，搭配保温盖，延长水温保持时间</t>
  </si>
  <si>
    <t>自己爱泡澡没有浴缸的</t>
  </si>
  <si>
    <t>秋冬季节保暖泡澡</t>
  </si>
  <si>
    <t>普通泡澡盆保温性差，水温下降快，无法折叠</t>
  </si>
  <si>
    <t>降低安装，收纳成本，适配多种居住场景</t>
  </si>
  <si>
    <t>保温性不足：水温下降快，泡澡体验打折扣</t>
  </si>
  <si>
    <t>安全防护：底部防滑纹路、侧边扶手、防倾倒支撑，适配老人小孩</t>
  </si>
  <si>
    <t>养生放松的</t>
  </si>
  <si>
    <t>泡澡时加水，排水不变 清洁麻烦</t>
  </si>
  <si>
    <t>安全性欠缺：底部光滑易滑倒，无防滑、防倾倒设计</t>
  </si>
  <si>
    <t>便捷操作：预留排水口（带防堵设计），支持快速加水、排水，内壁易清洁不挂污</t>
  </si>
  <si>
    <t>产后恢复</t>
  </si>
  <si>
    <t>收纳不便：闲置时占用储物空间，难以存放</t>
  </si>
  <si>
    <t>材质环保无异味，承重性强（适配不同体重人群）</t>
  </si>
  <si>
    <t>气味过大，对身体有危害</t>
  </si>
  <si>
    <t>细节优化：自带收纳袋、可调节高度 / 坐姿支撑，提升</t>
  </si>
  <si>
    <t>排名</t>
  </si>
  <si>
    <t>主图</t>
  </si>
  <si>
    <t>店铺</t>
  </si>
  <si>
    <t>链接</t>
  </si>
  <si>
    <t>材质</t>
  </si>
  <si>
    <t>底部厚度</t>
  </si>
  <si>
    <t>排水孔</t>
  </si>
  <si>
    <t>尺寸</t>
  </si>
  <si>
    <t>价格带</t>
  </si>
  <si>
    <t>主卖点</t>
  </si>
  <si>
    <t>尺寸占比</t>
  </si>
  <si>
    <t>款式占比</t>
  </si>
  <si>
    <t>占比图片</t>
  </si>
  <si>
    <t>赠品</t>
  </si>
  <si>
    <t>优势点</t>
  </si>
  <si>
    <t>日本泡澡桶折叠大人家用洗澡桶儿童成人专用浴缸泡浴桶可坐沐浴盆</t>
  </si>
  <si>
    <t xml:space="preserve">牛津布 珍珠棉 
PVC </t>
  </si>
  <si>
    <t>70cm*65cm
80cm*65cm
55cm*40cm</t>
  </si>
  <si>
    <t>95.0-245.0</t>
  </si>
  <si>
    <t>环保无味</t>
  </si>
  <si>
    <t>排水管 泡澡袋 电子说明书 浴盐 瑶浴 花瓣 注水坐垫 收纳袋 保温盖 智能熏蒸机</t>
  </si>
  <si>
    <t>做的价格带区分，和市场远浴、益伟家居都是同款，价格带和他们在不同的竞争上面，主打的核心卖点是无味，和市场其他店铺打的卖点是区分开的</t>
  </si>
  <si>
    <t>益伟家居旗舰店</t>
  </si>
  <si>
    <t>泡澡桶大人折叠洗澡桶儿童家用全身浴桶浴缸洗澡盆沐浴桶成人神器</t>
  </si>
  <si>
    <t>70cm*65cm
80cm*65cm</t>
  </si>
  <si>
    <t>35.0-95.0</t>
  </si>
  <si>
    <t>长效保温</t>
  </si>
  <si>
    <t xml:space="preserve">排水管 泡澡袋  浴盐 注水坐垫 收纳袋 熏蒸盖 熏蒸机 </t>
  </si>
  <si>
    <t>款式区分，开关折叠形式</t>
  </si>
  <si>
    <t>巧恋家居旗舰店</t>
  </si>
  <si>
    <t>泡澡桶折叠大人成人家用沐浴盆泡浴洗澡桶儿童可坐加厚浴缸汗蒸桶</t>
  </si>
  <si>
    <t xml:space="preserve">尼龙布 珍珠棉 
PVC </t>
  </si>
  <si>
    <t>排水管 排水阀 泡澡袋  浴盐 注水坐垫 收纳袋 熏蒸盖 保温罩  加热棒 温度计 熏蒸机  药浴包 脖圈 戏水玩具</t>
  </si>
  <si>
    <t>打着自动加热的卖点，是有赠送加热棒，市场上榜的这些只有他家有加热棒可以打自动加热这个卖点</t>
  </si>
  <si>
    <t>娜拉之夏旗舰店</t>
  </si>
  <si>
    <t>lalapercare/娜拉之夏自动充气泡澡桶冬天成人大人折叠儿童泡浴桶</t>
  </si>
  <si>
    <t>5mm</t>
  </si>
  <si>
    <t xml:space="preserve">
80*80*65cm</t>
  </si>
  <si>
    <t>245.0-650.0</t>
  </si>
  <si>
    <t>自动充气</t>
  </si>
  <si>
    <t>充气 款式区分</t>
  </si>
  <si>
    <t>泡澡桶大人折叠泡浴桶洗澡桶儿童可坐浴盆游泳桶成人浴缸全身浴桶</t>
  </si>
  <si>
    <t>70cm*66cm
80cm*66cm
55*40cm</t>
  </si>
  <si>
    <t>加厚牢固</t>
  </si>
  <si>
    <t>和吱凡一样的款式，价格带区分，价格比较低，对比吱凡有价格优势</t>
  </si>
  <si>
    <t>益瑞康家居专营店</t>
  </si>
  <si>
    <t>泡澡桶大人折叠儿童洗澡桶加厚成人全身浴桶家用沐浴桶浴缸坐浴盆</t>
  </si>
  <si>
    <t xml:space="preserve">牛津布  
PVC </t>
  </si>
  <si>
    <t>70*66
80*70</t>
  </si>
  <si>
    <t>加厚锁温</t>
  </si>
  <si>
    <t>玫瑰精油 瑶浴包 泡脚桶 浴袋 洗浴3件套 注水坐垫 说明书 排水管</t>
  </si>
  <si>
    <t>渐变彩色，价格带也比较高和吱凡同价格带的，但是款式打的人群和吱凡应该是不同的人群，这个人群会更加年轻化</t>
  </si>
  <si>
    <t>泡澡桶折叠大人家用洗澡桶儿童成人全身沐浴游泳泡浴浴缸浴盆浴桶</t>
  </si>
  <si>
    <t>加厚保温</t>
  </si>
  <si>
    <t xml:space="preserve">排水管 泡澡袋  浴盐 防尘袋 坐垫 收纳袋 保温盖 </t>
  </si>
  <si>
    <t>欧巢卫浴旗舰店</t>
  </si>
  <si>
    <t>【政府补贴】泡澡桶大人折叠家用超大号胖子专用成人洗澡沐浴桶缸</t>
  </si>
  <si>
    <t>牛津布  
PVC 注塑板</t>
  </si>
  <si>
    <t>80cm*65cm</t>
  </si>
  <si>
    <t>抑菌</t>
  </si>
  <si>
    <t>排水管 泡澡袋  浴盐 防尘袋 坐垫 收纳袋 保温罩 香包  加热棒</t>
  </si>
  <si>
    <t>主图差异化，尺寸其实和市场是一样的，都是80的尺寸，主图打的人群是专为大体重人群设计</t>
  </si>
  <si>
    <t>每时美家旗舰店</t>
  </si>
  <si>
    <t>泡澡桶折叠浴缸大人浴桶家用成人全身洗澡桶沐浴桶加厚保温神器</t>
  </si>
  <si>
    <t>排水管 泡澡袋   防尘袋 坐垫 收纳袋 保温罩   置物架</t>
  </si>
  <si>
    <t>纯色+渐变，人群是比较年轻的</t>
  </si>
  <si>
    <t>泡澡桶大人折叠儿童洗澡桶小孩可坐浴盆家用游泳桶宝宝全身浴桶</t>
  </si>
  <si>
    <t>55cm*40cm
70cm*66cm
80cm*66cm</t>
  </si>
  <si>
    <t>长效锁温</t>
  </si>
  <si>
    <t>戏水鸭 防尘袋 水温卡 游泳脖圈 坐垫 排水管 泡澡袋 收纳袋 海洋球  洗头刷</t>
  </si>
  <si>
    <t>儿童的定位，款式和吱凡一样，但是价格带比吱凡低一个价格带</t>
  </si>
  <si>
    <t>中古居家日用旗舰店</t>
  </si>
  <si>
    <t>泡澡桶儿童折叠宝宝洗澡桶家用婴儿加厚洗澡盆浴盆冬天全身泡浴桶</t>
  </si>
  <si>
    <t xml:space="preserve">55cm*40cm
70cm*65cm
</t>
  </si>
  <si>
    <t>环保抑菌</t>
  </si>
  <si>
    <t xml:space="preserve">亲子鸭 坐垫 排水管 泡澡袋 收纳袋 海洋球 </t>
  </si>
  <si>
    <t>儿童的定位，款式是市场比较差异化的，相比吱凡他们的画芯 他们更加</t>
  </si>
  <si>
    <t>【政府补贴】泡澡桶可折叠大人家用成人儿童洗澡桶泡浴桶沐浴桶盆</t>
  </si>
  <si>
    <r>
      <rPr>
        <sz val="12"/>
        <color rgb="FF1F1F1F"/>
        <rFont val="宋体"/>
        <charset val="134"/>
      </rPr>
      <t>牛津布</t>
    </r>
    <r>
      <rPr>
        <sz val="12"/>
        <color rgb="FF1F1F1F"/>
        <rFont val="PingFang SC"/>
        <charset val="134"/>
      </rPr>
      <t xml:space="preserve"> </t>
    </r>
    <r>
      <rPr>
        <sz val="12"/>
        <color rgb="FF1F1F1F"/>
        <rFont val="宋体"/>
        <charset val="134"/>
      </rPr>
      <t>珍珠棉复合板</t>
    </r>
    <r>
      <rPr>
        <sz val="12"/>
        <color rgb="FF1F1F1F"/>
        <rFont val="PingFang SC"/>
        <charset val="134"/>
      </rPr>
      <t xml:space="preserve">  pvc</t>
    </r>
  </si>
  <si>
    <t>70cm*65cm
80cm*65cm
120cm*55cm
150cm*55cm</t>
  </si>
  <si>
    <t>保温</t>
  </si>
  <si>
    <t>排水管 泡澡袋   防尘袋  收纳袋 保温盖 花瓣  加热棒 说明书</t>
  </si>
  <si>
    <t>格威奈旗舰店</t>
  </si>
  <si>
    <t>【国补】泡澡桶折叠大人泡浴桶家用成人全身洗澡桶儿童沐浴桶浴缸</t>
  </si>
  <si>
    <t>70cm*65cm</t>
  </si>
  <si>
    <t>95.0-240.0</t>
  </si>
  <si>
    <t>排水管 泡澡袋   防尘袋 坐垫 瑶浴 收纳袋 保温盖 精油  洗浴3件套 说明书 置物架</t>
  </si>
  <si>
    <t>方形，款式和市场差异化</t>
  </si>
  <si>
    <t>日本泡澡桶儿童折叠洗澡桶小孩可坐浴盆家用游泳浴桶冬天宝宝全身</t>
  </si>
  <si>
    <r>
      <rPr>
        <sz val="12"/>
        <color rgb="FF1F1F1F"/>
        <rFont val="宋体"/>
        <charset val="134"/>
      </rPr>
      <t>牛津布</t>
    </r>
    <r>
      <rPr>
        <sz val="12"/>
        <color rgb="FF1F1F1F"/>
        <rFont val="PingFang SC"/>
        <charset val="134"/>
      </rPr>
      <t xml:space="preserve"> </t>
    </r>
    <r>
      <rPr>
        <sz val="12"/>
        <color rgb="FF1F1F1F"/>
        <rFont val="宋体"/>
        <charset val="134"/>
      </rPr>
      <t>珍珠棉</t>
    </r>
    <r>
      <rPr>
        <sz val="12"/>
        <color rgb="FF1F1F1F"/>
        <rFont val="PingFang SC"/>
        <charset val="134"/>
      </rPr>
      <t xml:space="preserve">  pvc</t>
    </r>
  </si>
  <si>
    <t>70cm*66cm
55cm*40cm</t>
  </si>
  <si>
    <t>戏水鸭 防尘袋 水温卡 游泳脖圈  排水管 泡澡袋 收纳袋 海洋球  洗头刷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</si>
</sst>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6">
    <font>
      <sz val="11"/>
      <color theme="1"/>
      <name val="宋体"/>
      <charset val="134"/>
      <scheme val="minor"/>
    </font>
    <font>
      <sz val="16"/>
      <color theme="1"/>
      <name val="宋体"/>
      <charset val="134"/>
      <scheme val="minor"/>
    </font>
    <font>
      <sz val="12"/>
      <name val="宋体"/>
      <charset val="134"/>
      <scheme val="minor"/>
    </font>
    <font>
      <u/>
      <sz val="11"/>
      <color rgb="FF800080"/>
      <name val="宋体"/>
      <charset val="134"/>
      <scheme val="minor"/>
    </font>
    <font>
      <sz val="12"/>
      <color rgb="FF1F1F1F"/>
      <name val="宋体"/>
      <charset val="134"/>
    </font>
    <font>
      <sz val="11"/>
      <color theme="1"/>
      <name val="微软雅黑"/>
      <charset val="134"/>
    </font>
    <font>
      <b/>
      <sz val="14"/>
      <color theme="1"/>
      <name val="微软雅黑"/>
      <charset val="134"/>
    </font>
    <font>
      <b/>
      <sz val="16"/>
      <color theme="0"/>
      <name val="微软雅黑"/>
      <charset val="134"/>
    </font>
    <font>
      <b/>
      <sz val="14"/>
      <name val="微软雅黑"/>
      <charset val="134"/>
    </font>
    <font>
      <b/>
      <sz val="18"/>
      <color theme="1"/>
      <name val="宋体"/>
      <charset val="134"/>
      <scheme val="minor"/>
    </font>
    <font>
      <u/>
      <sz val="11"/>
      <color rgb="FF800080"/>
      <name val="宋体"/>
      <charset val="0"/>
      <scheme val="minor"/>
    </font>
    <font>
      <b/>
      <sz val="11"/>
      <color theme="0"/>
      <name val="微软雅黑"/>
      <charset val="134"/>
    </font>
    <font>
      <sz val="11"/>
      <name val="宋体"/>
      <charset val="134"/>
      <scheme val="minor"/>
    </font>
    <font>
      <sz val="11"/>
      <name val="微软雅黑"/>
      <charset val="134"/>
    </font>
    <font>
      <sz val="12"/>
      <name val="宋体"/>
      <charset val="134"/>
    </font>
    <font>
      <b/>
      <sz val="11"/>
      <name val="微软雅黑"/>
      <charset val="134"/>
    </font>
    <font>
      <b/>
      <sz val="18"/>
      <color theme="1"/>
      <name val="微软雅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1F1F1F"/>
      <name val="PingFang SC"/>
      <charset val="134"/>
    </font>
  </fonts>
  <fills count="37">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FFC000"/>
        <bgColor indexed="64"/>
      </patternFill>
    </fill>
    <fill>
      <patternFill patternType="solid">
        <fgColor theme="8" tint="-0.249977111117893"/>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8"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9" applyNumberFormat="0" applyFill="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3" fillId="0" borderId="0" applyNumberFormat="0" applyFill="0" applyBorder="0" applyAlignment="0" applyProtection="0">
      <alignment vertical="center"/>
    </xf>
    <xf numFmtId="0" fontId="24" fillId="8" borderId="11" applyNumberFormat="0" applyAlignment="0" applyProtection="0">
      <alignment vertical="center"/>
    </xf>
    <xf numFmtId="0" fontId="25" fillId="9" borderId="12" applyNumberFormat="0" applyAlignment="0" applyProtection="0">
      <alignment vertical="center"/>
    </xf>
    <xf numFmtId="0" fontId="26" fillId="9" borderId="11" applyNumberFormat="0" applyAlignment="0" applyProtection="0">
      <alignment vertical="center"/>
    </xf>
    <xf numFmtId="0" fontId="27" fillId="10" borderId="13" applyNumberFormat="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6"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0" fillId="0" borderId="0">
      <alignment vertical="center"/>
    </xf>
    <xf numFmtId="0" fontId="0" fillId="0" borderId="0">
      <alignment vertical="center"/>
    </xf>
  </cellStyleXfs>
  <cellXfs count="39">
    <xf numFmtId="0" fontId="0" fillId="0" borderId="0" xfId="0">
      <alignment vertical="center"/>
    </xf>
    <xf numFmtId="0" fontId="0" fillId="0" borderId="1" xfId="0"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0" xfId="0" applyFont="1" applyAlignment="1">
      <alignment vertical="center" wrapText="1"/>
    </xf>
    <xf numFmtId="0" fontId="5" fillId="0" borderId="0" xfId="0" applyFont="1">
      <alignment vertical="center"/>
    </xf>
    <xf numFmtId="0" fontId="6"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49" applyAlignment="1">
      <alignment horizontal="center" vertical="center"/>
    </xf>
    <xf numFmtId="0" fontId="7" fillId="3" borderId="2" xfId="49" applyFont="1" applyFill="1" applyBorder="1" applyAlignment="1">
      <alignment horizontal="center" vertical="center"/>
    </xf>
    <xf numFmtId="0" fontId="7" fillId="3" borderId="3" xfId="49" applyFont="1" applyFill="1" applyBorder="1" applyAlignment="1">
      <alignment horizontal="center" vertical="center"/>
    </xf>
    <xf numFmtId="0" fontId="8" fillId="4" borderId="0" xfId="49" applyFont="1" applyFill="1" applyAlignment="1">
      <alignment horizontal="center" vertical="center"/>
    </xf>
    <xf numFmtId="0" fontId="8" fillId="4" borderId="4" xfId="49" applyFont="1" applyFill="1" applyBorder="1" applyAlignment="1">
      <alignment horizontal="center" vertical="center"/>
    </xf>
    <xf numFmtId="0" fontId="7" fillId="3" borderId="1" xfId="0" applyFont="1" applyFill="1" applyBorder="1" applyAlignment="1">
      <alignment horizontal="center" vertical="center"/>
    </xf>
    <xf numFmtId="0" fontId="9" fillId="0" borderId="0" xfId="0" applyFont="1" applyFill="1" applyAlignment="1">
      <alignment vertical="center"/>
    </xf>
    <xf numFmtId="0" fontId="10" fillId="0" borderId="1" xfId="6" applyFont="1" applyFill="1" applyBorder="1" applyAlignment="1">
      <alignment vertical="center" wrapText="1"/>
    </xf>
    <xf numFmtId="0" fontId="8" fillId="4" borderId="5" xfId="49" applyFont="1" applyFill="1" applyBorder="1" applyAlignment="1">
      <alignment horizontal="center" vertical="center"/>
    </xf>
    <xf numFmtId="0" fontId="8" fillId="4" borderId="6" xfId="49" applyFont="1" applyFill="1" applyBorder="1" applyAlignment="1">
      <alignment horizontal="center" vertical="center"/>
    </xf>
    <xf numFmtId="0" fontId="11" fillId="5" borderId="1" xfId="49" applyFont="1" applyFill="1" applyBorder="1" applyAlignment="1">
      <alignment horizontal="center" vertical="center"/>
    </xf>
    <xf numFmtId="0" fontId="8" fillId="4" borderId="1" xfId="49" applyFont="1" applyFill="1" applyBorder="1" applyAlignment="1">
      <alignment horizontal="center" vertical="center"/>
    </xf>
    <xf numFmtId="0" fontId="0" fillId="0" borderId="1" xfId="0" applyFont="1" applyFill="1" applyBorder="1" applyAlignment="1">
      <alignment horizontal="center" vertical="center"/>
    </xf>
    <xf numFmtId="10" fontId="0" fillId="0" borderId="1" xfId="3" applyNumberFormat="1" applyBorder="1" applyAlignment="1">
      <alignment horizontal="center" vertical="center"/>
    </xf>
    <xf numFmtId="0" fontId="0" fillId="0" borderId="1" xfId="49" applyBorder="1" applyAlignment="1">
      <alignment horizontal="center" vertical="center"/>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1" xfId="49" applyFont="1" applyBorder="1" applyAlignment="1">
      <alignment horizontal="center" vertical="center"/>
    </xf>
    <xf numFmtId="10" fontId="0" fillId="0" borderId="2" xfId="3" applyNumberFormat="1" applyBorder="1" applyAlignment="1">
      <alignment horizontal="center" vertical="center"/>
    </xf>
    <xf numFmtId="9" fontId="0" fillId="0" borderId="2" xfId="3" applyFont="1" applyFill="1" applyBorder="1" applyAlignment="1" applyProtection="1">
      <alignment horizontal="center" vertical="center"/>
    </xf>
    <xf numFmtId="0" fontId="14" fillId="0" borderId="1" xfId="0" applyFont="1" applyFill="1" applyBorder="1" applyAlignment="1">
      <alignment horizontal="center" vertical="center"/>
    </xf>
    <xf numFmtId="176" fontId="14" fillId="0" borderId="1" xfId="3" applyNumberFormat="1" applyFont="1" applyBorder="1" applyAlignment="1">
      <alignment horizontal="center" vertical="center"/>
    </xf>
    <xf numFmtId="0" fontId="15" fillId="6" borderId="1" xfId="49" applyFont="1" applyFill="1" applyBorder="1" applyAlignment="1">
      <alignment horizontal="center" vertical="center"/>
    </xf>
    <xf numFmtId="0" fontId="13" fillId="6" borderId="1" xfId="49" applyFont="1" applyFill="1" applyBorder="1" applyAlignment="1">
      <alignment horizontal="center" vertical="center" wrapText="1"/>
    </xf>
    <xf numFmtId="0" fontId="13" fillId="6" borderId="2" xfId="49" applyFont="1" applyFill="1" applyBorder="1" applyAlignment="1">
      <alignment horizontal="center" vertical="center" wrapText="1"/>
    </xf>
    <xf numFmtId="0" fontId="13" fillId="6" borderId="3" xfId="49" applyFont="1" applyFill="1" applyBorder="1" applyAlignment="1">
      <alignment horizontal="center" vertical="center"/>
    </xf>
    <xf numFmtId="0" fontId="13" fillId="6" borderId="7" xfId="49" applyFont="1" applyFill="1" applyBorder="1" applyAlignment="1">
      <alignment horizontal="center" vertical="center"/>
    </xf>
    <xf numFmtId="0" fontId="16" fillId="0" borderId="0" xfId="49" applyFont="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32.png"/><Relationship Id="rId8" Type="http://schemas.openxmlformats.org/officeDocument/2006/relationships/image" Target="media/image31.png"/><Relationship Id="rId7" Type="http://schemas.openxmlformats.org/officeDocument/2006/relationships/image" Target="media/image30.png"/><Relationship Id="rId6" Type="http://schemas.openxmlformats.org/officeDocument/2006/relationships/image" Target="media/image29.png"/><Relationship Id="rId55" Type="http://schemas.openxmlformats.org/officeDocument/2006/relationships/image" Target="media/image78.png"/><Relationship Id="rId54" Type="http://schemas.openxmlformats.org/officeDocument/2006/relationships/image" Target="media/image77.png"/><Relationship Id="rId53" Type="http://schemas.openxmlformats.org/officeDocument/2006/relationships/image" Target="media/image76.png"/><Relationship Id="rId52" Type="http://schemas.openxmlformats.org/officeDocument/2006/relationships/image" Target="media/image75.png"/><Relationship Id="rId51" Type="http://schemas.openxmlformats.org/officeDocument/2006/relationships/image" Target="media/image74.png"/><Relationship Id="rId50" Type="http://schemas.openxmlformats.org/officeDocument/2006/relationships/image" Target="media/image73.png"/><Relationship Id="rId5" Type="http://schemas.openxmlformats.org/officeDocument/2006/relationships/image" Target="media/image28.png"/><Relationship Id="rId49" Type="http://schemas.openxmlformats.org/officeDocument/2006/relationships/image" Target="media/image72.png"/><Relationship Id="rId48" Type="http://schemas.openxmlformats.org/officeDocument/2006/relationships/image" Target="media/image71.png"/><Relationship Id="rId47" Type="http://schemas.openxmlformats.org/officeDocument/2006/relationships/image" Target="media/image70.png"/><Relationship Id="rId46" Type="http://schemas.openxmlformats.org/officeDocument/2006/relationships/image" Target="media/image69.png"/><Relationship Id="rId45" Type="http://schemas.openxmlformats.org/officeDocument/2006/relationships/image" Target="media/image68.png"/><Relationship Id="rId44" Type="http://schemas.openxmlformats.org/officeDocument/2006/relationships/image" Target="media/image67.png"/><Relationship Id="rId43" Type="http://schemas.openxmlformats.org/officeDocument/2006/relationships/image" Target="media/image66.png"/><Relationship Id="rId42" Type="http://schemas.openxmlformats.org/officeDocument/2006/relationships/image" Target="media/image65.png"/><Relationship Id="rId41" Type="http://schemas.openxmlformats.org/officeDocument/2006/relationships/image" Target="media/image64.png"/><Relationship Id="rId40" Type="http://schemas.openxmlformats.org/officeDocument/2006/relationships/image" Target="media/image63.png"/><Relationship Id="rId4" Type="http://schemas.openxmlformats.org/officeDocument/2006/relationships/image" Target="media/image27.png"/><Relationship Id="rId39" Type="http://schemas.openxmlformats.org/officeDocument/2006/relationships/image" Target="media/image62.png"/><Relationship Id="rId38" Type="http://schemas.openxmlformats.org/officeDocument/2006/relationships/image" Target="media/image61.png"/><Relationship Id="rId37" Type="http://schemas.openxmlformats.org/officeDocument/2006/relationships/image" Target="media/image60.png"/><Relationship Id="rId36" Type="http://schemas.openxmlformats.org/officeDocument/2006/relationships/image" Target="media/image59.png"/><Relationship Id="rId35" Type="http://schemas.openxmlformats.org/officeDocument/2006/relationships/image" Target="media/image58.png"/><Relationship Id="rId34" Type="http://schemas.openxmlformats.org/officeDocument/2006/relationships/image" Target="media/image57.png"/><Relationship Id="rId33" Type="http://schemas.openxmlformats.org/officeDocument/2006/relationships/image" Target="media/image56.png"/><Relationship Id="rId32" Type="http://schemas.openxmlformats.org/officeDocument/2006/relationships/image" Target="media/image55.png"/><Relationship Id="rId31" Type="http://schemas.openxmlformats.org/officeDocument/2006/relationships/image" Target="media/image54.png"/><Relationship Id="rId30" Type="http://schemas.openxmlformats.org/officeDocument/2006/relationships/image" Target="media/image53.png"/><Relationship Id="rId3" Type="http://schemas.openxmlformats.org/officeDocument/2006/relationships/image" Target="media/image26.webp"/><Relationship Id="rId29" Type="http://schemas.openxmlformats.org/officeDocument/2006/relationships/image" Target="media/image52.png"/><Relationship Id="rId28" Type="http://schemas.openxmlformats.org/officeDocument/2006/relationships/image" Target="media/image51.png"/><Relationship Id="rId27" Type="http://schemas.openxmlformats.org/officeDocument/2006/relationships/image" Target="media/image50.png"/><Relationship Id="rId26" Type="http://schemas.openxmlformats.org/officeDocument/2006/relationships/image" Target="media/image49.png"/><Relationship Id="rId25" Type="http://schemas.openxmlformats.org/officeDocument/2006/relationships/image" Target="media/image48.png"/><Relationship Id="rId24" Type="http://schemas.openxmlformats.org/officeDocument/2006/relationships/image" Target="media/image47.png"/><Relationship Id="rId23" Type="http://schemas.openxmlformats.org/officeDocument/2006/relationships/image" Target="media/image46.png"/><Relationship Id="rId22" Type="http://schemas.openxmlformats.org/officeDocument/2006/relationships/image" Target="media/image45.png"/><Relationship Id="rId21" Type="http://schemas.openxmlformats.org/officeDocument/2006/relationships/image" Target="media/image44.png"/><Relationship Id="rId20" Type="http://schemas.openxmlformats.org/officeDocument/2006/relationships/image" Target="media/image43.png"/><Relationship Id="rId2" Type="http://schemas.openxmlformats.org/officeDocument/2006/relationships/image" Target="NULL" TargetMode="External"/><Relationship Id="rId19" Type="http://schemas.openxmlformats.org/officeDocument/2006/relationships/image" Target="media/image42.png"/><Relationship Id="rId18" Type="http://schemas.openxmlformats.org/officeDocument/2006/relationships/image" Target="media/image41.png"/><Relationship Id="rId17" Type="http://schemas.openxmlformats.org/officeDocument/2006/relationships/image" Target="media/image40.png"/><Relationship Id="rId16" Type="http://schemas.openxmlformats.org/officeDocument/2006/relationships/image" Target="media/image39.png"/><Relationship Id="rId15" Type="http://schemas.openxmlformats.org/officeDocument/2006/relationships/image" Target="media/image38.png"/><Relationship Id="rId14" Type="http://schemas.openxmlformats.org/officeDocument/2006/relationships/image" Target="media/image37.png"/><Relationship Id="rId13" Type="http://schemas.openxmlformats.org/officeDocument/2006/relationships/image" Target="media/image36.png"/><Relationship Id="rId12" Type="http://schemas.openxmlformats.org/officeDocument/2006/relationships/image" Target="media/image35.png"/><Relationship Id="rId11" Type="http://schemas.openxmlformats.org/officeDocument/2006/relationships/image" Target="media/image34.png"/><Relationship Id="rId10" Type="http://schemas.openxmlformats.org/officeDocument/2006/relationships/image" Target="media/image33.png"/><Relationship Id="rId1" Type="http://schemas.openxmlformats.org/officeDocument/2006/relationships/image" Target="media/image25.webp"/></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2" Type="http://schemas.openxmlformats.org/officeDocument/2006/relationships/image" Target="../media/image24.png"/><Relationship Id="rId21" Type="http://schemas.openxmlformats.org/officeDocument/2006/relationships/image" Target="../media/image23.png"/><Relationship Id="rId20" Type="http://schemas.openxmlformats.org/officeDocument/2006/relationships/image" Target="../media/image22.png"/><Relationship Id="rId2" Type="http://schemas.openxmlformats.org/officeDocument/2006/relationships/image" Target="../media/image4.png"/><Relationship Id="rId19" Type="http://schemas.openxmlformats.org/officeDocument/2006/relationships/image" Target="../media/image21.png"/><Relationship Id="rId18" Type="http://schemas.openxmlformats.org/officeDocument/2006/relationships/image" Target="../media/image20.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800735</xdr:colOff>
      <xdr:row>53</xdr:row>
      <xdr:rowOff>182245</xdr:rowOff>
    </xdr:from>
    <xdr:to>
      <xdr:col>6</xdr:col>
      <xdr:colOff>646430</xdr:colOff>
      <xdr:row>84</xdr:row>
      <xdr:rowOff>84455</xdr:rowOff>
    </xdr:to>
    <xdr:pic>
      <xdr:nvPicPr>
        <xdr:cNvPr id="2" name="图片 1"/>
        <xdr:cNvPicPr>
          <a:picLocks noChangeAspect="1"/>
        </xdr:cNvPicPr>
      </xdr:nvPicPr>
      <xdr:blipFill>
        <a:blip r:embed="rId1"/>
        <a:stretch>
          <a:fillRect/>
        </a:stretch>
      </xdr:blipFill>
      <xdr:spPr>
        <a:xfrm>
          <a:off x="4594225" y="17303115"/>
          <a:ext cx="4050665" cy="7433310"/>
        </a:xfrm>
        <a:prstGeom prst="rect">
          <a:avLst/>
        </a:prstGeom>
        <a:noFill/>
        <a:ln w="9525">
          <a:noFill/>
        </a:ln>
      </xdr:spPr>
    </xdr:pic>
    <xdr:clientData/>
  </xdr:twoCellAnchor>
  <xdr:twoCellAnchor editAs="oneCell">
    <xdr:from>
      <xdr:col>0</xdr:col>
      <xdr:colOff>635</xdr:colOff>
      <xdr:row>53</xdr:row>
      <xdr:rowOff>163195</xdr:rowOff>
    </xdr:from>
    <xdr:to>
      <xdr:col>3</xdr:col>
      <xdr:colOff>980440</xdr:colOff>
      <xdr:row>84</xdr:row>
      <xdr:rowOff>60960</xdr:rowOff>
    </xdr:to>
    <xdr:pic>
      <xdr:nvPicPr>
        <xdr:cNvPr id="3" name="图片 2"/>
        <xdr:cNvPicPr>
          <a:picLocks noChangeAspect="1"/>
        </xdr:cNvPicPr>
      </xdr:nvPicPr>
      <xdr:blipFill>
        <a:blip r:embed="rId2"/>
        <a:stretch>
          <a:fillRect/>
        </a:stretch>
      </xdr:blipFill>
      <xdr:spPr>
        <a:xfrm>
          <a:off x="635" y="17284065"/>
          <a:ext cx="4773295" cy="742886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66040</xdr:colOff>
      <xdr:row>1</xdr:row>
      <xdr:rowOff>12700</xdr:rowOff>
    </xdr:from>
    <xdr:to>
      <xdr:col>12</xdr:col>
      <xdr:colOff>1518920</xdr:colOff>
      <xdr:row>1</xdr:row>
      <xdr:rowOff>1314450</xdr:rowOff>
    </xdr:to>
    <xdr:pic>
      <xdr:nvPicPr>
        <xdr:cNvPr id="2" name="图片 1"/>
        <xdr:cNvPicPr>
          <a:picLocks noChangeAspect="1"/>
        </xdr:cNvPicPr>
      </xdr:nvPicPr>
      <xdr:blipFill>
        <a:blip r:embed="rId1"/>
        <a:stretch>
          <a:fillRect/>
        </a:stretch>
      </xdr:blipFill>
      <xdr:spPr>
        <a:xfrm>
          <a:off x="12454255" y="673100"/>
          <a:ext cx="1452880" cy="1301750"/>
        </a:xfrm>
        <a:prstGeom prst="rect">
          <a:avLst/>
        </a:prstGeom>
        <a:noFill/>
        <a:ln w="9525">
          <a:noFill/>
        </a:ln>
      </xdr:spPr>
    </xdr:pic>
    <xdr:clientData/>
  </xdr:twoCellAnchor>
  <xdr:twoCellAnchor editAs="oneCell">
    <xdr:from>
      <xdr:col>12</xdr:col>
      <xdr:colOff>1524000</xdr:colOff>
      <xdr:row>1</xdr:row>
      <xdr:rowOff>0</xdr:rowOff>
    </xdr:from>
    <xdr:to>
      <xdr:col>12</xdr:col>
      <xdr:colOff>2835910</xdr:colOff>
      <xdr:row>2</xdr:row>
      <xdr:rowOff>0</xdr:rowOff>
    </xdr:to>
    <xdr:pic>
      <xdr:nvPicPr>
        <xdr:cNvPr id="3" name="图片 2"/>
        <xdr:cNvPicPr>
          <a:picLocks noChangeAspect="1"/>
        </xdr:cNvPicPr>
      </xdr:nvPicPr>
      <xdr:blipFill>
        <a:blip r:embed="rId2"/>
        <a:stretch>
          <a:fillRect/>
        </a:stretch>
      </xdr:blipFill>
      <xdr:spPr>
        <a:xfrm>
          <a:off x="13912215" y="660400"/>
          <a:ext cx="1311910" cy="1320800"/>
        </a:xfrm>
        <a:prstGeom prst="rect">
          <a:avLst/>
        </a:prstGeom>
        <a:noFill/>
        <a:ln w="9525">
          <a:noFill/>
        </a:ln>
      </xdr:spPr>
    </xdr:pic>
    <xdr:clientData/>
  </xdr:twoCellAnchor>
  <xdr:twoCellAnchor editAs="oneCell">
    <xdr:from>
      <xdr:col>12</xdr:col>
      <xdr:colOff>0</xdr:colOff>
      <xdr:row>2</xdr:row>
      <xdr:rowOff>0</xdr:rowOff>
    </xdr:from>
    <xdr:to>
      <xdr:col>12</xdr:col>
      <xdr:colOff>1372235</xdr:colOff>
      <xdr:row>2</xdr:row>
      <xdr:rowOff>1263650</xdr:rowOff>
    </xdr:to>
    <xdr:pic>
      <xdr:nvPicPr>
        <xdr:cNvPr id="4" name="图片 3"/>
        <xdr:cNvPicPr>
          <a:picLocks noChangeAspect="1"/>
        </xdr:cNvPicPr>
      </xdr:nvPicPr>
      <xdr:blipFill>
        <a:blip r:embed="rId3"/>
        <a:stretch>
          <a:fillRect/>
        </a:stretch>
      </xdr:blipFill>
      <xdr:spPr>
        <a:xfrm>
          <a:off x="12388215" y="1981200"/>
          <a:ext cx="1372235" cy="1263650"/>
        </a:xfrm>
        <a:prstGeom prst="rect">
          <a:avLst/>
        </a:prstGeom>
        <a:noFill/>
        <a:ln w="9525">
          <a:noFill/>
        </a:ln>
      </xdr:spPr>
    </xdr:pic>
    <xdr:clientData/>
  </xdr:twoCellAnchor>
  <xdr:twoCellAnchor editAs="oneCell">
    <xdr:from>
      <xdr:col>12</xdr:col>
      <xdr:colOff>1571625</xdr:colOff>
      <xdr:row>1</xdr:row>
      <xdr:rowOff>1282700</xdr:rowOff>
    </xdr:from>
    <xdr:to>
      <xdr:col>13</xdr:col>
      <xdr:colOff>0</xdr:colOff>
      <xdr:row>3</xdr:row>
      <xdr:rowOff>6350</xdr:rowOff>
    </xdr:to>
    <xdr:pic>
      <xdr:nvPicPr>
        <xdr:cNvPr id="5" name="图片 4"/>
        <xdr:cNvPicPr>
          <a:picLocks noChangeAspect="1"/>
        </xdr:cNvPicPr>
      </xdr:nvPicPr>
      <xdr:blipFill>
        <a:blip r:embed="rId4"/>
        <a:stretch>
          <a:fillRect/>
        </a:stretch>
      </xdr:blipFill>
      <xdr:spPr>
        <a:xfrm>
          <a:off x="13959840" y="1943100"/>
          <a:ext cx="1334770" cy="1365250"/>
        </a:xfrm>
        <a:prstGeom prst="rect">
          <a:avLst/>
        </a:prstGeom>
        <a:noFill/>
        <a:ln w="9525">
          <a:noFill/>
        </a:ln>
      </xdr:spPr>
    </xdr:pic>
    <xdr:clientData/>
  </xdr:twoCellAnchor>
  <xdr:twoCellAnchor editAs="oneCell">
    <xdr:from>
      <xdr:col>12</xdr:col>
      <xdr:colOff>50800</xdr:colOff>
      <xdr:row>2</xdr:row>
      <xdr:rowOff>1301115</xdr:rowOff>
    </xdr:from>
    <xdr:to>
      <xdr:col>12</xdr:col>
      <xdr:colOff>1371600</xdr:colOff>
      <xdr:row>3</xdr:row>
      <xdr:rowOff>1294765</xdr:rowOff>
    </xdr:to>
    <xdr:pic>
      <xdr:nvPicPr>
        <xdr:cNvPr id="6" name="图片 5"/>
        <xdr:cNvPicPr>
          <a:picLocks noChangeAspect="1"/>
        </xdr:cNvPicPr>
      </xdr:nvPicPr>
      <xdr:blipFill>
        <a:blip r:embed="rId5"/>
        <a:stretch>
          <a:fillRect/>
        </a:stretch>
      </xdr:blipFill>
      <xdr:spPr>
        <a:xfrm>
          <a:off x="12439015" y="3282315"/>
          <a:ext cx="1320800" cy="1314450"/>
        </a:xfrm>
        <a:prstGeom prst="rect">
          <a:avLst/>
        </a:prstGeom>
        <a:noFill/>
        <a:ln w="9525">
          <a:noFill/>
        </a:ln>
      </xdr:spPr>
    </xdr:pic>
    <xdr:clientData/>
  </xdr:twoCellAnchor>
  <xdr:twoCellAnchor editAs="oneCell">
    <xdr:from>
      <xdr:col>12</xdr:col>
      <xdr:colOff>0</xdr:colOff>
      <xdr:row>5</xdr:row>
      <xdr:rowOff>0</xdr:rowOff>
    </xdr:from>
    <xdr:to>
      <xdr:col>12</xdr:col>
      <xdr:colOff>1421765</xdr:colOff>
      <xdr:row>5</xdr:row>
      <xdr:rowOff>1273175</xdr:rowOff>
    </xdr:to>
    <xdr:pic>
      <xdr:nvPicPr>
        <xdr:cNvPr id="7" name="图片 6"/>
        <xdr:cNvPicPr>
          <a:picLocks noChangeAspect="1"/>
        </xdr:cNvPicPr>
      </xdr:nvPicPr>
      <xdr:blipFill>
        <a:blip r:embed="rId6"/>
        <a:stretch>
          <a:fillRect/>
        </a:stretch>
      </xdr:blipFill>
      <xdr:spPr>
        <a:xfrm>
          <a:off x="12388215" y="5943600"/>
          <a:ext cx="1421765" cy="1273175"/>
        </a:xfrm>
        <a:prstGeom prst="rect">
          <a:avLst/>
        </a:prstGeom>
        <a:noFill/>
        <a:ln w="9525">
          <a:noFill/>
        </a:ln>
      </xdr:spPr>
    </xdr:pic>
    <xdr:clientData/>
  </xdr:twoCellAnchor>
  <xdr:twoCellAnchor editAs="oneCell">
    <xdr:from>
      <xdr:col>12</xdr:col>
      <xdr:colOff>1552575</xdr:colOff>
      <xdr:row>5</xdr:row>
      <xdr:rowOff>25400</xdr:rowOff>
    </xdr:from>
    <xdr:to>
      <xdr:col>12</xdr:col>
      <xdr:colOff>2894965</xdr:colOff>
      <xdr:row>5</xdr:row>
      <xdr:rowOff>1318260</xdr:rowOff>
    </xdr:to>
    <xdr:pic>
      <xdr:nvPicPr>
        <xdr:cNvPr id="8" name="图片 7"/>
        <xdr:cNvPicPr>
          <a:picLocks noChangeAspect="1"/>
        </xdr:cNvPicPr>
      </xdr:nvPicPr>
      <xdr:blipFill>
        <a:blip r:embed="rId7"/>
        <a:stretch>
          <a:fillRect/>
        </a:stretch>
      </xdr:blipFill>
      <xdr:spPr>
        <a:xfrm>
          <a:off x="13940790" y="5969000"/>
          <a:ext cx="1342390" cy="1292860"/>
        </a:xfrm>
        <a:prstGeom prst="rect">
          <a:avLst/>
        </a:prstGeom>
        <a:noFill/>
        <a:ln w="9525">
          <a:noFill/>
        </a:ln>
      </xdr:spPr>
    </xdr:pic>
    <xdr:clientData/>
  </xdr:twoCellAnchor>
  <xdr:twoCellAnchor editAs="oneCell">
    <xdr:from>
      <xdr:col>12</xdr:col>
      <xdr:colOff>22860</xdr:colOff>
      <xdr:row>6</xdr:row>
      <xdr:rowOff>62865</xdr:rowOff>
    </xdr:from>
    <xdr:to>
      <xdr:col>12</xdr:col>
      <xdr:colOff>1442085</xdr:colOff>
      <xdr:row>6</xdr:row>
      <xdr:rowOff>1311910</xdr:rowOff>
    </xdr:to>
    <xdr:pic>
      <xdr:nvPicPr>
        <xdr:cNvPr id="9" name="图片 8"/>
        <xdr:cNvPicPr>
          <a:picLocks noChangeAspect="1"/>
        </xdr:cNvPicPr>
      </xdr:nvPicPr>
      <xdr:blipFill>
        <a:blip r:embed="rId8"/>
        <a:stretch>
          <a:fillRect/>
        </a:stretch>
      </xdr:blipFill>
      <xdr:spPr>
        <a:xfrm>
          <a:off x="12411075" y="7327265"/>
          <a:ext cx="1419225" cy="1249045"/>
        </a:xfrm>
        <a:prstGeom prst="rect">
          <a:avLst/>
        </a:prstGeom>
        <a:noFill/>
        <a:ln w="9525">
          <a:noFill/>
        </a:ln>
      </xdr:spPr>
    </xdr:pic>
    <xdr:clientData/>
  </xdr:twoCellAnchor>
  <xdr:twoCellAnchor editAs="oneCell">
    <xdr:from>
      <xdr:col>12</xdr:col>
      <xdr:colOff>1425575</xdr:colOff>
      <xdr:row>6</xdr:row>
      <xdr:rowOff>34925</xdr:rowOff>
    </xdr:from>
    <xdr:to>
      <xdr:col>13</xdr:col>
      <xdr:colOff>0</xdr:colOff>
      <xdr:row>6</xdr:row>
      <xdr:rowOff>1289050</xdr:rowOff>
    </xdr:to>
    <xdr:pic>
      <xdr:nvPicPr>
        <xdr:cNvPr id="10" name="图片 9"/>
        <xdr:cNvPicPr>
          <a:picLocks noChangeAspect="1"/>
        </xdr:cNvPicPr>
      </xdr:nvPicPr>
      <xdr:blipFill>
        <a:blip r:embed="rId9"/>
        <a:stretch>
          <a:fillRect/>
        </a:stretch>
      </xdr:blipFill>
      <xdr:spPr>
        <a:xfrm>
          <a:off x="13813790" y="7299325"/>
          <a:ext cx="1480820" cy="1254125"/>
        </a:xfrm>
        <a:prstGeom prst="rect">
          <a:avLst/>
        </a:prstGeom>
        <a:noFill/>
        <a:ln w="9525">
          <a:noFill/>
        </a:ln>
      </xdr:spPr>
    </xdr:pic>
    <xdr:clientData/>
  </xdr:twoCellAnchor>
  <xdr:twoCellAnchor editAs="oneCell">
    <xdr:from>
      <xdr:col>12</xdr:col>
      <xdr:colOff>0</xdr:colOff>
      <xdr:row>7</xdr:row>
      <xdr:rowOff>0</xdr:rowOff>
    </xdr:from>
    <xdr:to>
      <xdr:col>12</xdr:col>
      <xdr:colOff>1384300</xdr:colOff>
      <xdr:row>7</xdr:row>
      <xdr:rowOff>1292225</xdr:rowOff>
    </xdr:to>
    <xdr:pic>
      <xdr:nvPicPr>
        <xdr:cNvPr id="11" name="图片 10"/>
        <xdr:cNvPicPr>
          <a:picLocks noChangeAspect="1"/>
        </xdr:cNvPicPr>
      </xdr:nvPicPr>
      <xdr:blipFill>
        <a:blip r:embed="rId10"/>
        <a:stretch>
          <a:fillRect/>
        </a:stretch>
      </xdr:blipFill>
      <xdr:spPr>
        <a:xfrm>
          <a:off x="12388215" y="8585200"/>
          <a:ext cx="1384300" cy="1292225"/>
        </a:xfrm>
        <a:prstGeom prst="rect">
          <a:avLst/>
        </a:prstGeom>
        <a:noFill/>
        <a:ln w="9525">
          <a:noFill/>
        </a:ln>
      </xdr:spPr>
    </xdr:pic>
    <xdr:clientData/>
  </xdr:twoCellAnchor>
  <xdr:twoCellAnchor editAs="oneCell">
    <xdr:from>
      <xdr:col>12</xdr:col>
      <xdr:colOff>1552575</xdr:colOff>
      <xdr:row>6</xdr:row>
      <xdr:rowOff>1273175</xdr:rowOff>
    </xdr:from>
    <xdr:to>
      <xdr:col>12</xdr:col>
      <xdr:colOff>2864485</xdr:colOff>
      <xdr:row>7</xdr:row>
      <xdr:rowOff>1273175</xdr:rowOff>
    </xdr:to>
    <xdr:pic>
      <xdr:nvPicPr>
        <xdr:cNvPr id="12" name="图片 11"/>
        <xdr:cNvPicPr>
          <a:picLocks noChangeAspect="1"/>
        </xdr:cNvPicPr>
      </xdr:nvPicPr>
      <xdr:blipFill>
        <a:blip r:embed="rId2"/>
        <a:stretch>
          <a:fillRect/>
        </a:stretch>
      </xdr:blipFill>
      <xdr:spPr>
        <a:xfrm>
          <a:off x="13940790" y="8537575"/>
          <a:ext cx="1311910" cy="1320800"/>
        </a:xfrm>
        <a:prstGeom prst="rect">
          <a:avLst/>
        </a:prstGeom>
        <a:noFill/>
        <a:ln w="9525">
          <a:noFill/>
        </a:ln>
      </xdr:spPr>
    </xdr:pic>
    <xdr:clientData/>
  </xdr:twoCellAnchor>
  <xdr:twoCellAnchor editAs="oneCell">
    <xdr:from>
      <xdr:col>12</xdr:col>
      <xdr:colOff>57150</xdr:colOff>
      <xdr:row>8</xdr:row>
      <xdr:rowOff>24765</xdr:rowOff>
    </xdr:from>
    <xdr:to>
      <xdr:col>12</xdr:col>
      <xdr:colOff>1372235</xdr:colOff>
      <xdr:row>8</xdr:row>
      <xdr:rowOff>1251585</xdr:rowOff>
    </xdr:to>
    <xdr:pic>
      <xdr:nvPicPr>
        <xdr:cNvPr id="13" name="图片 12"/>
        <xdr:cNvPicPr>
          <a:picLocks noChangeAspect="1"/>
        </xdr:cNvPicPr>
      </xdr:nvPicPr>
      <xdr:blipFill>
        <a:blip r:embed="rId11"/>
        <a:stretch>
          <a:fillRect/>
        </a:stretch>
      </xdr:blipFill>
      <xdr:spPr>
        <a:xfrm>
          <a:off x="12445365" y="9930765"/>
          <a:ext cx="1315085" cy="1226820"/>
        </a:xfrm>
        <a:prstGeom prst="rect">
          <a:avLst/>
        </a:prstGeom>
        <a:noFill/>
        <a:ln w="9525">
          <a:noFill/>
        </a:ln>
      </xdr:spPr>
    </xdr:pic>
    <xdr:clientData/>
  </xdr:twoCellAnchor>
  <xdr:twoCellAnchor editAs="oneCell">
    <xdr:from>
      <xdr:col>12</xdr:col>
      <xdr:colOff>1533525</xdr:colOff>
      <xdr:row>7</xdr:row>
      <xdr:rowOff>1308100</xdr:rowOff>
    </xdr:from>
    <xdr:to>
      <xdr:col>13</xdr:col>
      <xdr:colOff>0</xdr:colOff>
      <xdr:row>9</xdr:row>
      <xdr:rowOff>12700</xdr:rowOff>
    </xdr:to>
    <xdr:pic>
      <xdr:nvPicPr>
        <xdr:cNvPr id="14" name="图片 13"/>
        <xdr:cNvPicPr>
          <a:picLocks noChangeAspect="1"/>
        </xdr:cNvPicPr>
      </xdr:nvPicPr>
      <xdr:blipFill>
        <a:blip r:embed="rId12"/>
        <a:stretch>
          <a:fillRect/>
        </a:stretch>
      </xdr:blipFill>
      <xdr:spPr>
        <a:xfrm>
          <a:off x="13921740" y="9893300"/>
          <a:ext cx="1372870" cy="1346200"/>
        </a:xfrm>
        <a:prstGeom prst="rect">
          <a:avLst/>
        </a:prstGeom>
        <a:noFill/>
        <a:ln w="9525">
          <a:noFill/>
        </a:ln>
      </xdr:spPr>
    </xdr:pic>
    <xdr:clientData/>
  </xdr:twoCellAnchor>
  <xdr:twoCellAnchor editAs="oneCell">
    <xdr:from>
      <xdr:col>12</xdr:col>
      <xdr:colOff>45720</xdr:colOff>
      <xdr:row>9</xdr:row>
      <xdr:rowOff>72390</xdr:rowOff>
    </xdr:from>
    <xdr:to>
      <xdr:col>12</xdr:col>
      <xdr:colOff>1209675</xdr:colOff>
      <xdr:row>9</xdr:row>
      <xdr:rowOff>1240790</xdr:rowOff>
    </xdr:to>
    <xdr:pic>
      <xdr:nvPicPr>
        <xdr:cNvPr id="15" name="图片 14"/>
        <xdr:cNvPicPr>
          <a:picLocks noChangeAspect="1"/>
        </xdr:cNvPicPr>
      </xdr:nvPicPr>
      <xdr:blipFill>
        <a:blip r:embed="rId13"/>
        <a:stretch>
          <a:fillRect/>
        </a:stretch>
      </xdr:blipFill>
      <xdr:spPr>
        <a:xfrm>
          <a:off x="12433935" y="11299190"/>
          <a:ext cx="1163955" cy="1168400"/>
        </a:xfrm>
        <a:prstGeom prst="rect">
          <a:avLst/>
        </a:prstGeom>
        <a:noFill/>
        <a:ln w="9525">
          <a:noFill/>
        </a:ln>
      </xdr:spPr>
    </xdr:pic>
    <xdr:clientData/>
  </xdr:twoCellAnchor>
  <xdr:twoCellAnchor editAs="oneCell">
    <xdr:from>
      <xdr:col>12</xdr:col>
      <xdr:colOff>1524635</xdr:colOff>
      <xdr:row>9</xdr:row>
      <xdr:rowOff>34925</xdr:rowOff>
    </xdr:from>
    <xdr:to>
      <xdr:col>12</xdr:col>
      <xdr:colOff>2811780</xdr:colOff>
      <xdr:row>10</xdr:row>
      <xdr:rowOff>38100</xdr:rowOff>
    </xdr:to>
    <xdr:pic>
      <xdr:nvPicPr>
        <xdr:cNvPr id="16" name="图片 15"/>
        <xdr:cNvPicPr>
          <a:picLocks noChangeAspect="1"/>
        </xdr:cNvPicPr>
      </xdr:nvPicPr>
      <xdr:blipFill>
        <a:blip r:embed="rId14"/>
        <a:stretch>
          <a:fillRect/>
        </a:stretch>
      </xdr:blipFill>
      <xdr:spPr>
        <a:xfrm>
          <a:off x="13912850" y="11261725"/>
          <a:ext cx="1287145" cy="1323975"/>
        </a:xfrm>
        <a:prstGeom prst="rect">
          <a:avLst/>
        </a:prstGeom>
        <a:noFill/>
        <a:ln w="9525">
          <a:noFill/>
        </a:ln>
      </xdr:spPr>
    </xdr:pic>
    <xdr:clientData/>
  </xdr:twoCellAnchor>
  <xdr:twoCellAnchor editAs="oneCell">
    <xdr:from>
      <xdr:col>12</xdr:col>
      <xdr:colOff>0</xdr:colOff>
      <xdr:row>10</xdr:row>
      <xdr:rowOff>0</xdr:rowOff>
    </xdr:from>
    <xdr:to>
      <xdr:col>12</xdr:col>
      <xdr:colOff>1200150</xdr:colOff>
      <xdr:row>10</xdr:row>
      <xdr:rowOff>1280160</xdr:rowOff>
    </xdr:to>
    <xdr:pic>
      <xdr:nvPicPr>
        <xdr:cNvPr id="17" name="图片 16"/>
        <xdr:cNvPicPr>
          <a:picLocks noChangeAspect="1"/>
        </xdr:cNvPicPr>
      </xdr:nvPicPr>
      <xdr:blipFill>
        <a:blip r:embed="rId15"/>
        <a:stretch>
          <a:fillRect/>
        </a:stretch>
      </xdr:blipFill>
      <xdr:spPr>
        <a:xfrm>
          <a:off x="12388215" y="12547600"/>
          <a:ext cx="1200150" cy="1280160"/>
        </a:xfrm>
        <a:prstGeom prst="rect">
          <a:avLst/>
        </a:prstGeom>
        <a:noFill/>
        <a:ln w="9525">
          <a:noFill/>
        </a:ln>
      </xdr:spPr>
    </xdr:pic>
    <xdr:clientData/>
  </xdr:twoCellAnchor>
  <xdr:twoCellAnchor editAs="oneCell">
    <xdr:from>
      <xdr:col>12</xdr:col>
      <xdr:colOff>1504950</xdr:colOff>
      <xdr:row>9</xdr:row>
      <xdr:rowOff>1273175</xdr:rowOff>
    </xdr:from>
    <xdr:to>
      <xdr:col>12</xdr:col>
      <xdr:colOff>2809875</xdr:colOff>
      <xdr:row>10</xdr:row>
      <xdr:rowOff>1292225</xdr:rowOff>
    </xdr:to>
    <xdr:pic>
      <xdr:nvPicPr>
        <xdr:cNvPr id="18" name="图片 17"/>
        <xdr:cNvPicPr>
          <a:picLocks noChangeAspect="1"/>
        </xdr:cNvPicPr>
      </xdr:nvPicPr>
      <xdr:blipFill>
        <a:blip r:embed="rId16"/>
        <a:stretch>
          <a:fillRect/>
        </a:stretch>
      </xdr:blipFill>
      <xdr:spPr>
        <a:xfrm>
          <a:off x="13893165" y="12499975"/>
          <a:ext cx="1304925" cy="1339850"/>
        </a:xfrm>
        <a:prstGeom prst="rect">
          <a:avLst/>
        </a:prstGeom>
        <a:noFill/>
        <a:ln w="9525">
          <a:noFill/>
        </a:ln>
      </xdr:spPr>
    </xdr:pic>
    <xdr:clientData/>
  </xdr:twoCellAnchor>
  <xdr:twoCellAnchor editAs="oneCell">
    <xdr:from>
      <xdr:col>11</xdr:col>
      <xdr:colOff>971550</xdr:colOff>
      <xdr:row>10</xdr:row>
      <xdr:rowOff>1273175</xdr:rowOff>
    </xdr:from>
    <xdr:to>
      <xdr:col>12</xdr:col>
      <xdr:colOff>1435100</xdr:colOff>
      <xdr:row>11</xdr:row>
      <xdr:rowOff>1261110</xdr:rowOff>
    </xdr:to>
    <xdr:pic>
      <xdr:nvPicPr>
        <xdr:cNvPr id="19" name="图片 18"/>
        <xdr:cNvPicPr>
          <a:picLocks noChangeAspect="1"/>
        </xdr:cNvPicPr>
      </xdr:nvPicPr>
      <xdr:blipFill>
        <a:blip r:embed="rId17"/>
        <a:stretch>
          <a:fillRect/>
        </a:stretch>
      </xdr:blipFill>
      <xdr:spPr>
        <a:xfrm>
          <a:off x="12372975" y="13820775"/>
          <a:ext cx="1450340" cy="1308735"/>
        </a:xfrm>
        <a:prstGeom prst="rect">
          <a:avLst/>
        </a:prstGeom>
        <a:noFill/>
        <a:ln w="9525">
          <a:noFill/>
        </a:ln>
      </xdr:spPr>
    </xdr:pic>
    <xdr:clientData/>
  </xdr:twoCellAnchor>
  <xdr:twoCellAnchor editAs="oneCell">
    <xdr:from>
      <xdr:col>12</xdr:col>
      <xdr:colOff>1539240</xdr:colOff>
      <xdr:row>11</xdr:row>
      <xdr:rowOff>0</xdr:rowOff>
    </xdr:from>
    <xdr:to>
      <xdr:col>13</xdr:col>
      <xdr:colOff>0</xdr:colOff>
      <xdr:row>11</xdr:row>
      <xdr:rowOff>1238885</xdr:rowOff>
    </xdr:to>
    <xdr:pic>
      <xdr:nvPicPr>
        <xdr:cNvPr id="20" name="图片 19"/>
        <xdr:cNvPicPr>
          <a:picLocks noChangeAspect="1"/>
        </xdr:cNvPicPr>
      </xdr:nvPicPr>
      <xdr:blipFill>
        <a:blip r:embed="rId18"/>
        <a:stretch>
          <a:fillRect/>
        </a:stretch>
      </xdr:blipFill>
      <xdr:spPr>
        <a:xfrm>
          <a:off x="13927455" y="13868400"/>
          <a:ext cx="1367155" cy="1238885"/>
        </a:xfrm>
        <a:prstGeom prst="rect">
          <a:avLst/>
        </a:prstGeom>
        <a:noFill/>
        <a:ln w="9525">
          <a:noFill/>
        </a:ln>
      </xdr:spPr>
    </xdr:pic>
    <xdr:clientData/>
  </xdr:twoCellAnchor>
  <xdr:twoCellAnchor editAs="oneCell">
    <xdr:from>
      <xdr:col>12</xdr:col>
      <xdr:colOff>0</xdr:colOff>
      <xdr:row>12</xdr:row>
      <xdr:rowOff>0</xdr:rowOff>
    </xdr:from>
    <xdr:to>
      <xdr:col>12</xdr:col>
      <xdr:colOff>1421765</xdr:colOff>
      <xdr:row>12</xdr:row>
      <xdr:rowOff>1273175</xdr:rowOff>
    </xdr:to>
    <xdr:pic>
      <xdr:nvPicPr>
        <xdr:cNvPr id="21" name="图片 20"/>
        <xdr:cNvPicPr>
          <a:picLocks noChangeAspect="1"/>
        </xdr:cNvPicPr>
      </xdr:nvPicPr>
      <xdr:blipFill>
        <a:blip r:embed="rId6"/>
        <a:stretch>
          <a:fillRect/>
        </a:stretch>
      </xdr:blipFill>
      <xdr:spPr>
        <a:xfrm>
          <a:off x="12388215" y="15189200"/>
          <a:ext cx="1421765" cy="1273175"/>
        </a:xfrm>
        <a:prstGeom prst="rect">
          <a:avLst/>
        </a:prstGeom>
        <a:noFill/>
        <a:ln w="9525">
          <a:noFill/>
        </a:ln>
      </xdr:spPr>
    </xdr:pic>
    <xdr:clientData/>
  </xdr:twoCellAnchor>
  <xdr:twoCellAnchor editAs="oneCell">
    <xdr:from>
      <xdr:col>12</xdr:col>
      <xdr:colOff>0</xdr:colOff>
      <xdr:row>13</xdr:row>
      <xdr:rowOff>0</xdr:rowOff>
    </xdr:from>
    <xdr:to>
      <xdr:col>12</xdr:col>
      <xdr:colOff>1266825</xdr:colOff>
      <xdr:row>13</xdr:row>
      <xdr:rowOff>1316990</xdr:rowOff>
    </xdr:to>
    <xdr:pic>
      <xdr:nvPicPr>
        <xdr:cNvPr id="22" name="图片 21"/>
        <xdr:cNvPicPr>
          <a:picLocks noChangeAspect="1"/>
        </xdr:cNvPicPr>
      </xdr:nvPicPr>
      <xdr:blipFill>
        <a:blip r:embed="rId19"/>
        <a:stretch>
          <a:fillRect/>
        </a:stretch>
      </xdr:blipFill>
      <xdr:spPr>
        <a:xfrm>
          <a:off x="12388215" y="16510000"/>
          <a:ext cx="1266825" cy="1316990"/>
        </a:xfrm>
        <a:prstGeom prst="rect">
          <a:avLst/>
        </a:prstGeom>
        <a:noFill/>
        <a:ln w="9525">
          <a:noFill/>
        </a:ln>
      </xdr:spPr>
    </xdr:pic>
    <xdr:clientData/>
  </xdr:twoCellAnchor>
  <xdr:twoCellAnchor editAs="oneCell">
    <xdr:from>
      <xdr:col>12</xdr:col>
      <xdr:colOff>1390650</xdr:colOff>
      <xdr:row>13</xdr:row>
      <xdr:rowOff>15875</xdr:rowOff>
    </xdr:from>
    <xdr:to>
      <xdr:col>12</xdr:col>
      <xdr:colOff>2716530</xdr:colOff>
      <xdr:row>13</xdr:row>
      <xdr:rowOff>1316355</xdr:rowOff>
    </xdr:to>
    <xdr:pic>
      <xdr:nvPicPr>
        <xdr:cNvPr id="23" name="图片 22"/>
        <xdr:cNvPicPr>
          <a:picLocks noChangeAspect="1"/>
        </xdr:cNvPicPr>
      </xdr:nvPicPr>
      <xdr:blipFill>
        <a:blip r:embed="rId20"/>
        <a:stretch>
          <a:fillRect/>
        </a:stretch>
      </xdr:blipFill>
      <xdr:spPr>
        <a:xfrm>
          <a:off x="13778865" y="16525875"/>
          <a:ext cx="1325880" cy="1300480"/>
        </a:xfrm>
        <a:prstGeom prst="rect">
          <a:avLst/>
        </a:prstGeom>
        <a:noFill/>
        <a:ln w="9525">
          <a:noFill/>
        </a:ln>
      </xdr:spPr>
    </xdr:pic>
    <xdr:clientData/>
  </xdr:twoCellAnchor>
  <xdr:twoCellAnchor editAs="oneCell">
    <xdr:from>
      <xdr:col>12</xdr:col>
      <xdr:colOff>66675</xdr:colOff>
      <xdr:row>14</xdr:row>
      <xdr:rowOff>15240</xdr:rowOff>
    </xdr:from>
    <xdr:to>
      <xdr:col>12</xdr:col>
      <xdr:colOff>1202690</xdr:colOff>
      <xdr:row>14</xdr:row>
      <xdr:rowOff>1313180</xdr:rowOff>
    </xdr:to>
    <xdr:pic>
      <xdr:nvPicPr>
        <xdr:cNvPr id="24" name="图片 23"/>
        <xdr:cNvPicPr>
          <a:picLocks noChangeAspect="1"/>
        </xdr:cNvPicPr>
      </xdr:nvPicPr>
      <xdr:blipFill>
        <a:blip r:embed="rId21"/>
        <a:stretch>
          <a:fillRect/>
        </a:stretch>
      </xdr:blipFill>
      <xdr:spPr>
        <a:xfrm>
          <a:off x="12454890" y="17846040"/>
          <a:ext cx="1136015" cy="1297940"/>
        </a:xfrm>
        <a:prstGeom prst="rect">
          <a:avLst/>
        </a:prstGeom>
        <a:noFill/>
        <a:ln w="9525">
          <a:noFill/>
        </a:ln>
      </xdr:spPr>
    </xdr:pic>
    <xdr:clientData/>
  </xdr:twoCellAnchor>
  <xdr:twoCellAnchor editAs="oneCell">
    <xdr:from>
      <xdr:col>12</xdr:col>
      <xdr:colOff>1381125</xdr:colOff>
      <xdr:row>14</xdr:row>
      <xdr:rowOff>25400</xdr:rowOff>
    </xdr:from>
    <xdr:to>
      <xdr:col>12</xdr:col>
      <xdr:colOff>2778760</xdr:colOff>
      <xdr:row>14</xdr:row>
      <xdr:rowOff>1279525</xdr:rowOff>
    </xdr:to>
    <xdr:pic>
      <xdr:nvPicPr>
        <xdr:cNvPr id="25" name="图片 24"/>
        <xdr:cNvPicPr>
          <a:picLocks noChangeAspect="1"/>
        </xdr:cNvPicPr>
      </xdr:nvPicPr>
      <xdr:blipFill>
        <a:blip r:embed="rId22"/>
        <a:stretch>
          <a:fillRect/>
        </a:stretch>
      </xdr:blipFill>
      <xdr:spPr>
        <a:xfrm>
          <a:off x="13769340" y="17856200"/>
          <a:ext cx="1397635" cy="12541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detail.tmall.com/item.htm?b_s_f=sycm&amp;b_spm=a21ag.29085015&amp;b_spm_log=40c150a5m7riBE&amp;id=743878814372&amp;mi_id=Ll78rCHa0HMU2s-bieM8Wt2FqaMWhjP2UNbl2PbqtpOKxmC3a-Vr600sWJ2Jaxt8Yn4Kq_TEq4Q6_gFwKhLEvA&amp;skuId=5766526622026&amp;spm=a21ag.29085015.0.27.40c150a5m7riBE" TargetMode="External"/><Relationship Id="rId2" Type="http://schemas.openxmlformats.org/officeDocument/2006/relationships/hyperlink" Target="https://detail.tmall.com/item.htm?b_s_f=sycm&amp;b_spm=a21ag.29085015&amp;b_spm_log=40c150a5m7riBE&amp;id=818219642893&amp;mi_id=zB9Soiyf7bJzD-F24cG1eQ63jcOGAyyerou1g5RZngGmAvSGX2xrssLsULf3i6dV9VYBWkstn7iNHu7LL7URww&amp;spm=a21ag.29085015.0.3.40c150a5m7riBE"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9" Type="http://schemas.openxmlformats.org/officeDocument/2006/relationships/hyperlink" Target="https://detail.tmall.com/item.htm?id=836508523556&amp;amp;mi_id=Xe1yU0O2QL7Y1UWVmbRjZSDuZrPH4HSGIexYfA8ng_oS0NqqWL-KlPx8AaI05gxHKkCahRcCtpOR0vGwA2stpg" TargetMode="External"/><Relationship Id="rId8" Type="http://schemas.openxmlformats.org/officeDocument/2006/relationships/hyperlink" Target="https://detail.tmall.com/item.htm?id=795759663127&amp;amp;mi_id=Np9gfGiL1_dGw7pTKNIfXkghhsq9z6S3mlH_gymdQobgohzqDgVwKTCBWkrFizjkSY-GGv_BnA0H_5WT7mjkFw" TargetMode="External"/><Relationship Id="rId7" Type="http://schemas.openxmlformats.org/officeDocument/2006/relationships/hyperlink" Target="https://detail.tmall.com/item.htm?id=742808742076&amp;amp;mi_id=KAjZBtXV37feZH5cPEJ0uLgPTlf6xFcPw8cmrMpjaNqxe7LQY2IImDX4itY8u6458r26fc2Uku__v5X501U7Fw" TargetMode="External"/><Relationship Id="rId6" Type="http://schemas.openxmlformats.org/officeDocument/2006/relationships/hyperlink" Target="https://detail.tmall.com/item.htm?id=743878814372&amp;amp;mi_id=Ll78rCHa0HMU2s-bieM8Wt2FqaMWhjP2UNbl2PbqtpOKxmC3a-Vr600sWJ2Jaxt8Yn4Kq_TEq4Q6_gFwKhLEvA" TargetMode="External"/><Relationship Id="rId5" Type="http://schemas.openxmlformats.org/officeDocument/2006/relationships/hyperlink" Target="https://detail.tmall.com/item.htm?id=753535513725&amp;amp;mi_id=Lnk01tlJlPLlVNvuvMHXjCC9BFQVLsFETqEG99Pmi0y-utaDnP4kG4vNeEjvmulQ29p3PiL76ongCxWB6a0fSQ" TargetMode="External"/><Relationship Id="rId4" Type="http://schemas.openxmlformats.org/officeDocument/2006/relationships/hyperlink" Target="https://detail.tmall.com/item.htm?id=702598685724&amp;amp;mi_id=MicWnujkHx9J1TBrCKwBhz63dxzyHbVEZliK1pDDU3p6VppOPNsthskLEuRvb8lDFRef5HE-FjBRl34yJHWYwA" TargetMode="External"/><Relationship Id="rId3" Type="http://schemas.openxmlformats.org/officeDocument/2006/relationships/hyperlink" Target="https://detail.tmall.com/item.htm?id=691707638710&amp;amp;mi_id=QQmRCbiXkMc-ZNkeUDWQI595oypSoCFl2XmpbEXthItY9xj952jRU8DMH47Ac_E9-D3Yu10jFfQBF2jjFw_3tw" TargetMode="External"/><Relationship Id="rId2" Type="http://schemas.openxmlformats.org/officeDocument/2006/relationships/hyperlink" Target="https://detail.tmall.com/item.htm?id=818219642893&amp;amp;mi_id=zB9Soiyf7bJzD-F24cG1eQ63jcOGAyyerou1g5RZngGmAvSGX2xrssLsULf3i6dV9VYBWkstn7iNHu7LL7URww" TargetMode="External"/><Relationship Id="rId15" Type="http://schemas.openxmlformats.org/officeDocument/2006/relationships/hyperlink" Target="https://detail.tmall.com/item.htm?id=850804955722&amp;amp;mi_id=dZ-9MDCYpjxohH7x3vHJXToiPyObYzV6WpMjz_jlGegzMuXsdxRnCcbUZE-tyzgDnUO8wNIa974HsTA7n_Qldg" TargetMode="External"/><Relationship Id="rId14" Type="http://schemas.openxmlformats.org/officeDocument/2006/relationships/hyperlink" Target="https://detail.tmall.com/item.htm?id=855049745426&amp;amp;mi_id=fL3pk5PoZYVm_B-N3vbimGGcA4qRS0n_6yuUQ8KG6PXatFpjwwDbpzaWC3AbDZKwe45vl94ChOq2p0AbPc127w" TargetMode="External"/><Relationship Id="rId13" Type="http://schemas.openxmlformats.org/officeDocument/2006/relationships/hyperlink" Target="https://detail.tmall.com/item.htm?id=841744048334&amp;amp;mi_id=98_YXwyrQIBYecIm988qQIMTt4WyZZGrxDlLc9aJbXgHvE5W4zdW4peYdWhiyICUDKhRXmocOIZuL7WGa8NojA" TargetMode="External"/><Relationship Id="rId12" Type="http://schemas.openxmlformats.org/officeDocument/2006/relationships/hyperlink" Target="https://detail.tmall.com/item.htm?id=838887505326&amp;amp;mi_id=vSw71Hg3CvV6x8SdvOxba-P-jzr7aiu5inJaeKex6eBPAVhxuMaK1GOrxtRnQdF32vKGjXbYbK3ivVoUhQhZHw" TargetMode="External"/><Relationship Id="rId11" Type="http://schemas.openxmlformats.org/officeDocument/2006/relationships/hyperlink" Target="https://detail.tmall.com/item.htm?id=746048020745&amp;amp;mi_id=YMRLjZNoXTotVaxHSBiHWnVZ5N65GeEgi-OaYjS9DlGuXJlRr3Zr_vdHLiyLYWnzd9-grv5fEiEZ1ZlgoYxk0A" TargetMode="External"/><Relationship Id="rId10" Type="http://schemas.openxmlformats.org/officeDocument/2006/relationships/hyperlink" Target="https://detail.tmall.com/item.htm?id=823660857461&amp;amp;mi_id=oNLKRnE9-yJZULa2mewHFPthfDelHqZcWgXkzPWnv2hinpvUAVm3qhuPiN8C72TlgO88BDKgbHNZQR6-_OZ18A"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
  <sheetViews>
    <sheetView workbookViewId="0">
      <selection activeCell="C16" sqref="C16"/>
    </sheetView>
  </sheetViews>
  <sheetFormatPr defaultColWidth="9" defaultRowHeight="13.5"/>
  <cols>
    <col min="1" max="1" width="22" style="11" customWidth="1"/>
    <col min="2" max="2" width="16" style="11" customWidth="1"/>
    <col min="3" max="3" width="14.8672566371681" style="11" customWidth="1"/>
    <col min="4" max="4" width="23.5840707964602" style="11" customWidth="1"/>
    <col min="5" max="5" width="16.2654867256637" style="11" customWidth="1"/>
    <col min="6" max="6" width="18.7522123893805" style="11" customWidth="1"/>
    <col min="7" max="7" width="28.2477876106195" style="11" customWidth="1"/>
    <col min="8" max="10" width="14" style="11" customWidth="1"/>
    <col min="11" max="16384" width="9" style="11"/>
  </cols>
  <sheetData>
    <row r="1" s="11" customFormat="1" ht="30" customHeight="1" spans="1:10">
      <c r="A1" s="12" t="s">
        <v>0</v>
      </c>
      <c r="B1" s="13"/>
      <c r="C1" s="13"/>
      <c r="D1" s="13"/>
      <c r="E1" s="13"/>
      <c r="F1" s="13"/>
      <c r="G1" s="14" t="s">
        <v>1</v>
      </c>
      <c r="H1" s="14"/>
      <c r="I1" s="14"/>
      <c r="J1" s="15"/>
    </row>
    <row r="2" s="11" customFormat="1" ht="28.05" customHeight="1" spans="1:10">
      <c r="A2" s="16"/>
      <c r="B2" s="16"/>
      <c r="C2" s="16"/>
      <c r="D2" s="16"/>
      <c r="E2" s="16"/>
      <c r="F2" s="16"/>
      <c r="G2" s="14"/>
      <c r="H2" s="14"/>
      <c r="I2" s="14"/>
      <c r="J2" s="15"/>
    </row>
    <row r="3" s="11" customFormat="1" ht="106.05" customHeight="1" spans="1:10">
      <c r="A3" s="17" t="s">
        <v>2</v>
      </c>
      <c r="B3" t="str">
        <f>_xlfn.DISPIMG("ID_4AEECC870A7849EDA97AAE8FA86A2A4E",1)</f>
        <v>=DISPIMG("ID_4AEECC870A7849EDA97AAE8FA86A2A4E",1)</v>
      </c>
      <c r="C3" s="18" t="s">
        <v>3</v>
      </c>
      <c r="D3" s="17" t="s">
        <v>4</v>
      </c>
      <c r="E3" t="str">
        <f>_xlfn.DISPIMG("ID_0ABEE3C7E6294D889BD980F5C989D6F3",1)</f>
        <v>=DISPIMG("ID_0ABEE3C7E6294D889BD980F5C989D6F3",1)</v>
      </c>
      <c r="F3" s="18" t="s">
        <v>5</v>
      </c>
      <c r="G3" s="19"/>
      <c r="H3" s="19"/>
      <c r="I3" s="19"/>
      <c r="J3" s="20"/>
    </row>
    <row r="4" s="11" customFormat="1" ht="20" customHeight="1" spans="1:10">
      <c r="A4" s="21" t="s">
        <v>6</v>
      </c>
      <c r="B4" s="21" t="s">
        <v>7</v>
      </c>
      <c r="C4" s="21" t="s">
        <v>8</v>
      </c>
      <c r="D4" s="21" t="s">
        <v>6</v>
      </c>
      <c r="E4" s="21" t="s">
        <v>7</v>
      </c>
      <c r="F4" s="21" t="s">
        <v>8</v>
      </c>
      <c r="G4" s="22" t="s">
        <v>9</v>
      </c>
      <c r="H4" s="22" t="s">
        <v>7</v>
      </c>
      <c r="I4" s="22" t="s">
        <v>8</v>
      </c>
      <c r="J4" s="22" t="s">
        <v>10</v>
      </c>
    </row>
    <row r="5" s="11" customFormat="1" ht="20" customHeight="1" spans="1:10">
      <c r="A5" s="23" t="s">
        <v>11</v>
      </c>
      <c r="B5" s="23">
        <v>47</v>
      </c>
      <c r="C5" s="24">
        <f t="shared" ref="C5:C17" si="0">B5/192</f>
        <v>0.244791666666667</v>
      </c>
      <c r="D5" s="23" t="s">
        <v>12</v>
      </c>
      <c r="E5" s="23">
        <v>38</v>
      </c>
      <c r="F5" s="24">
        <f t="shared" ref="F5:F20" si="1">E5/187</f>
        <v>0.203208556149733</v>
      </c>
      <c r="G5" s="23" t="s">
        <v>11</v>
      </c>
      <c r="H5" s="25">
        <v>83</v>
      </c>
      <c r="I5" s="24">
        <v>0.21957671957672</v>
      </c>
      <c r="J5" s="25"/>
    </row>
    <row r="6" s="11" customFormat="1" ht="20" customHeight="1" spans="1:10">
      <c r="A6" s="23" t="s">
        <v>12</v>
      </c>
      <c r="B6" s="23">
        <v>31</v>
      </c>
      <c r="C6" s="24">
        <f t="shared" si="0"/>
        <v>0.161458333333333</v>
      </c>
      <c r="D6" s="23" t="s">
        <v>11</v>
      </c>
      <c r="E6" s="23">
        <v>36</v>
      </c>
      <c r="F6" s="24">
        <f t="shared" si="1"/>
        <v>0.192513368983957</v>
      </c>
      <c r="G6" s="23" t="s">
        <v>12</v>
      </c>
      <c r="H6" s="25">
        <v>69</v>
      </c>
      <c r="I6" s="24">
        <v>0.182539682539683</v>
      </c>
      <c r="J6" s="25"/>
    </row>
    <row r="7" s="11" customFormat="1" ht="20" customHeight="1" spans="1:10">
      <c r="A7" s="23" t="s">
        <v>13</v>
      </c>
      <c r="B7" s="23">
        <v>18</v>
      </c>
      <c r="C7" s="24">
        <f t="shared" si="0"/>
        <v>0.09375</v>
      </c>
      <c r="D7" s="23" t="s">
        <v>14</v>
      </c>
      <c r="E7" s="23">
        <v>20</v>
      </c>
      <c r="F7" s="24">
        <f t="shared" si="1"/>
        <v>0.106951871657754</v>
      </c>
      <c r="G7" s="23" t="s">
        <v>15</v>
      </c>
      <c r="H7" s="25">
        <v>30</v>
      </c>
      <c r="I7" s="24">
        <v>0.0793650793650794</v>
      </c>
      <c r="J7" s="25"/>
    </row>
    <row r="8" s="11" customFormat="1" ht="20" customHeight="1" spans="1:10">
      <c r="A8" s="23" t="s">
        <v>16</v>
      </c>
      <c r="B8" s="23">
        <v>15</v>
      </c>
      <c r="C8" s="24">
        <f t="shared" si="0"/>
        <v>0.078125</v>
      </c>
      <c r="D8" s="23" t="s">
        <v>15</v>
      </c>
      <c r="E8" s="23">
        <v>18</v>
      </c>
      <c r="F8" s="24">
        <f t="shared" si="1"/>
        <v>0.0962566844919786</v>
      </c>
      <c r="G8" s="23" t="s">
        <v>17</v>
      </c>
      <c r="H8" s="25">
        <v>29</v>
      </c>
      <c r="I8" s="24">
        <v>0.0767195767195767</v>
      </c>
      <c r="J8" s="25"/>
    </row>
    <row r="9" s="11" customFormat="1" ht="20" customHeight="1" spans="1:10">
      <c r="A9" s="23" t="s">
        <v>18</v>
      </c>
      <c r="B9" s="23">
        <v>14</v>
      </c>
      <c r="C9" s="24">
        <f t="shared" si="0"/>
        <v>0.0729166666666667</v>
      </c>
      <c r="D9" s="23" t="s">
        <v>19</v>
      </c>
      <c r="E9" s="23">
        <v>16</v>
      </c>
      <c r="F9" s="24">
        <f t="shared" si="1"/>
        <v>0.0855614973262032</v>
      </c>
      <c r="G9" s="23" t="s">
        <v>14</v>
      </c>
      <c r="H9" s="25">
        <v>28</v>
      </c>
      <c r="I9" s="24">
        <v>0.0740740740740741</v>
      </c>
      <c r="J9" s="25"/>
    </row>
    <row r="10" s="11" customFormat="1" ht="20" customHeight="1" spans="1:10">
      <c r="A10" s="23" t="s">
        <v>15</v>
      </c>
      <c r="B10" s="23">
        <v>12</v>
      </c>
      <c r="C10" s="24">
        <f t="shared" si="0"/>
        <v>0.0625</v>
      </c>
      <c r="D10" s="23" t="s">
        <v>16</v>
      </c>
      <c r="E10" s="23">
        <v>14</v>
      </c>
      <c r="F10" s="24">
        <f t="shared" si="1"/>
        <v>0.0748663101604278</v>
      </c>
      <c r="G10" s="23" t="s">
        <v>19</v>
      </c>
      <c r="H10" s="25">
        <v>26</v>
      </c>
      <c r="I10" s="24">
        <v>0.0687830687830688</v>
      </c>
      <c r="J10" s="25"/>
    </row>
    <row r="11" s="11" customFormat="1" ht="20" customHeight="1" spans="1:10">
      <c r="A11" s="23" t="s">
        <v>19</v>
      </c>
      <c r="B11" s="23">
        <v>10</v>
      </c>
      <c r="C11" s="24">
        <f t="shared" si="0"/>
        <v>0.0520833333333333</v>
      </c>
      <c r="D11" s="23" t="s">
        <v>20</v>
      </c>
      <c r="E11" s="23">
        <v>12</v>
      </c>
      <c r="F11" s="24">
        <f t="shared" si="1"/>
        <v>0.0641711229946524</v>
      </c>
      <c r="G11" s="26" t="s">
        <v>13</v>
      </c>
      <c r="H11" s="25">
        <v>25</v>
      </c>
      <c r="I11" s="24">
        <v>0.0661375661375661</v>
      </c>
      <c r="J11" s="25"/>
    </row>
    <row r="12" s="11" customFormat="1" ht="20" customHeight="1" spans="1:10">
      <c r="A12" s="23" t="s">
        <v>21</v>
      </c>
      <c r="B12" s="23">
        <v>9</v>
      </c>
      <c r="C12" s="24">
        <f t="shared" si="0"/>
        <v>0.046875</v>
      </c>
      <c r="D12" s="23" t="s">
        <v>21</v>
      </c>
      <c r="E12" s="23">
        <v>7</v>
      </c>
      <c r="F12" s="24">
        <f t="shared" si="1"/>
        <v>0.0374331550802139</v>
      </c>
      <c r="G12" s="23" t="s">
        <v>20</v>
      </c>
      <c r="H12" s="25">
        <v>19</v>
      </c>
      <c r="I12" s="24">
        <v>0.0502645502645503</v>
      </c>
      <c r="J12" s="25"/>
    </row>
    <row r="13" s="11" customFormat="1" ht="20" customHeight="1" spans="1:10">
      <c r="A13" s="23" t="s">
        <v>14</v>
      </c>
      <c r="B13" s="23">
        <v>8</v>
      </c>
      <c r="C13" s="24">
        <f t="shared" si="0"/>
        <v>0.0416666666666667</v>
      </c>
      <c r="D13" s="23" t="s">
        <v>13</v>
      </c>
      <c r="E13" s="23">
        <v>7</v>
      </c>
      <c r="F13" s="24">
        <f t="shared" si="1"/>
        <v>0.0374331550802139</v>
      </c>
      <c r="G13" s="25" t="s">
        <v>22</v>
      </c>
      <c r="H13" s="25">
        <v>17</v>
      </c>
      <c r="I13" s="24">
        <v>0.044973544973545</v>
      </c>
      <c r="J13" s="25"/>
    </row>
    <row r="14" s="11" customFormat="1" ht="20" customHeight="1" spans="1:10">
      <c r="A14" s="23" t="s">
        <v>23</v>
      </c>
      <c r="B14" s="23">
        <v>8</v>
      </c>
      <c r="C14" s="24">
        <f t="shared" si="0"/>
        <v>0.0416666666666667</v>
      </c>
      <c r="D14" s="23" t="s">
        <v>24</v>
      </c>
      <c r="E14" s="23">
        <v>4</v>
      </c>
      <c r="F14" s="24">
        <f t="shared" si="1"/>
        <v>0.0213903743315508</v>
      </c>
      <c r="G14" s="27" t="s">
        <v>25</v>
      </c>
      <c r="H14" s="25">
        <v>16</v>
      </c>
      <c r="I14" s="24">
        <v>0.0423280423280423</v>
      </c>
      <c r="J14" s="25"/>
    </row>
    <row r="15" s="11" customFormat="1" ht="20" customHeight="1" spans="1:10">
      <c r="A15" s="23" t="s">
        <v>26</v>
      </c>
      <c r="B15" s="23">
        <v>7</v>
      </c>
      <c r="C15" s="24">
        <f t="shared" si="0"/>
        <v>0.0364583333333333</v>
      </c>
      <c r="D15" s="23" t="s">
        <v>26</v>
      </c>
      <c r="E15" s="23">
        <v>6</v>
      </c>
      <c r="F15" s="24">
        <f t="shared" si="1"/>
        <v>0.0320855614973262</v>
      </c>
      <c r="G15" s="25" t="s">
        <v>27</v>
      </c>
      <c r="H15" s="25">
        <v>13</v>
      </c>
      <c r="I15" s="24">
        <v>0.0343915343915344</v>
      </c>
      <c r="J15" s="25"/>
    </row>
    <row r="16" s="11" customFormat="1" ht="20" customHeight="1" spans="1:10">
      <c r="A16" s="23" t="s">
        <v>20</v>
      </c>
      <c r="B16" s="23">
        <v>7</v>
      </c>
      <c r="C16" s="24">
        <f t="shared" si="0"/>
        <v>0.0364583333333333</v>
      </c>
      <c r="D16" s="23" t="s">
        <v>18</v>
      </c>
      <c r="E16" s="23">
        <v>3</v>
      </c>
      <c r="F16" s="24">
        <f t="shared" si="1"/>
        <v>0.0160427807486631</v>
      </c>
      <c r="G16" s="25" t="s">
        <v>23</v>
      </c>
      <c r="H16" s="25">
        <v>8</v>
      </c>
      <c r="I16" s="24">
        <v>0.0211640211640212</v>
      </c>
      <c r="J16" s="25"/>
    </row>
    <row r="17" s="11" customFormat="1" ht="20" customHeight="1" spans="1:10">
      <c r="A17" s="23" t="s">
        <v>28</v>
      </c>
      <c r="B17" s="23">
        <v>6</v>
      </c>
      <c r="C17" s="24">
        <f t="shared" si="0"/>
        <v>0.03125</v>
      </c>
      <c r="D17" s="23" t="s">
        <v>29</v>
      </c>
      <c r="E17" s="23">
        <v>2</v>
      </c>
      <c r="F17" s="24">
        <f t="shared" si="1"/>
        <v>0.0106951871657754</v>
      </c>
      <c r="G17" s="23" t="s">
        <v>28</v>
      </c>
      <c r="H17" s="25">
        <v>6</v>
      </c>
      <c r="I17" s="24">
        <v>0.0158730158730159</v>
      </c>
      <c r="J17" s="25"/>
    </row>
    <row r="18" s="11" customFormat="1" ht="20" customHeight="1" spans="1:10">
      <c r="A18" s="27"/>
      <c r="B18" s="23"/>
      <c r="C18" s="24"/>
      <c r="D18" s="23" t="s">
        <v>30</v>
      </c>
      <c r="E18" s="23">
        <v>1</v>
      </c>
      <c r="F18" s="24">
        <f t="shared" si="1"/>
        <v>0.0053475935828877</v>
      </c>
      <c r="G18" s="23" t="s">
        <v>24</v>
      </c>
      <c r="H18" s="25">
        <v>4</v>
      </c>
      <c r="I18" s="24">
        <v>0.0105820105820106</v>
      </c>
      <c r="J18" s="25"/>
    </row>
    <row r="19" s="11" customFormat="1" ht="20" customHeight="1" spans="1:10">
      <c r="A19" s="28"/>
      <c r="B19" s="23"/>
      <c r="C19" s="24"/>
      <c r="D19" s="23" t="s">
        <v>31</v>
      </c>
      <c r="E19" s="23">
        <v>1</v>
      </c>
      <c r="F19" s="24">
        <f t="shared" si="1"/>
        <v>0.0053475935828877</v>
      </c>
      <c r="G19" s="25" t="s">
        <v>29</v>
      </c>
      <c r="H19" s="25">
        <v>2</v>
      </c>
      <c r="I19" s="29">
        <v>0.00529100529100529</v>
      </c>
      <c r="J19" s="25"/>
    </row>
    <row r="20" s="11" customFormat="1" ht="20" customHeight="1" spans="1:10">
      <c r="A20" s="28"/>
      <c r="B20" s="23"/>
      <c r="C20" s="24"/>
      <c r="D20" s="23" t="s">
        <v>32</v>
      </c>
      <c r="E20" s="23">
        <v>1</v>
      </c>
      <c r="F20" s="24">
        <f t="shared" si="1"/>
        <v>0.0053475935828877</v>
      </c>
      <c r="G20" s="25" t="s">
        <v>33</v>
      </c>
      <c r="H20" s="25">
        <v>1</v>
      </c>
      <c r="I20" s="30">
        <v>0.00264550264550265</v>
      </c>
      <c r="J20" s="25"/>
    </row>
    <row r="21" s="11" customFormat="1" ht="20" customHeight="1" spans="1:10">
      <c r="A21" s="28"/>
      <c r="B21" s="23"/>
      <c r="C21" s="24"/>
      <c r="D21" s="23"/>
      <c r="E21" s="23"/>
      <c r="F21" s="24"/>
      <c r="G21" s="25" t="s">
        <v>30</v>
      </c>
      <c r="H21" s="25">
        <v>1</v>
      </c>
      <c r="I21" s="30">
        <v>0.00264550264550265</v>
      </c>
      <c r="J21" s="25"/>
    </row>
    <row r="22" s="11" customFormat="1" ht="20" customHeight="1" spans="1:10">
      <c r="A22" s="28"/>
      <c r="B22" s="23"/>
      <c r="C22" s="24"/>
      <c r="D22" s="23"/>
      <c r="E22" s="23"/>
      <c r="F22" s="24"/>
      <c r="G22" s="25" t="s">
        <v>31</v>
      </c>
      <c r="H22" s="25">
        <v>1</v>
      </c>
      <c r="I22" s="30">
        <v>0.00264550264550265</v>
      </c>
      <c r="J22" s="25"/>
    </row>
    <row r="23" s="11" customFormat="1" ht="20" customHeight="1" spans="1:10">
      <c r="A23" s="21" t="s">
        <v>34</v>
      </c>
      <c r="B23" s="21" t="s">
        <v>7</v>
      </c>
      <c r="C23" s="21" t="s">
        <v>8</v>
      </c>
      <c r="D23" s="21" t="s">
        <v>35</v>
      </c>
      <c r="E23" s="21" t="s">
        <v>7</v>
      </c>
      <c r="F23" s="21" t="s">
        <v>8</v>
      </c>
      <c r="G23" s="22" t="s">
        <v>9</v>
      </c>
      <c r="H23" s="22" t="s">
        <v>7</v>
      </c>
      <c r="I23" s="22" t="s">
        <v>8</v>
      </c>
      <c r="J23" s="22" t="s">
        <v>10</v>
      </c>
    </row>
    <row r="24" s="11" customFormat="1" ht="23" customHeight="1" spans="1:10">
      <c r="A24" s="31" t="s">
        <v>36</v>
      </c>
      <c r="B24" s="31">
        <v>95</v>
      </c>
      <c r="C24" s="32">
        <f t="shared" ref="C24:C38" si="2">B24/160</f>
        <v>0.59375</v>
      </c>
      <c r="D24" s="31" t="s">
        <v>37</v>
      </c>
      <c r="E24" s="31">
        <v>55</v>
      </c>
      <c r="F24" s="32">
        <f t="shared" ref="F24:F38" si="3">E24/107</f>
        <v>0.514018691588785</v>
      </c>
      <c r="G24" s="31" t="s">
        <v>36</v>
      </c>
      <c r="H24" s="25">
        <v>121</v>
      </c>
      <c r="I24" s="24">
        <v>0.453183520599251</v>
      </c>
      <c r="J24" s="25"/>
    </row>
    <row r="25" s="11" customFormat="1" ht="20" customHeight="1" spans="1:10">
      <c r="A25" s="31" t="s">
        <v>37</v>
      </c>
      <c r="B25" s="31">
        <v>20</v>
      </c>
      <c r="C25" s="32">
        <f t="shared" si="2"/>
        <v>0.125</v>
      </c>
      <c r="D25" s="31" t="s">
        <v>36</v>
      </c>
      <c r="E25" s="31">
        <v>26</v>
      </c>
      <c r="F25" s="32">
        <f t="shared" si="3"/>
        <v>0.242990654205607</v>
      </c>
      <c r="G25" s="31" t="s">
        <v>37</v>
      </c>
      <c r="H25" s="25">
        <v>75</v>
      </c>
      <c r="I25" s="24">
        <v>0.280898876404494</v>
      </c>
      <c r="J25" s="25"/>
    </row>
    <row r="26" s="11" customFormat="1" ht="20" customHeight="1" spans="1:10">
      <c r="A26" s="31" t="s">
        <v>38</v>
      </c>
      <c r="B26" s="31">
        <v>6</v>
      </c>
      <c r="C26" s="32">
        <f t="shared" si="2"/>
        <v>0.0375</v>
      </c>
      <c r="D26" s="31" t="s">
        <v>39</v>
      </c>
      <c r="E26" s="31">
        <v>5</v>
      </c>
      <c r="F26" s="32">
        <f t="shared" si="3"/>
        <v>0.0467289719626168</v>
      </c>
      <c r="G26" s="31" t="s">
        <v>40</v>
      </c>
      <c r="H26" s="25">
        <v>12</v>
      </c>
      <c r="I26" s="24">
        <v>0.0449438202247191</v>
      </c>
      <c r="J26" s="25"/>
    </row>
    <row r="27" s="11" customFormat="1" ht="20" customHeight="1" spans="1:10">
      <c r="A27" s="31" t="s">
        <v>41</v>
      </c>
      <c r="B27" s="31">
        <v>5</v>
      </c>
      <c r="C27" s="32">
        <f t="shared" si="2"/>
        <v>0.03125</v>
      </c>
      <c r="D27" s="31" t="s">
        <v>40</v>
      </c>
      <c r="E27" s="31">
        <v>7</v>
      </c>
      <c r="F27" s="32">
        <f t="shared" si="3"/>
        <v>0.0654205607476635</v>
      </c>
      <c r="G27" s="31" t="s">
        <v>38</v>
      </c>
      <c r="H27" s="25">
        <v>7</v>
      </c>
      <c r="I27" s="24">
        <v>0.0262172284644195</v>
      </c>
      <c r="J27" s="25"/>
    </row>
    <row r="28" s="11" customFormat="1" ht="20" customHeight="1" spans="1:10">
      <c r="A28" s="31" t="s">
        <v>42</v>
      </c>
      <c r="B28" s="31">
        <v>5</v>
      </c>
      <c r="C28" s="32">
        <f t="shared" si="2"/>
        <v>0.03125</v>
      </c>
      <c r="D28" s="31" t="s">
        <v>43</v>
      </c>
      <c r="E28" s="31">
        <v>3</v>
      </c>
      <c r="F28" s="32">
        <f t="shared" si="3"/>
        <v>0.0280373831775701</v>
      </c>
      <c r="G28" s="31" t="s">
        <v>42</v>
      </c>
      <c r="H28" s="25">
        <v>6</v>
      </c>
      <c r="I28" s="24">
        <v>0.0224719101123595</v>
      </c>
      <c r="J28" s="25"/>
    </row>
    <row r="29" s="11" customFormat="1" ht="20" customHeight="1" spans="1:10">
      <c r="A29" s="31" t="s">
        <v>44</v>
      </c>
      <c r="B29" s="31">
        <v>4</v>
      </c>
      <c r="C29" s="32">
        <f t="shared" si="2"/>
        <v>0.025</v>
      </c>
      <c r="D29" s="31" t="s">
        <v>45</v>
      </c>
      <c r="E29" s="31">
        <v>2</v>
      </c>
      <c r="F29" s="32">
        <f t="shared" si="3"/>
        <v>0.0186915887850467</v>
      </c>
      <c r="G29" s="31" t="s">
        <v>39</v>
      </c>
      <c r="H29" s="25">
        <v>5</v>
      </c>
      <c r="I29" s="24">
        <v>0.0187265917602996</v>
      </c>
      <c r="J29" s="25"/>
    </row>
    <row r="30" s="11" customFormat="1" ht="20" customHeight="1" spans="1:10">
      <c r="A30" s="31" t="s">
        <v>46</v>
      </c>
      <c r="B30" s="31">
        <v>4</v>
      </c>
      <c r="C30" s="32">
        <f t="shared" si="2"/>
        <v>0.025</v>
      </c>
      <c r="D30" s="31" t="s">
        <v>47</v>
      </c>
      <c r="E30" s="31">
        <v>1</v>
      </c>
      <c r="F30" s="32">
        <f t="shared" si="3"/>
        <v>0.00934579439252336</v>
      </c>
      <c r="G30" s="31" t="s">
        <v>44</v>
      </c>
      <c r="H30" s="25">
        <v>4</v>
      </c>
      <c r="I30" s="24">
        <v>0.0149812734082397</v>
      </c>
      <c r="J30" s="25"/>
    </row>
    <row r="31" s="11" customFormat="1" ht="20" customHeight="1" spans="1:10">
      <c r="A31" s="31" t="s">
        <v>48</v>
      </c>
      <c r="B31" s="31">
        <v>3</v>
      </c>
      <c r="C31" s="32">
        <f t="shared" si="2"/>
        <v>0.01875</v>
      </c>
      <c r="D31" s="31" t="s">
        <v>49</v>
      </c>
      <c r="E31" s="31">
        <v>1</v>
      </c>
      <c r="F31" s="32">
        <f t="shared" si="3"/>
        <v>0.00934579439252336</v>
      </c>
      <c r="G31" s="31" t="s">
        <v>46</v>
      </c>
      <c r="H31" s="25">
        <v>4</v>
      </c>
      <c r="I31" s="24">
        <v>0.0149812734082397</v>
      </c>
      <c r="J31" s="25"/>
    </row>
    <row r="32" s="11" customFormat="1" ht="20" customHeight="1" spans="1:10">
      <c r="A32" s="31" t="s">
        <v>50</v>
      </c>
      <c r="B32" s="31">
        <v>3</v>
      </c>
      <c r="C32" s="32">
        <f t="shared" si="2"/>
        <v>0.01875</v>
      </c>
      <c r="D32" s="31" t="s">
        <v>51</v>
      </c>
      <c r="E32" s="31">
        <v>1</v>
      </c>
      <c r="F32" s="32">
        <f t="shared" si="3"/>
        <v>0.00934579439252336</v>
      </c>
      <c r="G32" s="31" t="s">
        <v>43</v>
      </c>
      <c r="H32" s="25">
        <v>3</v>
      </c>
      <c r="I32" s="24">
        <v>0.0112359550561798</v>
      </c>
      <c r="J32" s="25"/>
    </row>
    <row r="33" s="11" customFormat="1" ht="20" customHeight="1" spans="1:10">
      <c r="A33" s="31" t="s">
        <v>52</v>
      </c>
      <c r="B33" s="31">
        <v>2</v>
      </c>
      <c r="C33" s="32">
        <f t="shared" si="2"/>
        <v>0.0125</v>
      </c>
      <c r="D33" s="31" t="s">
        <v>53</v>
      </c>
      <c r="E33" s="31">
        <v>1</v>
      </c>
      <c r="F33" s="32">
        <f t="shared" si="3"/>
        <v>0.00934579439252336</v>
      </c>
      <c r="G33" s="31" t="s">
        <v>50</v>
      </c>
      <c r="H33" s="25">
        <v>3</v>
      </c>
      <c r="I33" s="24">
        <v>0.0112359550561798</v>
      </c>
      <c r="J33" s="25"/>
    </row>
    <row r="34" s="11" customFormat="1" ht="20" customHeight="1" spans="1:10">
      <c r="A34" s="31" t="s">
        <v>54</v>
      </c>
      <c r="B34" s="31">
        <v>2</v>
      </c>
      <c r="C34" s="32">
        <f t="shared" si="2"/>
        <v>0.0125</v>
      </c>
      <c r="D34" s="31" t="s">
        <v>55</v>
      </c>
      <c r="E34" s="31">
        <v>1</v>
      </c>
      <c r="F34" s="32">
        <f t="shared" si="3"/>
        <v>0.00934579439252336</v>
      </c>
      <c r="G34" s="31" t="s">
        <v>48</v>
      </c>
      <c r="H34" s="25">
        <v>3</v>
      </c>
      <c r="I34" s="24">
        <v>0.0112359550561798</v>
      </c>
      <c r="J34" s="25"/>
    </row>
    <row r="35" s="11" customFormat="1" ht="20" customHeight="1" spans="1:10">
      <c r="A35" s="31" t="s">
        <v>56</v>
      </c>
      <c r="B35" s="31">
        <v>2</v>
      </c>
      <c r="C35" s="32">
        <f t="shared" si="2"/>
        <v>0.0125</v>
      </c>
      <c r="D35" s="31" t="s">
        <v>38</v>
      </c>
      <c r="E35" s="31">
        <v>1</v>
      </c>
      <c r="F35" s="32">
        <f t="shared" si="3"/>
        <v>0.00934579439252336</v>
      </c>
      <c r="G35" s="25" t="s">
        <v>57</v>
      </c>
      <c r="H35" s="25">
        <v>2</v>
      </c>
      <c r="I35" s="24">
        <v>0.00749063670411985</v>
      </c>
      <c r="J35" s="25"/>
    </row>
    <row r="36" s="11" customFormat="1" ht="20" customHeight="1" spans="1:10">
      <c r="A36" s="31" t="s">
        <v>58</v>
      </c>
      <c r="B36" s="31">
        <v>2</v>
      </c>
      <c r="C36" s="32">
        <f t="shared" si="2"/>
        <v>0.0125</v>
      </c>
      <c r="D36" s="31" t="s">
        <v>57</v>
      </c>
      <c r="E36" s="31">
        <v>1</v>
      </c>
      <c r="F36" s="32">
        <f t="shared" si="3"/>
        <v>0.00934579439252336</v>
      </c>
      <c r="G36" s="25" t="s">
        <v>45</v>
      </c>
      <c r="H36" s="25">
        <v>2</v>
      </c>
      <c r="I36" s="24">
        <v>0.00749063670411985</v>
      </c>
      <c r="J36" s="25"/>
    </row>
    <row r="37" s="11" customFormat="1" ht="20" customHeight="1" spans="1:10">
      <c r="A37" s="31" t="s">
        <v>59</v>
      </c>
      <c r="B37" s="31">
        <v>2</v>
      </c>
      <c r="C37" s="32">
        <f t="shared" si="2"/>
        <v>0.0125</v>
      </c>
      <c r="D37" s="31" t="s">
        <v>60</v>
      </c>
      <c r="E37" s="31">
        <v>1</v>
      </c>
      <c r="F37" s="32">
        <f t="shared" si="3"/>
        <v>0.00934579439252336</v>
      </c>
      <c r="G37" s="25" t="s">
        <v>61</v>
      </c>
      <c r="H37" s="25">
        <v>2</v>
      </c>
      <c r="I37" s="24">
        <v>0.00749063670411985</v>
      </c>
      <c r="J37" s="25"/>
    </row>
    <row r="38" s="11" customFormat="1" ht="20" customHeight="1" spans="1:10">
      <c r="A38" s="31" t="s">
        <v>61</v>
      </c>
      <c r="B38" s="31">
        <v>2</v>
      </c>
      <c r="C38" s="32">
        <f t="shared" si="2"/>
        <v>0.0125</v>
      </c>
      <c r="D38" s="31" t="s">
        <v>62</v>
      </c>
      <c r="E38" s="31">
        <v>1</v>
      </c>
      <c r="F38" s="32">
        <f t="shared" si="3"/>
        <v>0.00934579439252336</v>
      </c>
      <c r="G38" s="25" t="s">
        <v>54</v>
      </c>
      <c r="H38" s="25">
        <v>2</v>
      </c>
      <c r="I38" s="24">
        <v>0.00749063670411985</v>
      </c>
      <c r="J38" s="25"/>
    </row>
    <row r="39" s="11" customFormat="1" ht="20" customHeight="1" spans="1:10">
      <c r="A39" s="31"/>
      <c r="B39" s="31"/>
      <c r="C39" s="32"/>
      <c r="D39" s="31"/>
      <c r="E39" s="31"/>
      <c r="F39" s="32"/>
      <c r="G39" s="25" t="s">
        <v>52</v>
      </c>
      <c r="H39" s="25">
        <v>2</v>
      </c>
      <c r="I39" s="24">
        <v>0.00749063670411985</v>
      </c>
      <c r="J39" s="25"/>
    </row>
    <row r="40" s="11" customFormat="1" ht="20" customHeight="1" spans="1:10">
      <c r="A40" s="31"/>
      <c r="B40" s="31"/>
      <c r="C40" s="32"/>
      <c r="D40" s="31"/>
      <c r="E40" s="31"/>
      <c r="F40" s="32"/>
      <c r="G40" s="25" t="s">
        <v>59</v>
      </c>
      <c r="H40" s="25">
        <v>2</v>
      </c>
      <c r="I40" s="24">
        <v>0.00749063670411985</v>
      </c>
      <c r="J40" s="25"/>
    </row>
    <row r="41" s="11" customFormat="1" ht="20" customHeight="1" spans="1:10">
      <c r="A41" s="31"/>
      <c r="B41" s="31"/>
      <c r="C41" s="32"/>
      <c r="D41" s="31"/>
      <c r="E41" s="31"/>
      <c r="F41" s="32"/>
      <c r="G41" s="25" t="s">
        <v>56</v>
      </c>
      <c r="H41" s="25">
        <v>2</v>
      </c>
      <c r="I41" s="24">
        <v>0.00749063670411985</v>
      </c>
      <c r="J41" s="25"/>
    </row>
    <row r="42" s="11" customFormat="1" ht="20" customHeight="1" spans="1:10">
      <c r="A42" s="31"/>
      <c r="B42" s="31"/>
      <c r="C42" s="32"/>
      <c r="D42" s="31"/>
      <c r="E42" s="31"/>
      <c r="F42" s="32"/>
      <c r="G42" s="25" t="s">
        <v>58</v>
      </c>
      <c r="H42" s="25">
        <v>2</v>
      </c>
      <c r="I42" s="24">
        <v>0.00749063670411985</v>
      </c>
      <c r="J42" s="25"/>
    </row>
    <row r="43" s="11" customFormat="1" ht="20" customHeight="1" spans="1:10">
      <c r="A43" s="31"/>
      <c r="B43" s="31"/>
      <c r="C43" s="32"/>
      <c r="D43" s="31"/>
      <c r="E43" s="31"/>
      <c r="F43" s="32"/>
      <c r="G43" s="25" t="s">
        <v>63</v>
      </c>
      <c r="H43" s="25">
        <v>1</v>
      </c>
      <c r="I43" s="24">
        <v>0.00374531835205993</v>
      </c>
      <c r="J43" s="25"/>
    </row>
    <row r="44" s="11" customFormat="1" ht="20" customHeight="1" spans="1:10">
      <c r="A44" s="31" t="s">
        <v>63</v>
      </c>
      <c r="B44" s="31">
        <v>1</v>
      </c>
      <c r="C44" s="32">
        <f>B44/160</f>
        <v>0.00625</v>
      </c>
      <c r="D44" s="31"/>
      <c r="E44" s="31"/>
      <c r="F44" s="32"/>
      <c r="G44" s="25" t="s">
        <v>60</v>
      </c>
      <c r="H44" s="25">
        <v>1</v>
      </c>
      <c r="I44" s="24">
        <v>0.00374531835205993</v>
      </c>
      <c r="J44" s="25"/>
    </row>
    <row r="45" s="11" customFormat="1" ht="20" customHeight="1" spans="1:10">
      <c r="A45" s="31"/>
      <c r="B45" s="31"/>
      <c r="C45" s="32"/>
      <c r="D45" s="31"/>
      <c r="E45" s="31"/>
      <c r="F45" s="32"/>
      <c r="G45" s="25" t="s">
        <v>55</v>
      </c>
      <c r="H45" s="25">
        <v>1</v>
      </c>
      <c r="I45" s="24">
        <v>0.00374531835205993</v>
      </c>
      <c r="J45" s="25"/>
    </row>
    <row r="46" s="11" customFormat="1" ht="20" customHeight="1" spans="1:10">
      <c r="A46" s="31"/>
      <c r="B46" s="31"/>
      <c r="C46" s="32"/>
      <c r="D46" s="31"/>
      <c r="E46" s="31"/>
      <c r="F46" s="32"/>
      <c r="G46" s="25" t="s">
        <v>53</v>
      </c>
      <c r="H46" s="25">
        <v>1</v>
      </c>
      <c r="I46" s="24">
        <v>0.00374531835205993</v>
      </c>
      <c r="J46" s="25"/>
    </row>
    <row r="47" s="11" customFormat="1" ht="20" customHeight="1" spans="1:10">
      <c r="A47" s="31"/>
      <c r="B47" s="31"/>
      <c r="C47" s="32"/>
      <c r="D47" s="31"/>
      <c r="E47" s="31"/>
      <c r="F47" s="32"/>
      <c r="G47" s="25" t="s">
        <v>51</v>
      </c>
      <c r="H47" s="25">
        <v>1</v>
      </c>
      <c r="I47" s="24">
        <v>0.00374531835205993</v>
      </c>
      <c r="J47" s="25"/>
    </row>
    <row r="48" s="11" customFormat="1" ht="20" customHeight="1" spans="1:10">
      <c r="A48" s="31"/>
      <c r="B48" s="31"/>
      <c r="C48" s="32"/>
      <c r="D48" s="31"/>
      <c r="E48" s="31"/>
      <c r="F48" s="32"/>
      <c r="G48" s="25" t="s">
        <v>49</v>
      </c>
      <c r="H48" s="25">
        <v>1</v>
      </c>
      <c r="I48" s="24">
        <v>0.00374531835205993</v>
      </c>
      <c r="J48" s="25"/>
    </row>
    <row r="49" s="11" customFormat="1" ht="20" customHeight="1" spans="1:11">
      <c r="A49" s="31"/>
      <c r="B49" s="31"/>
      <c r="C49" s="32"/>
      <c r="D49" s="31"/>
      <c r="E49" s="31"/>
      <c r="F49" s="32"/>
      <c r="G49" s="25" t="s">
        <v>47</v>
      </c>
      <c r="H49" s="25">
        <v>1</v>
      </c>
      <c r="I49" s="24">
        <v>0.00374531835205993</v>
      </c>
      <c r="J49" s="25"/>
    </row>
    <row r="50" s="11" customFormat="1" ht="20" customHeight="1" spans="1:11">
      <c r="A50" s="31" t="s">
        <v>57</v>
      </c>
      <c r="B50" s="31">
        <v>1</v>
      </c>
      <c r="C50" s="32">
        <f>B50/160</f>
        <v>0.00625</v>
      </c>
      <c r="D50" s="31"/>
      <c r="E50" s="31"/>
      <c r="F50" s="32"/>
      <c r="G50" s="25" t="s">
        <v>64</v>
      </c>
      <c r="H50" s="25">
        <v>1</v>
      </c>
      <c r="I50" s="24">
        <v>0.00374531835205993</v>
      </c>
      <c r="J50" s="25"/>
    </row>
    <row r="51" s="11" customFormat="1" ht="20" customHeight="1" spans="1:11">
      <c r="A51" s="31" t="s">
        <v>64</v>
      </c>
      <c r="B51" s="31">
        <v>1</v>
      </c>
      <c r="C51" s="32">
        <f>B51/160</f>
        <v>0.00625</v>
      </c>
      <c r="D51" s="31"/>
      <c r="E51" s="31"/>
      <c r="F51" s="32"/>
      <c r="G51" s="25"/>
      <c r="H51" s="25"/>
      <c r="I51" s="24"/>
      <c r="J51" s="25"/>
    </row>
    <row r="52" s="11" customFormat="1" ht="138" customHeight="1" spans="1:11">
      <c r="A52" s="33" t="s">
        <v>65</v>
      </c>
      <c r="B52" s="34" t="s">
        <v>66</v>
      </c>
      <c r="C52" s="34"/>
      <c r="D52" s="34"/>
      <c r="E52" s="34"/>
      <c r="F52" s="34"/>
      <c r="G52" s="34"/>
      <c r="H52" s="34"/>
      <c r="I52" s="34"/>
      <c r="J52" s="34"/>
    </row>
    <row r="53" s="11" customFormat="1" ht="83" customHeight="1" spans="1:11">
      <c r="A53" s="33" t="s">
        <v>67</v>
      </c>
      <c r="B53" s="35" t="s">
        <v>68</v>
      </c>
      <c r="C53" s="36"/>
      <c r="D53" s="36"/>
      <c r="E53" s="36"/>
      <c r="F53" s="36"/>
      <c r="G53" s="36"/>
      <c r="H53" s="36"/>
      <c r="I53" s="36"/>
      <c r="J53" s="37"/>
    </row>
    <row r="54" s="11" customFormat="1" ht="30" customHeight="1" spans="1:11">
      <c r="I54" s="38"/>
      <c r="J54" s="38"/>
    </row>
    <row r="56" s="11" customFormat="1" ht="25.5" spans="1:11">
      <c r="K56" s="38"/>
    </row>
    <row r="58" ht="54" customHeight="1"/>
    <row r="60" ht="119" customHeight="1"/>
  </sheetData>
  <mergeCells count="6">
    <mergeCell ref="A1:F1"/>
    <mergeCell ref="A2:C2"/>
    <mergeCell ref="D2:F2"/>
    <mergeCell ref="B52:J52"/>
    <mergeCell ref="B53:J53"/>
    <mergeCell ref="G1:J3"/>
  </mergeCells>
  <conditionalFormatting sqref="B52:B53">
    <cfRule type="dataBar" priority="25">
      <dataBar>
        <cfvo type="min"/>
        <cfvo type="max"/>
        <color rgb="FFFFB628"/>
      </dataBar>
      <extLst>
        <ext xmlns:x14="http://schemas.microsoft.com/office/spreadsheetml/2009/9/main" uri="{B025F937-C7B1-47D3-B67F-A62EFF666E3E}">
          <x14:id>{eafdab70-fe03-4ac7-ace8-bc7694ffa736}</x14:id>
        </ext>
      </extLst>
    </cfRule>
    <cfRule type="dataBar" priority="24">
      <dataBar>
        <cfvo type="min"/>
        <cfvo type="max"/>
        <color rgb="FF008AEF"/>
      </dataBar>
      <extLst>
        <ext xmlns:x14="http://schemas.microsoft.com/office/spreadsheetml/2009/9/main" uri="{B025F937-C7B1-47D3-B67F-A62EFF666E3E}">
          <x14:id>{b8a152dd-375d-4470-8492-f416e757eb5e}</x14:id>
        </ext>
      </extLst>
    </cfRule>
    <cfRule type="dataBar" priority="23">
      <dataBar>
        <cfvo type="min"/>
        <cfvo type="max"/>
        <color rgb="FF638EC6"/>
      </dataBar>
      <extLst>
        <ext xmlns:x14="http://schemas.microsoft.com/office/spreadsheetml/2009/9/main" uri="{B025F937-C7B1-47D3-B67F-A62EFF666E3E}">
          <x14:id>{82f22bd8-8fe4-4c7b-a9b3-f12d166cb1b2}</x14:id>
        </ext>
      </extLst>
    </cfRule>
    <cfRule type="dataBar" priority="22">
      <dataBar>
        <cfvo type="min"/>
        <cfvo type="max"/>
        <color rgb="FF638EC6"/>
      </dataBar>
      <extLst>
        <ext xmlns:x14="http://schemas.microsoft.com/office/spreadsheetml/2009/9/main" uri="{B025F937-C7B1-47D3-B67F-A62EFF666E3E}">
          <x14:id>{273dbc06-54c8-4773-8fd9-f5a57fc13b93}</x14:id>
        </ext>
      </extLst>
    </cfRule>
  </conditionalFormatting>
  <conditionalFormatting sqref="C5:C17">
    <cfRule type="dataBar" priority="9">
      <dataBar>
        <cfvo type="min"/>
        <cfvo type="max"/>
        <color rgb="FFFFB628"/>
      </dataBar>
      <extLst>
        <ext xmlns:x14="http://schemas.microsoft.com/office/spreadsheetml/2009/9/main" uri="{B025F937-C7B1-47D3-B67F-A62EFF666E3E}">
          <x14:id>{37446705-d556-4e4f-8ae1-4a2dee8e20c0}</x14:id>
        </ext>
      </extLst>
    </cfRule>
    <cfRule type="dataBar" priority="8">
      <dataBar>
        <cfvo type="min"/>
        <cfvo type="max"/>
        <color rgb="FF638EC6"/>
      </dataBar>
      <extLst>
        <ext xmlns:x14="http://schemas.microsoft.com/office/spreadsheetml/2009/9/main" uri="{B025F937-C7B1-47D3-B67F-A62EFF666E3E}">
          <x14:id>{20f59b3e-fb3b-4ca5-b714-d6d9aacfa003}</x14:id>
        </ext>
      </extLst>
    </cfRule>
    <cfRule type="dataBar" priority="7">
      <dataBar>
        <cfvo type="min"/>
        <cfvo type="max"/>
        <color rgb="FF638EC6"/>
      </dataBar>
      <extLst>
        <ext xmlns:x14="http://schemas.microsoft.com/office/spreadsheetml/2009/9/main" uri="{B025F937-C7B1-47D3-B67F-A62EFF666E3E}">
          <x14:id>{658231cd-1074-4fab-b674-b37984e0f4d9}</x14:id>
        </ext>
      </extLst>
    </cfRule>
  </conditionalFormatting>
  <conditionalFormatting sqref="C18:C22">
    <cfRule type="dataBar" priority="21">
      <dataBar>
        <cfvo type="min"/>
        <cfvo type="max"/>
        <color rgb="FFFFB628"/>
      </dataBar>
      <extLst>
        <ext xmlns:x14="http://schemas.microsoft.com/office/spreadsheetml/2009/9/main" uri="{B025F937-C7B1-47D3-B67F-A62EFF666E3E}">
          <x14:id>{72053eab-be54-434f-86a6-36550d782339}</x14:id>
        </ext>
      </extLst>
    </cfRule>
    <cfRule type="dataBar" priority="20">
      <dataBar>
        <cfvo type="min"/>
        <cfvo type="max"/>
        <color rgb="FF638EC6"/>
      </dataBar>
      <extLst>
        <ext xmlns:x14="http://schemas.microsoft.com/office/spreadsheetml/2009/9/main" uri="{B025F937-C7B1-47D3-B67F-A62EFF666E3E}">
          <x14:id>{765d1f8b-91b9-4e70-999b-34d2a80b6592}</x14:id>
        </ext>
      </extLst>
    </cfRule>
    <cfRule type="dataBar" priority="19">
      <dataBar>
        <cfvo type="min"/>
        <cfvo type="max"/>
        <color rgb="FF638EC6"/>
      </dataBar>
      <extLst>
        <ext xmlns:x14="http://schemas.microsoft.com/office/spreadsheetml/2009/9/main" uri="{B025F937-C7B1-47D3-B67F-A62EFF666E3E}">
          <x14:id>{a79260ba-dae9-4c4c-ab12-4f164b6b68f7}</x14:id>
        </ext>
      </extLst>
    </cfRule>
  </conditionalFormatting>
  <conditionalFormatting sqref="C24:C51">
    <cfRule type="dataBar" priority="18">
      <dataBar>
        <cfvo type="min"/>
        <cfvo type="max"/>
        <color rgb="FFFFB628"/>
      </dataBar>
      <extLst>
        <ext xmlns:x14="http://schemas.microsoft.com/office/spreadsheetml/2009/9/main" uri="{B025F937-C7B1-47D3-B67F-A62EFF666E3E}">
          <x14:id>{a8620560-6398-474f-bb93-b92ab2efc510}</x14:id>
        </ext>
      </extLst>
    </cfRule>
    <cfRule type="dataBar" priority="17">
      <dataBar>
        <cfvo type="min"/>
        <cfvo type="max"/>
        <color rgb="FF638EC6"/>
      </dataBar>
      <extLst>
        <ext xmlns:x14="http://schemas.microsoft.com/office/spreadsheetml/2009/9/main" uri="{B025F937-C7B1-47D3-B67F-A62EFF666E3E}">
          <x14:id>{4cc24e6a-afe1-42d5-97f9-4c5301eab798}</x14:id>
        </ext>
      </extLst>
    </cfRule>
    <cfRule type="dataBar" priority="16">
      <dataBar>
        <cfvo type="min"/>
        <cfvo type="max"/>
        <color rgb="FF638EC6"/>
      </dataBar>
      <extLst>
        <ext xmlns:x14="http://schemas.microsoft.com/office/spreadsheetml/2009/9/main" uri="{B025F937-C7B1-47D3-B67F-A62EFF666E3E}">
          <x14:id>{3ec90e43-86d9-4679-b8b6-858858b7c0e5}</x14:id>
        </ext>
      </extLst>
    </cfRule>
  </conditionalFormatting>
  <conditionalFormatting sqref="F5:F22">
    <cfRule type="dataBar" priority="6">
      <dataBar>
        <cfvo type="min"/>
        <cfvo type="max"/>
        <color rgb="FFFFB628"/>
      </dataBar>
      <extLst>
        <ext xmlns:x14="http://schemas.microsoft.com/office/spreadsheetml/2009/9/main" uri="{B025F937-C7B1-47D3-B67F-A62EFF666E3E}">
          <x14:id>{8fee410a-f894-404c-8acc-d1d743517cf0}</x14:id>
        </ext>
      </extLst>
    </cfRule>
    <cfRule type="dataBar" priority="5">
      <dataBar>
        <cfvo type="min"/>
        <cfvo type="max"/>
        <color rgb="FF638EC6"/>
      </dataBar>
      <extLst>
        <ext xmlns:x14="http://schemas.microsoft.com/office/spreadsheetml/2009/9/main" uri="{B025F937-C7B1-47D3-B67F-A62EFF666E3E}">
          <x14:id>{a8459eff-46e3-4bc7-9664-1528287210d6}</x14:id>
        </ext>
      </extLst>
    </cfRule>
    <cfRule type="dataBar" priority="4">
      <dataBar>
        <cfvo type="min"/>
        <cfvo type="max"/>
        <color rgb="FF638EC6"/>
      </dataBar>
      <extLst>
        <ext xmlns:x14="http://schemas.microsoft.com/office/spreadsheetml/2009/9/main" uri="{B025F937-C7B1-47D3-B67F-A62EFF666E3E}">
          <x14:id>{28a141d7-3e46-48e1-9d13-4b0b7dd85a61}</x14:id>
        </ext>
      </extLst>
    </cfRule>
  </conditionalFormatting>
  <conditionalFormatting sqref="F24:F51">
    <cfRule type="dataBar" priority="3">
      <dataBar>
        <cfvo type="min"/>
        <cfvo type="max"/>
        <color rgb="FFFFB628"/>
      </dataBar>
      <extLst>
        <ext xmlns:x14="http://schemas.microsoft.com/office/spreadsheetml/2009/9/main" uri="{B025F937-C7B1-47D3-B67F-A62EFF666E3E}">
          <x14:id>{21b8af9a-7b39-44fb-8807-d24a454aad8f}</x14:id>
        </ext>
      </extLst>
    </cfRule>
    <cfRule type="dataBar" priority="2">
      <dataBar>
        <cfvo type="min"/>
        <cfvo type="max"/>
        <color rgb="FF638EC6"/>
      </dataBar>
      <extLst>
        <ext xmlns:x14="http://schemas.microsoft.com/office/spreadsheetml/2009/9/main" uri="{B025F937-C7B1-47D3-B67F-A62EFF666E3E}">
          <x14:id>{ac8a6385-263c-462d-b8ba-d5e9bee6c1e1}</x14:id>
        </ext>
      </extLst>
    </cfRule>
    <cfRule type="dataBar" priority="1">
      <dataBar>
        <cfvo type="min"/>
        <cfvo type="max"/>
        <color rgb="FF638EC6"/>
      </dataBar>
      <extLst>
        <ext xmlns:x14="http://schemas.microsoft.com/office/spreadsheetml/2009/9/main" uri="{B025F937-C7B1-47D3-B67F-A62EFF666E3E}">
          <x14:id>{6d752d95-801b-4066-b8de-f959524ef406}</x14:id>
        </ext>
      </extLst>
    </cfRule>
  </conditionalFormatting>
  <conditionalFormatting sqref="I5:I22">
    <cfRule type="dataBar" priority="15">
      <dataBar>
        <cfvo type="min"/>
        <cfvo type="max"/>
        <color rgb="FFFFB628"/>
      </dataBar>
      <extLst>
        <ext xmlns:x14="http://schemas.microsoft.com/office/spreadsheetml/2009/9/main" uri="{B025F937-C7B1-47D3-B67F-A62EFF666E3E}">
          <x14:id>{abb6f537-1e5c-4fc3-b135-87680a8ceb58}</x14:id>
        </ext>
      </extLst>
    </cfRule>
    <cfRule type="dataBar" priority="14">
      <dataBar>
        <cfvo type="min"/>
        <cfvo type="max"/>
        <color rgb="FF638EC6"/>
      </dataBar>
      <extLst>
        <ext xmlns:x14="http://schemas.microsoft.com/office/spreadsheetml/2009/9/main" uri="{B025F937-C7B1-47D3-B67F-A62EFF666E3E}">
          <x14:id>{a3d679f8-8342-4e44-91bc-5c94aad9ab34}</x14:id>
        </ext>
      </extLst>
    </cfRule>
    <cfRule type="dataBar" priority="13">
      <dataBar>
        <cfvo type="min"/>
        <cfvo type="max"/>
        <color rgb="FF638EC6"/>
      </dataBar>
      <extLst>
        <ext xmlns:x14="http://schemas.microsoft.com/office/spreadsheetml/2009/9/main" uri="{B025F937-C7B1-47D3-B67F-A62EFF666E3E}">
          <x14:id>{33311d68-228f-48b3-ad25-d05b03ab166b}</x14:id>
        </ext>
      </extLst>
    </cfRule>
  </conditionalFormatting>
  <conditionalFormatting sqref="I24:I51">
    <cfRule type="dataBar" priority="12">
      <dataBar>
        <cfvo type="min"/>
        <cfvo type="max"/>
        <color rgb="FFFFB628"/>
      </dataBar>
      <extLst>
        <ext xmlns:x14="http://schemas.microsoft.com/office/spreadsheetml/2009/9/main" uri="{B025F937-C7B1-47D3-B67F-A62EFF666E3E}">
          <x14:id>{04e1f691-6df0-43e5-8d67-e99dde260d5d}</x14:id>
        </ext>
      </extLst>
    </cfRule>
    <cfRule type="dataBar" priority="11">
      <dataBar>
        <cfvo type="min"/>
        <cfvo type="max"/>
        <color rgb="FF638EC6"/>
      </dataBar>
      <extLst>
        <ext xmlns:x14="http://schemas.microsoft.com/office/spreadsheetml/2009/9/main" uri="{B025F937-C7B1-47D3-B67F-A62EFF666E3E}">
          <x14:id>{2127102a-1f2e-49ee-8829-7f9287aa4169}</x14:id>
        </ext>
      </extLst>
    </cfRule>
    <cfRule type="dataBar" priority="10">
      <dataBar>
        <cfvo type="min"/>
        <cfvo type="max"/>
        <color rgb="FF638EC6"/>
      </dataBar>
      <extLst>
        <ext xmlns:x14="http://schemas.microsoft.com/office/spreadsheetml/2009/9/main" uri="{B025F937-C7B1-47D3-B67F-A62EFF666E3E}">
          <x14:id>{f1bbf15f-cc84-4085-8635-339829488ab7}</x14:id>
        </ext>
      </extLst>
    </cfRule>
  </conditionalFormatting>
  <hyperlinks>
    <hyperlink ref="C3" r:id="rId2" display="https://detail.tmall.com/item.htm?b_s_f=sycm&amp;b_spm=a21ag.29085015&amp;b_spm_log=40c150a5m7riBE&amp;id=818219642893&amp;mi_id=zB9Soiyf7bJzD-F24cG1eQ63jcOGAyyerou1g5RZngGmAvSGX2xrssLsULf3i6dV9VYBWkstn7iNHu7LL7URww&amp;spm=a21ag.29085015.0.3.40c150a5m7riBE"/>
    <hyperlink ref="F3" r:id="rId3" display="https://detail.tmall.com/item.htm?b_s_f=sycm&amp;b_spm=a21ag.29085015&amp;b_spm_log=40c150a5m7riBE&amp;id=743878814372&amp;mi_id=Ll78rCHa0HMU2s-bieM8Wt2FqaMWhjP2UNbl2PbqtpOKxmC3a-Vr600sWJ2Jaxt8Yn4Kq_TEq4Q6_gFwKhLEvA&amp;skuId=5766526622026&amp;spm=a21ag.29085015.0.27.40c150a5m7riBE"/>
  </hyperlinks>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dataBar" id="{eafdab70-fe03-4ac7-ace8-bc7694ffa736}">
            <x14:dataBar minLength="0" maxLength="100" negativeBarColorSameAsPositive="1" axisPosition="none">
              <x14:cfvo type="min"/>
              <x14:cfvo type="max"/>
              <x14:axisColor indexed="65"/>
            </x14:dataBar>
          </x14:cfRule>
          <x14:cfRule type="dataBar" id="{b8a152dd-375d-4470-8492-f416e757eb5e}">
            <x14:dataBar minLength="0" maxLength="100" negativeBarColorSameAsPositive="1" axisPosition="none">
              <x14:cfvo type="min"/>
              <x14:cfvo type="max"/>
              <x14:axisColor indexed="65"/>
            </x14:dataBar>
          </x14:cfRule>
          <x14:cfRule type="dataBar" id="{82f22bd8-8fe4-4c7b-a9b3-f12d166cb1b2}">
            <x14:dataBar minLength="0" maxLength="100" negativeBarColorSameAsPositive="1" axisPosition="none">
              <x14:cfvo type="min"/>
              <x14:cfvo type="max"/>
              <x14:axisColor indexed="65"/>
            </x14:dataBar>
          </x14:cfRule>
          <x14:cfRule type="dataBar" id="{273dbc06-54c8-4773-8fd9-f5a57fc13b93}">
            <x14:dataBar minLength="0" maxLength="100" border="1" negativeBarBorderColorSameAsPositive="0">
              <x14:cfvo type="autoMin"/>
              <x14:cfvo type="autoMax"/>
              <x14:borderColor rgb="FF638EC6"/>
              <x14:negativeFillColor rgb="FFFF0000"/>
              <x14:negativeBorderColor rgb="FFFF0000"/>
              <x14:axisColor rgb="FF000000"/>
            </x14:dataBar>
          </x14:cfRule>
          <xm:sqref>B52:B53</xm:sqref>
        </x14:conditionalFormatting>
        <x14:conditionalFormatting xmlns:xm="http://schemas.microsoft.com/office/excel/2006/main">
          <x14:cfRule type="dataBar" id="{37446705-d556-4e4f-8ae1-4a2dee8e20c0}">
            <x14:dataBar minLength="0" maxLength="100" negativeBarColorSameAsPositive="1" axisPosition="none">
              <x14:cfvo type="min"/>
              <x14:cfvo type="max"/>
              <x14:axisColor indexed="65"/>
            </x14:dataBar>
          </x14:cfRule>
          <x14:cfRule type="dataBar" id="{20f59b3e-fb3b-4ca5-b714-d6d9aacfa003}">
            <x14:dataBar minLength="0" maxLength="100" negativeBarColorSameAsPositive="1" axisPosition="none">
              <x14:cfvo type="min"/>
              <x14:cfvo type="max"/>
              <x14:axisColor indexed="65"/>
            </x14:dataBar>
          </x14:cfRule>
          <x14:cfRule type="dataBar" id="{658231cd-1074-4fab-b674-b37984e0f4d9}">
            <x14:dataBar minLength="0" maxLength="100" border="1" negativeBarBorderColorSameAsPositive="0">
              <x14:cfvo type="autoMin"/>
              <x14:cfvo type="autoMax"/>
              <x14:borderColor rgb="FF638EC6"/>
              <x14:negativeFillColor rgb="FFFF0000"/>
              <x14:negativeBorderColor rgb="FFFF0000"/>
              <x14:axisColor rgb="FF000000"/>
            </x14:dataBar>
          </x14:cfRule>
          <xm:sqref>C5:C17</xm:sqref>
        </x14:conditionalFormatting>
        <x14:conditionalFormatting xmlns:xm="http://schemas.microsoft.com/office/excel/2006/main">
          <x14:cfRule type="dataBar" id="{72053eab-be54-434f-86a6-36550d782339}">
            <x14:dataBar minLength="0" maxLength="100" negativeBarColorSameAsPositive="1" axisPosition="none">
              <x14:cfvo type="min"/>
              <x14:cfvo type="max"/>
              <x14:axisColor indexed="65"/>
            </x14:dataBar>
          </x14:cfRule>
          <x14:cfRule type="dataBar" id="{765d1f8b-91b9-4e70-999b-34d2a80b6592}">
            <x14:dataBar minLength="0" maxLength="100" negativeBarColorSameAsPositive="1" axisPosition="none">
              <x14:cfvo type="min"/>
              <x14:cfvo type="max"/>
              <x14:axisColor indexed="65"/>
            </x14:dataBar>
          </x14:cfRule>
          <x14:cfRule type="dataBar" id="{a79260ba-dae9-4c4c-ab12-4f164b6b68f7}">
            <x14:dataBar minLength="0" maxLength="100" border="1" negativeBarBorderColorSameAsPositive="0">
              <x14:cfvo type="autoMin"/>
              <x14:cfvo type="autoMax"/>
              <x14:borderColor rgb="FF638EC6"/>
              <x14:negativeFillColor rgb="FFFF0000"/>
              <x14:negativeBorderColor rgb="FFFF0000"/>
              <x14:axisColor rgb="FF000000"/>
            </x14:dataBar>
          </x14:cfRule>
          <xm:sqref>C18:C22</xm:sqref>
        </x14:conditionalFormatting>
        <x14:conditionalFormatting xmlns:xm="http://schemas.microsoft.com/office/excel/2006/main">
          <x14:cfRule type="dataBar" id="{a8620560-6398-474f-bb93-b92ab2efc510}">
            <x14:dataBar minLength="0" maxLength="100" negativeBarColorSameAsPositive="1" axisPosition="none">
              <x14:cfvo type="min"/>
              <x14:cfvo type="max"/>
              <x14:axisColor indexed="65"/>
            </x14:dataBar>
          </x14:cfRule>
          <x14:cfRule type="dataBar" id="{4cc24e6a-afe1-42d5-97f9-4c5301eab798}">
            <x14:dataBar minLength="0" maxLength="100" negativeBarColorSameAsPositive="1" axisPosition="none">
              <x14:cfvo type="min"/>
              <x14:cfvo type="max"/>
              <x14:axisColor indexed="65"/>
            </x14:dataBar>
          </x14:cfRule>
          <x14:cfRule type="dataBar" id="{3ec90e43-86d9-4679-b8b6-858858b7c0e5}">
            <x14:dataBar minLength="0" maxLength="100" border="1" negativeBarBorderColorSameAsPositive="0">
              <x14:cfvo type="autoMin"/>
              <x14:cfvo type="autoMax"/>
              <x14:borderColor rgb="FF638EC6"/>
              <x14:negativeFillColor rgb="FFFF0000"/>
              <x14:negativeBorderColor rgb="FFFF0000"/>
              <x14:axisColor rgb="FF000000"/>
            </x14:dataBar>
          </x14:cfRule>
          <xm:sqref>C24:C51</xm:sqref>
        </x14:conditionalFormatting>
        <x14:conditionalFormatting xmlns:xm="http://schemas.microsoft.com/office/excel/2006/main">
          <x14:cfRule type="dataBar" id="{8fee410a-f894-404c-8acc-d1d743517cf0}">
            <x14:dataBar minLength="0" maxLength="100" negativeBarColorSameAsPositive="1" axisPosition="none">
              <x14:cfvo type="min"/>
              <x14:cfvo type="max"/>
              <x14:axisColor indexed="65"/>
            </x14:dataBar>
          </x14:cfRule>
          <x14:cfRule type="dataBar" id="{a8459eff-46e3-4bc7-9664-1528287210d6}">
            <x14:dataBar minLength="0" maxLength="100" negativeBarColorSameAsPositive="1" axisPosition="none">
              <x14:cfvo type="min"/>
              <x14:cfvo type="max"/>
              <x14:axisColor indexed="65"/>
            </x14:dataBar>
          </x14:cfRule>
          <x14:cfRule type="dataBar" id="{28a141d7-3e46-48e1-9d13-4b0b7dd85a61}">
            <x14:dataBar minLength="0" maxLength="100" border="1" negativeBarBorderColorSameAsPositive="0">
              <x14:cfvo type="autoMin"/>
              <x14:cfvo type="autoMax"/>
              <x14:borderColor rgb="FF638EC6"/>
              <x14:negativeFillColor rgb="FFFF0000"/>
              <x14:negativeBorderColor rgb="FFFF0000"/>
              <x14:axisColor rgb="FF000000"/>
            </x14:dataBar>
          </x14:cfRule>
          <xm:sqref>F5:F22</xm:sqref>
        </x14:conditionalFormatting>
        <x14:conditionalFormatting xmlns:xm="http://schemas.microsoft.com/office/excel/2006/main">
          <x14:cfRule type="dataBar" id="{21b8af9a-7b39-44fb-8807-d24a454aad8f}">
            <x14:dataBar minLength="0" maxLength="100" negativeBarColorSameAsPositive="1" axisPosition="none">
              <x14:cfvo type="min"/>
              <x14:cfvo type="max"/>
              <x14:axisColor indexed="65"/>
            </x14:dataBar>
          </x14:cfRule>
          <x14:cfRule type="dataBar" id="{ac8a6385-263c-462d-b8ba-d5e9bee6c1e1}">
            <x14:dataBar minLength="0" maxLength="100" negativeBarColorSameAsPositive="1" axisPosition="none">
              <x14:cfvo type="min"/>
              <x14:cfvo type="max"/>
              <x14:axisColor indexed="65"/>
            </x14:dataBar>
          </x14:cfRule>
          <x14:cfRule type="dataBar" id="{6d752d95-801b-4066-b8de-f959524ef406}">
            <x14:dataBar minLength="0" maxLength="100" border="1" negativeBarBorderColorSameAsPositive="0">
              <x14:cfvo type="autoMin"/>
              <x14:cfvo type="autoMax"/>
              <x14:borderColor rgb="FF638EC6"/>
              <x14:negativeFillColor rgb="FFFF0000"/>
              <x14:negativeBorderColor rgb="FFFF0000"/>
              <x14:axisColor rgb="FF000000"/>
            </x14:dataBar>
          </x14:cfRule>
          <xm:sqref>F24:F51</xm:sqref>
        </x14:conditionalFormatting>
        <x14:conditionalFormatting xmlns:xm="http://schemas.microsoft.com/office/excel/2006/main">
          <x14:cfRule type="dataBar" id="{abb6f537-1e5c-4fc3-b135-87680a8ceb58}">
            <x14:dataBar minLength="0" maxLength="100" negativeBarColorSameAsPositive="1" axisPosition="none">
              <x14:cfvo type="min"/>
              <x14:cfvo type="max"/>
              <x14:axisColor indexed="65"/>
            </x14:dataBar>
          </x14:cfRule>
          <x14:cfRule type="dataBar" id="{a3d679f8-8342-4e44-91bc-5c94aad9ab34}">
            <x14:dataBar minLength="0" maxLength="100" negativeBarColorSameAsPositive="1" axisPosition="none">
              <x14:cfvo type="min"/>
              <x14:cfvo type="max"/>
              <x14:axisColor indexed="65"/>
            </x14:dataBar>
          </x14:cfRule>
          <x14:cfRule type="dataBar" id="{33311d68-228f-48b3-ad25-d05b03ab166b}">
            <x14:dataBar minLength="0" maxLength="100" border="1" negativeBarBorderColorSameAsPositive="0">
              <x14:cfvo type="autoMin"/>
              <x14:cfvo type="autoMax"/>
              <x14:borderColor rgb="FF638EC6"/>
              <x14:negativeFillColor rgb="FFFF0000"/>
              <x14:negativeBorderColor rgb="FFFF0000"/>
              <x14:axisColor rgb="FF000000"/>
            </x14:dataBar>
          </x14:cfRule>
          <xm:sqref>I5:I22</xm:sqref>
        </x14:conditionalFormatting>
        <x14:conditionalFormatting xmlns:xm="http://schemas.microsoft.com/office/excel/2006/main">
          <x14:cfRule type="dataBar" id="{04e1f691-6df0-43e5-8d67-e99dde260d5d}">
            <x14:dataBar minLength="0" maxLength="100" negativeBarColorSameAsPositive="1" axisPosition="none">
              <x14:cfvo type="min"/>
              <x14:cfvo type="max"/>
              <x14:axisColor indexed="65"/>
            </x14:dataBar>
          </x14:cfRule>
          <x14:cfRule type="dataBar" id="{2127102a-1f2e-49ee-8829-7f9287aa4169}">
            <x14:dataBar minLength="0" maxLength="100" negativeBarColorSameAsPositive="1" axisPosition="none">
              <x14:cfvo type="min"/>
              <x14:cfvo type="max"/>
              <x14:axisColor indexed="65"/>
            </x14:dataBar>
          </x14:cfRule>
          <x14:cfRule type="dataBar" id="{f1bbf15f-cc84-4085-8635-339829488ab7}">
            <x14:dataBar minLength="0" maxLength="100" border="1" negativeBarBorderColorSameAsPositive="0">
              <x14:cfvo type="autoMin"/>
              <x14:cfvo type="autoMax"/>
              <x14:borderColor rgb="FF638EC6"/>
              <x14:negativeFillColor rgb="FFFF0000"/>
              <x14:negativeBorderColor rgb="FFFF0000"/>
              <x14:axisColor rgb="FF000000"/>
            </x14:dataBar>
          </x14:cfRule>
          <xm:sqref>I24:I51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B13" sqref="B13"/>
    </sheetView>
  </sheetViews>
  <sheetFormatPr defaultColWidth="9" defaultRowHeight="13.5" outlineLevelRow="3" outlineLevelCol="2"/>
  <cols>
    <col min="1" max="3" width="23.6283185840708" customWidth="1"/>
  </cols>
  <sheetData>
    <row r="1" ht="36" customHeight="1" spans="1:3">
      <c r="A1" s="9" t="s">
        <v>69</v>
      </c>
      <c r="B1" s="9" t="s">
        <v>70</v>
      </c>
      <c r="C1" s="9" t="s">
        <v>71</v>
      </c>
    </row>
    <row r="2" ht="103" customHeight="1" spans="1:3">
      <c r="A2" s="10" t="s">
        <v>72</v>
      </c>
      <c r="B2" s="10"/>
      <c r="C2" s="10"/>
    </row>
    <row r="3" ht="103" customHeight="1" spans="1:3">
      <c r="A3" s="10" t="s">
        <v>73</v>
      </c>
      <c r="B3" s="10"/>
      <c r="C3" s="10"/>
    </row>
    <row r="4" ht="103" customHeight="1" spans="1:3">
      <c r="A4" s="10" t="s">
        <v>74</v>
      </c>
      <c r="B4" s="10"/>
      <c r="C4" s="10"/>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C17" sqref="C17"/>
    </sheetView>
  </sheetViews>
  <sheetFormatPr defaultColWidth="9" defaultRowHeight="15" outlineLevelRow="6" outlineLevelCol="5"/>
  <cols>
    <col min="1" max="5" width="24.8761061946903" style="6" customWidth="1"/>
    <col min="6" max="6" width="37" style="6" customWidth="1"/>
    <col min="7" max="7" width="24.8761061946903" style="6" customWidth="1"/>
    <col min="8" max="16384" width="9" style="6"/>
  </cols>
  <sheetData>
    <row r="1" ht="25" customHeight="1" spans="1:6">
      <c r="A1" s="7" t="s">
        <v>75</v>
      </c>
      <c r="B1" s="7" t="s">
        <v>76</v>
      </c>
      <c r="C1" s="7" t="s">
        <v>77</v>
      </c>
      <c r="D1" s="7" t="s">
        <v>78</v>
      </c>
      <c r="E1" s="7" t="s">
        <v>70</v>
      </c>
      <c r="F1" s="7" t="s">
        <v>71</v>
      </c>
    </row>
    <row r="2" ht="45" customHeight="1" spans="1:6">
      <c r="A2" s="8" t="s">
        <v>79</v>
      </c>
      <c r="B2" s="8" t="s">
        <v>80</v>
      </c>
      <c r="C2" s="8" t="s">
        <v>81</v>
      </c>
      <c r="D2" s="8" t="s">
        <v>82</v>
      </c>
      <c r="E2" s="8" t="s">
        <v>83</v>
      </c>
      <c r="F2" s="8" t="s">
        <v>84</v>
      </c>
    </row>
    <row r="3" ht="45" customHeight="1" spans="1:6">
      <c r="A3" s="8" t="s">
        <v>85</v>
      </c>
      <c r="B3" s="8" t="s">
        <v>86</v>
      </c>
      <c r="C3" s="8" t="s">
        <v>87</v>
      </c>
      <c r="D3" s="8" t="s">
        <v>88</v>
      </c>
      <c r="E3" s="8" t="s">
        <v>89</v>
      </c>
      <c r="F3" s="8" t="s">
        <v>90</v>
      </c>
    </row>
    <row r="4" ht="45" customHeight="1" spans="1:6">
      <c r="A4" s="8" t="s">
        <v>91</v>
      </c>
      <c r="B4" s="8" t="s">
        <v>92</v>
      </c>
      <c r="C4" s="8" t="s">
        <v>93</v>
      </c>
      <c r="D4" s="8" t="s">
        <v>94</v>
      </c>
      <c r="E4" s="8" t="s">
        <v>95</v>
      </c>
      <c r="F4" s="8" t="s">
        <v>96</v>
      </c>
    </row>
    <row r="5" ht="45" customHeight="1" spans="1:6">
      <c r="A5" s="8" t="s">
        <v>97</v>
      </c>
      <c r="B5" s="8"/>
      <c r="C5" s="8" t="s">
        <v>98</v>
      </c>
      <c r="D5" s="8"/>
      <c r="E5" s="8" t="s">
        <v>99</v>
      </c>
      <c r="F5" s="8" t="s">
        <v>100</v>
      </c>
    </row>
    <row r="6" ht="45" customHeight="1" spans="1:6">
      <c r="A6" s="8" t="s">
        <v>101</v>
      </c>
      <c r="B6" s="8"/>
      <c r="C6" s="8"/>
      <c r="D6" s="8"/>
      <c r="E6" s="8" t="s">
        <v>102</v>
      </c>
      <c r="F6" s="8" t="s">
        <v>103</v>
      </c>
    </row>
    <row r="7" ht="45" customHeight="1" spans="1:6">
      <c r="A7" s="8"/>
      <c r="B7" s="8"/>
      <c r="C7" s="8"/>
      <c r="D7" s="8"/>
      <c r="E7" s="8" t="s">
        <v>104</v>
      </c>
      <c r="F7" s="8" t="s">
        <v>105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
  <sheetViews>
    <sheetView tabSelected="1" zoomScale="55" zoomScaleNormal="55" workbookViewId="0">
      <selection activeCell="K4" sqref="K4"/>
    </sheetView>
  </sheetViews>
  <sheetFormatPr defaultColWidth="9" defaultRowHeight="13.5"/>
  <cols>
    <col min="1" max="1" width="9" style="1"/>
    <col min="2" max="2" width="20.1238938053097" style="1" customWidth="1"/>
    <col min="3" max="4" width="16.7522123893805" style="1" customWidth="1"/>
    <col min="5" max="12" width="13.7522123893805" style="1" customWidth="1"/>
    <col min="13" max="13" width="40.5044247787611" style="1" customWidth="1"/>
    <col min="14" max="16" width="13.7522123893805" style="1" customWidth="1"/>
    <col min="17" max="17" width="29" style="1" customWidth="1"/>
    <col min="18" max="16384" width="9" style="1"/>
  </cols>
  <sheetData>
    <row r="1" s="1" customFormat="1" ht="52" customHeight="1" spans="1:17">
      <c r="A1" s="1" t="s">
        <v>106</v>
      </c>
      <c r="B1" s="2" t="s">
        <v>107</v>
      </c>
      <c r="C1" s="2" t="s">
        <v>108</v>
      </c>
      <c r="D1" s="2" t="s">
        <v>109</v>
      </c>
      <c r="E1" s="2" t="s">
        <v>110</v>
      </c>
      <c r="F1" s="2" t="s">
        <v>111</v>
      </c>
      <c r="G1" s="2" t="s">
        <v>112</v>
      </c>
      <c r="H1" s="2" t="s">
        <v>113</v>
      </c>
      <c r="I1" s="2" t="s">
        <v>114</v>
      </c>
      <c r="J1" s="2" t="s">
        <v>115</v>
      </c>
      <c r="K1" s="2" t="s">
        <v>116</v>
      </c>
      <c r="L1" s="2" t="s">
        <v>117</v>
      </c>
      <c r="M1" s="2" t="s">
        <v>118</v>
      </c>
      <c r="N1" s="2" t="s">
        <v>119</v>
      </c>
      <c r="O1" s="2" t="s">
        <v>6</v>
      </c>
      <c r="P1" s="2" t="s">
        <v>35</v>
      </c>
      <c r="Q1" s="2" t="s">
        <v>120</v>
      </c>
    </row>
    <row r="2" s="1" customFormat="1" ht="104" customHeight="1" spans="1:17">
      <c r="A2" s="3">
        <v>1</v>
      </c>
      <c r="B2" s="3" t="str">
        <f>_xlfn.DISPIMG("ID_3853432AF29F45E094D6F188A09468FB",1)</f>
        <v>=DISPIMG("ID_3853432AF29F45E094D6F188A09468FB",1)</v>
      </c>
      <c r="C2" s="3" t="s">
        <v>2</v>
      </c>
      <c r="D2" s="4" t="s">
        <v>121</v>
      </c>
      <c r="E2" s="1" t="s">
        <v>122</v>
      </c>
      <c r="F2" s="4"/>
      <c r="G2" s="1">
        <v>2</v>
      </c>
      <c r="H2" s="1" t="s">
        <v>123</v>
      </c>
      <c r="I2" s="1" t="s">
        <v>124</v>
      </c>
      <c r="J2" s="1" t="s">
        <v>125</v>
      </c>
      <c r="K2" s="1" t="str">
        <f>_xlfn.DISPIMG("ID_7E9EFC4239D848CBA0454CA3958757B9",1)</f>
        <v>=DISPIMG("ID_7E9EFC4239D848CBA0454CA3958757B9",1)</v>
      </c>
      <c r="L2" s="1" t="str">
        <f>_xlfn.DISPIMG("ID_8C2E1444FF734746B3A4F1226DCC7462",1)</f>
        <v>=DISPIMG("ID_8C2E1444FF734746B3A4F1226DCC7462",1)</v>
      </c>
      <c r="N2" s="1" t="s">
        <v>126</v>
      </c>
      <c r="O2" s="1" t="str">
        <f>_xlfn.DISPIMG("ID_1F037AC7C8E04DD58041216E685C879D",1)</f>
        <v>=DISPIMG("ID_1F037AC7C8E04DD58041216E685C879D",1)</v>
      </c>
      <c r="P2" s="1" t="str">
        <f>_xlfn.DISPIMG("ID_D040F8A88BF0485C81B386E826CFD2A6",1)</f>
        <v>=DISPIMG("ID_D040F8A88BF0485C81B386E826CFD2A6",1)</v>
      </c>
      <c r="Q2" s="1" t="s">
        <v>127</v>
      </c>
    </row>
    <row r="3" s="1" customFormat="1" ht="104" customHeight="1" spans="1:17">
      <c r="A3" s="3">
        <v>3</v>
      </c>
      <c r="B3" s="3" t="str">
        <f>_xlfn.DISPIMG("ID_1E0648B61C7749648171C5E37A2B278A",1)</f>
        <v>=DISPIMG("ID_1E0648B61C7749648171C5E37A2B278A",1)</v>
      </c>
      <c r="C3" s="3" t="s">
        <v>128</v>
      </c>
      <c r="D3" s="4" t="s">
        <v>129</v>
      </c>
      <c r="E3" s="1" t="s">
        <v>122</v>
      </c>
      <c r="G3" s="1">
        <v>1</v>
      </c>
      <c r="H3" s="1" t="s">
        <v>130</v>
      </c>
      <c r="I3" s="1" t="s">
        <v>131</v>
      </c>
      <c r="J3" s="1" t="s">
        <v>132</v>
      </c>
      <c r="K3" s="1" t="str">
        <f>_xlfn.DISPIMG("ID_0CD4093E0F824B75A3BA7B432C85F513",1)</f>
        <v>=DISPIMG("ID_0CD4093E0F824B75A3BA7B432C85F513",1)</v>
      </c>
      <c r="L3" s="1" t="str">
        <f>_xlfn.DISPIMG("ID_965B22F6801D48BFA046562A8FE4D877",1)</f>
        <v>=DISPIMG("ID_965B22F6801D48BFA046562A8FE4D877",1)</v>
      </c>
      <c r="N3" s="1" t="s">
        <v>133</v>
      </c>
      <c r="O3" s="1" t="str">
        <f>_xlfn.DISPIMG("ID_153EE091AF694C01A454AEC8E66CCFD7",1)</f>
        <v>=DISPIMG("ID_153EE091AF694C01A454AEC8E66CCFD7",1)</v>
      </c>
      <c r="P3" s="1" t="str">
        <f>_xlfn.DISPIMG("ID_43043DDE672C4CF0BD621EECAE5EFEAB",1)</f>
        <v>=DISPIMG("ID_43043DDE672C4CF0BD621EECAE5EFEAB",1)</v>
      </c>
      <c r="Q3" s="1" t="s">
        <v>134</v>
      </c>
    </row>
    <row r="4" s="1" customFormat="1" ht="104" customHeight="1" spans="1:17">
      <c r="A4" s="3">
        <v>4</v>
      </c>
      <c r="B4" s="3" t="str">
        <f>_xlfn.DISPIMG("ID_93EAEF4A310440C092740541FC70169A",1)</f>
        <v>=DISPIMG("ID_93EAEF4A310440C092740541FC70169A",1)</v>
      </c>
      <c r="C4" s="3" t="s">
        <v>135</v>
      </c>
      <c r="D4" s="4" t="s">
        <v>136</v>
      </c>
      <c r="E4" s="1" t="s">
        <v>137</v>
      </c>
      <c r="G4" s="1">
        <v>2</v>
      </c>
      <c r="H4" s="1" t="s">
        <v>130</v>
      </c>
      <c r="I4" s="1" t="s">
        <v>131</v>
      </c>
      <c r="J4" s="1" t="s">
        <v>132</v>
      </c>
      <c r="K4" s="1" t="str">
        <f>_xlfn.DISPIMG("ID_9DFEE13EFF3D45089FBCD46E57A53181",1)</f>
        <v>=DISPIMG("ID_9DFEE13EFF3D45089FBCD46E57A53181",1)</v>
      </c>
      <c r="L4" s="1" t="str">
        <f>_xlfn.DISPIMG("ID_7CB32F77628C4C58B64CDEE629AB7C60",1)</f>
        <v>=DISPIMG("ID_7CB32F77628C4C58B64CDEE629AB7C60",1)</v>
      </c>
      <c r="N4" s="1" t="s">
        <v>138</v>
      </c>
      <c r="O4" s="1" t="str">
        <f>_xlfn.DISPIMG("ID_FE40E89C8E5F4E08A5FE73D4C555FE65",1)</f>
        <v>=DISPIMG("ID_FE40E89C8E5F4E08A5FE73D4C555FE65",1)</v>
      </c>
      <c r="P4" s="1" t="str">
        <f>_xlfn.DISPIMG("ID_43043DDE672C4CF0BD621EECAE5EFEAB",1)</f>
        <v>=DISPIMG("ID_43043DDE672C4CF0BD621EECAE5EFEAB",1)</v>
      </c>
      <c r="Q4" s="1" t="s">
        <v>139</v>
      </c>
    </row>
    <row r="5" s="1" customFormat="1" ht="104" customHeight="1" spans="1:17">
      <c r="A5" s="3">
        <v>5</v>
      </c>
      <c r="B5" s="3" t="str">
        <f>_xlfn.DISPIMG("ID_B7C48D70507443CCA0B11333D3835CD6",1)</f>
        <v>=DISPIMG("ID_B7C48D70507443CCA0B11333D3835CD6",1)</v>
      </c>
      <c r="C5" s="3" t="s">
        <v>140</v>
      </c>
      <c r="D5" s="4" t="s">
        <v>141</v>
      </c>
      <c r="E5" s="1" t="s">
        <v>137</v>
      </c>
      <c r="F5" s="1" t="s">
        <v>142</v>
      </c>
      <c r="G5" s="1">
        <v>1</v>
      </c>
      <c r="H5" s="1" t="s">
        <v>143</v>
      </c>
      <c r="I5" s="1" t="s">
        <v>144</v>
      </c>
      <c r="J5" s="1" t="s">
        <v>145</v>
      </c>
      <c r="L5" s="1" t="str">
        <f>_xlfn.DISPIMG("ID_12432717030B4972A01E8D136C29CD87",1)</f>
        <v>=DISPIMG("ID_12432717030B4972A01E8D136C29CD87",1)</v>
      </c>
      <c r="O5" s="1" t="str">
        <f>_xlfn.DISPIMG("ID_9F5502AE3AC94298B3923F194D075F8C",1)</f>
        <v>=DISPIMG("ID_9F5502AE3AC94298B3923F194D075F8C",1)</v>
      </c>
      <c r="P5" s="1" t="str">
        <f>_xlfn.DISPIMG("ID_D0DF0A52EF224E9BBB1CB2989D7F05FE",1)</f>
        <v>=DISPIMG("ID_D0DF0A52EF224E9BBB1CB2989D7F05FE",1)</v>
      </c>
      <c r="Q5" s="1" t="s">
        <v>146</v>
      </c>
    </row>
    <row r="6" s="1" customFormat="1" ht="104" customHeight="1" spans="1:17">
      <c r="A6" s="3">
        <v>6</v>
      </c>
      <c r="B6" s="3" t="str">
        <f>_xlfn.DISPIMG("ID_6557E0BE2215485F9B1F5C7B2FC77F06",1)</f>
        <v>=DISPIMG("ID_6557E0BE2215485F9B1F5C7B2FC77F06",1)</v>
      </c>
      <c r="C6" s="3" t="s">
        <v>4</v>
      </c>
      <c r="D6" s="4" t="s">
        <v>147</v>
      </c>
      <c r="E6" s="1" t="s">
        <v>122</v>
      </c>
      <c r="G6" s="1">
        <v>2</v>
      </c>
      <c r="H6" s="1" t="s">
        <v>148</v>
      </c>
      <c r="I6" s="1" t="s">
        <v>131</v>
      </c>
      <c r="J6" s="1" t="s">
        <v>149</v>
      </c>
      <c r="K6" s="1" t="str">
        <f>_xlfn.DISPIMG("ID_BAA7469033B146B498664CBC61FB6A25",1)</f>
        <v>=DISPIMG("ID_BAA7469033B146B498664CBC61FB6A25",1)</v>
      </c>
      <c r="L6" s="1" t="str">
        <f>_xlfn.DISPIMG("ID_D44B02F78AE142DE8FAE49DD5A2D595D",1)</f>
        <v>=DISPIMG("ID_D44B02F78AE142DE8FAE49DD5A2D595D",1)</v>
      </c>
      <c r="N6" s="1" t="s">
        <v>126</v>
      </c>
      <c r="O6" s="1" t="str">
        <f>_xlfn.DISPIMG("ID_F161B71426CC4DA6BE711105AE4254BF",1)</f>
        <v>=DISPIMG("ID_F161B71426CC4DA6BE711105AE4254BF",1)</v>
      </c>
      <c r="P6" s="1" t="str">
        <f>_xlfn.DISPIMG("ID_7BBC57AC54044C0AB6D5CA0D0F92388B",1)</f>
        <v>=DISPIMG("ID_7BBC57AC54044C0AB6D5CA0D0F92388B",1)</v>
      </c>
      <c r="Q6" s="1" t="s">
        <v>150</v>
      </c>
    </row>
    <row r="7" s="1" customFormat="1" ht="104" customHeight="1" spans="1:17">
      <c r="A7" s="3">
        <v>8</v>
      </c>
      <c r="B7" s="3" t="str">
        <f>_xlfn.DISPIMG("ID_AE76FEA504BB4A65B6F8C71D52CA8024",1)</f>
        <v>=DISPIMG("ID_AE76FEA504BB4A65B6F8C71D52CA8024",1)</v>
      </c>
      <c r="C7" s="3" t="s">
        <v>151</v>
      </c>
      <c r="D7" s="4" t="s">
        <v>152</v>
      </c>
      <c r="E7" s="1" t="s">
        <v>153</v>
      </c>
      <c r="G7" s="1">
        <v>2</v>
      </c>
      <c r="H7" s="1" t="s">
        <v>154</v>
      </c>
      <c r="I7" s="1" t="s">
        <v>124</v>
      </c>
      <c r="J7" s="1" t="s">
        <v>155</v>
      </c>
      <c r="K7" s="1" t="str">
        <f>_xlfn.DISPIMG("ID_E3C5F5D0D4D14803BDEFDC0CF70847F7",1)</f>
        <v>=DISPIMG("ID_E3C5F5D0D4D14803BDEFDC0CF70847F7",1)</v>
      </c>
      <c r="L7" s="1" t="str">
        <f>_xlfn.DISPIMG("ID_5FBFA080409A49A8AEB8041573F21C5D",1)</f>
        <v>=DISPIMG("ID_5FBFA080409A49A8AEB8041573F21C5D",1)</v>
      </c>
      <c r="N7" s="1" t="s">
        <v>156</v>
      </c>
      <c r="O7" s="1" t="str">
        <f>_xlfn.DISPIMG("ID_1A30A43A08D8433A83D2B2EAA70CE66E",1)</f>
        <v>=DISPIMG("ID_1A30A43A08D8433A83D2B2EAA70CE66E",1)</v>
      </c>
      <c r="P7" s="1" t="str">
        <f>_xlfn.DISPIMG("ID_C5AE4E7F85F6416A8DAD72B1977CC837",1)</f>
        <v>=DISPIMG("ID_C5AE4E7F85F6416A8DAD72B1977CC837",1)</v>
      </c>
      <c r="Q7" s="1" t="s">
        <v>157</v>
      </c>
    </row>
    <row r="8" s="1" customFormat="1" ht="104" customHeight="1" spans="1:17">
      <c r="A8" s="3">
        <v>12</v>
      </c>
      <c r="B8" s="3" t="str">
        <f>_xlfn.DISPIMG("ID_3552B6BAAF47431A96E3D42E5CCAD588",1)</f>
        <v>=DISPIMG("ID_3552B6BAAF47431A96E3D42E5CCAD588",1)</v>
      </c>
      <c r="C8" s="3" t="s">
        <v>128</v>
      </c>
      <c r="D8" s="4" t="s">
        <v>158</v>
      </c>
      <c r="E8" s="1" t="s">
        <v>122</v>
      </c>
      <c r="G8" s="1">
        <v>1</v>
      </c>
      <c r="H8" s="1" t="s">
        <v>123</v>
      </c>
      <c r="I8" s="1" t="s">
        <v>131</v>
      </c>
      <c r="J8" s="1" t="s">
        <v>159</v>
      </c>
      <c r="K8" s="1" t="str">
        <f>_xlfn.DISPIMG("ID_CE3FF9B5F04B420CBF59D521E772A6D6",1)</f>
        <v>=DISPIMG("ID_CE3FF9B5F04B420CBF59D521E772A6D6",1)</v>
      </c>
      <c r="L8" s="1" t="str">
        <f>_xlfn.DISPIMG("ID_40EFB6270FB445BC890F271D0353E926",1)</f>
        <v>=DISPIMG("ID_40EFB6270FB445BC890F271D0353E926",1)</v>
      </c>
      <c r="N8" s="1" t="s">
        <v>160</v>
      </c>
      <c r="O8" s="1" t="str">
        <f>_xlfn.DISPIMG("ID_AC50032534A447929935B696D33C75A0",1)</f>
        <v>=DISPIMG("ID_AC50032534A447929935B696D33C75A0",1)</v>
      </c>
      <c r="P8" s="1" t="str">
        <f>_xlfn.DISPIMG("ID_690679AC9FC34839AD5176AEE1F8151C",1)</f>
        <v>=DISPIMG("ID_690679AC9FC34839AD5176AEE1F8151C",1)</v>
      </c>
      <c r="Q8" s="1" t="s">
        <v>150</v>
      </c>
    </row>
    <row r="9" s="1" customFormat="1" ht="104" customHeight="1" spans="1:17">
      <c r="A9" s="3">
        <v>13</v>
      </c>
      <c r="B9" s="3" t="str">
        <f>_xlfn.DISPIMG("ID_2CD2EBB6C8064EA9BA34F618988DFFC9",1)</f>
        <v>=DISPIMG("ID_2CD2EBB6C8064EA9BA34F618988DFFC9",1)</v>
      </c>
      <c r="C9" s="3" t="s">
        <v>161</v>
      </c>
      <c r="D9" s="4" t="s">
        <v>162</v>
      </c>
      <c r="E9" s="1" t="s">
        <v>163</v>
      </c>
      <c r="F9" s="1" t="s">
        <v>142</v>
      </c>
      <c r="G9" s="1">
        <v>2</v>
      </c>
      <c r="H9" s="1" t="s">
        <v>164</v>
      </c>
      <c r="I9" s="1" t="s">
        <v>124</v>
      </c>
      <c r="J9" s="1" t="s">
        <v>165</v>
      </c>
      <c r="L9" s="1" t="str">
        <f>_xlfn.DISPIMG("ID_470CF72F30C74AACA762FAFF754E4A5D",1)</f>
        <v>=DISPIMG("ID_470CF72F30C74AACA762FAFF754E4A5D",1)</v>
      </c>
      <c r="N9" s="1" t="s">
        <v>166</v>
      </c>
      <c r="Q9" s="1" t="s">
        <v>167</v>
      </c>
    </row>
    <row r="10" s="1" customFormat="1" ht="104" customHeight="1" spans="1:17">
      <c r="A10" s="3">
        <v>17</v>
      </c>
      <c r="B10" s="3" t="str">
        <f>_xlfn.DISPIMG("ID_3F85AF3B4014411580AEC84D9A881C63",1)</f>
        <v>=DISPIMG("ID_3F85AF3B4014411580AEC84D9A881C63",1)</v>
      </c>
      <c r="C10" s="3" t="s">
        <v>168</v>
      </c>
      <c r="D10" s="4" t="s">
        <v>169</v>
      </c>
      <c r="E10" s="1" t="s">
        <v>122</v>
      </c>
      <c r="F10" s="1" t="s">
        <v>142</v>
      </c>
      <c r="G10" s="1">
        <v>2</v>
      </c>
      <c r="H10" s="1" t="s">
        <v>130</v>
      </c>
      <c r="I10" s="1" t="s">
        <v>131</v>
      </c>
      <c r="J10" s="1" t="s">
        <v>159</v>
      </c>
      <c r="K10" s="1" t="str">
        <f>_xlfn.DISPIMG("ID_C10E0585DE9D49538DD89D463AC04352",1)</f>
        <v>=DISPIMG("ID_C10E0585DE9D49538DD89D463AC04352",1)</v>
      </c>
      <c r="L10" s="1" t="str">
        <f>_xlfn.DISPIMG("ID_DCEB2F89CD38427CB402C74165C332D9",1)</f>
        <v>=DISPIMG("ID_DCEB2F89CD38427CB402C74165C332D9",1)</v>
      </c>
      <c r="N10" s="1" t="s">
        <v>170</v>
      </c>
      <c r="Q10" s="1" t="s">
        <v>171</v>
      </c>
    </row>
    <row r="11" s="1" customFormat="1" ht="104" customHeight="1" spans="1:17">
      <c r="A11" s="3">
        <v>45</v>
      </c>
      <c r="B11" s="3" t="str">
        <f>_xlfn.DISPIMG("ID_11AEE9886B284B20876AD46F8B193CE9",1)</f>
        <v>=DISPIMG("ID_11AEE9886B284B20876AD46F8B193CE9",1)</v>
      </c>
      <c r="C11" s="3" t="s">
        <v>4</v>
      </c>
      <c r="D11" s="4" t="s">
        <v>172</v>
      </c>
      <c r="E11" s="1" t="s">
        <v>122</v>
      </c>
      <c r="G11" s="1">
        <v>2</v>
      </c>
      <c r="H11" s="1" t="s">
        <v>173</v>
      </c>
      <c r="I11" s="1" t="s">
        <v>131</v>
      </c>
      <c r="J11" s="1" t="s">
        <v>174</v>
      </c>
      <c r="K11" s="1" t="str">
        <f>_xlfn.DISPIMG("ID_B5436A41307E4E8CB9D4D527CE95C996",1)</f>
        <v>=DISPIMG("ID_B5436A41307E4E8CB9D4D527CE95C996",1)</v>
      </c>
      <c r="L11" s="1" t="str">
        <f>_xlfn.DISPIMG("ID_9D42DC7F621C4D35BA3DE011AB4558AE",1)</f>
        <v>=DISPIMG("ID_9D42DC7F621C4D35BA3DE011AB4558AE",1)</v>
      </c>
      <c r="N11" s="1" t="s">
        <v>175</v>
      </c>
      <c r="Q11" s="1" t="s">
        <v>176</v>
      </c>
    </row>
    <row r="12" s="1" customFormat="1" ht="104" customHeight="1" spans="1:17">
      <c r="A12" s="3">
        <v>46</v>
      </c>
      <c r="B12" s="3" t="str">
        <f>_xlfn.DISPIMG("ID_C80857174E1948AF905680F2A109ED15",1)</f>
        <v>=DISPIMG("ID_C80857174E1948AF905680F2A109ED15",1)</v>
      </c>
      <c r="C12" s="3" t="s">
        <v>177</v>
      </c>
      <c r="D12" s="4" t="s">
        <v>178</v>
      </c>
      <c r="E12" s="1" t="s">
        <v>137</v>
      </c>
      <c r="G12" s="1">
        <v>1</v>
      </c>
      <c r="H12" s="1" t="s">
        <v>179</v>
      </c>
      <c r="I12" s="1" t="s">
        <v>131</v>
      </c>
      <c r="J12" s="1" t="s">
        <v>180</v>
      </c>
      <c r="K12" s="1" t="str">
        <f>_xlfn.DISPIMG("ID_B36943AF704948FF87EF9CB3F158EE66",1)</f>
        <v>=DISPIMG("ID_B36943AF704948FF87EF9CB3F158EE66",1)</v>
      </c>
      <c r="L12" s="1" t="str">
        <f>_xlfn.DISPIMG("ID_73550705BF924B0185DEBD679ACA748F",1)</f>
        <v>=DISPIMG("ID_73550705BF924B0185DEBD679ACA748F",1)</v>
      </c>
      <c r="N12" s="1" t="s">
        <v>181</v>
      </c>
      <c r="Q12" s="1" t="s">
        <v>182</v>
      </c>
    </row>
    <row r="13" s="1" customFormat="1" ht="104" customHeight="1" spans="1:17">
      <c r="A13" s="3">
        <v>48</v>
      </c>
      <c r="B13" s="3" t="str">
        <f>_xlfn.DISPIMG("ID_3654FB8A3AFB49B6B7CAD2728CA3B6E0",1)</f>
        <v>=DISPIMG("ID_3654FB8A3AFB49B6B7CAD2728CA3B6E0",1)</v>
      </c>
      <c r="C13" s="3" t="s">
        <v>161</v>
      </c>
      <c r="D13" s="4" t="s">
        <v>183</v>
      </c>
      <c r="E13" s="5" t="s">
        <v>184</v>
      </c>
      <c r="G13" s="1">
        <v>2</v>
      </c>
      <c r="H13" s="1" t="s">
        <v>185</v>
      </c>
      <c r="I13" s="1" t="s">
        <v>124</v>
      </c>
      <c r="J13" s="1" t="s">
        <v>186</v>
      </c>
      <c r="K13" s="1" t="str">
        <f>_xlfn.DISPIMG("ID_1A982E49E13245CFB89ADEB41C94AA03",1)</f>
        <v>=DISPIMG("ID_1A982E49E13245CFB89ADEB41C94AA03",1)</v>
      </c>
      <c r="L13" s="1" t="str">
        <f>_xlfn.DISPIMG("ID_08D732E16B8A492EB93A590B1DDAB3A1",1)</f>
        <v>=DISPIMG("ID_08D732E16B8A492EB93A590B1DDAB3A1",1)</v>
      </c>
      <c r="N13" s="1" t="s">
        <v>187</v>
      </c>
    </row>
    <row r="14" s="1" customFormat="1" ht="104" customHeight="1" spans="1:17">
      <c r="A14" s="3">
        <v>23</v>
      </c>
      <c r="B14" s="3" t="str">
        <f>_xlfn.DISPIMG("ID_93737331B05E4F3F99596CB28E1D03F0",1)</f>
        <v>=DISPIMG("ID_93737331B05E4F3F99596CB28E1D03F0",1)</v>
      </c>
      <c r="C14" s="3" t="s">
        <v>188</v>
      </c>
      <c r="D14" s="4" t="s">
        <v>189</v>
      </c>
      <c r="E14" s="5" t="s">
        <v>184</v>
      </c>
      <c r="F14" s="1" t="s">
        <v>142</v>
      </c>
      <c r="G14" s="1">
        <v>2</v>
      </c>
      <c r="H14" s="1" t="s">
        <v>190</v>
      </c>
      <c r="I14" s="1" t="s">
        <v>191</v>
      </c>
      <c r="J14" s="1" t="s">
        <v>186</v>
      </c>
      <c r="L14" s="1" t="str">
        <f>_xlfn.DISPIMG("ID_2ABDF040A23B419BA7439AAC8B1837D8",1)</f>
        <v>=DISPIMG("ID_2ABDF040A23B419BA7439AAC8B1837D8",1)</v>
      </c>
      <c r="N14" s="1" t="s">
        <v>192</v>
      </c>
      <c r="Q14" s="1" t="s">
        <v>193</v>
      </c>
    </row>
    <row r="15" s="1" customFormat="1" ht="104" customHeight="1" spans="1:17">
      <c r="A15" s="3">
        <v>49</v>
      </c>
      <c r="B15" s="3" t="str">
        <f>_xlfn.DISPIMG("ID_7E67B047A9B546AA90F1C481C7BA4F8F",1)</f>
        <v>=DISPIMG("ID_7E67B047A9B546AA90F1C481C7BA4F8F",1)</v>
      </c>
      <c r="C15" s="3" t="s">
        <v>2</v>
      </c>
      <c r="D15" s="4" t="s">
        <v>194</v>
      </c>
      <c r="E15" s="5" t="s">
        <v>195</v>
      </c>
      <c r="G15" s="1">
        <v>2</v>
      </c>
      <c r="H15" s="1" t="s">
        <v>196</v>
      </c>
      <c r="I15" s="1" t="s">
        <v>191</v>
      </c>
      <c r="J15" s="1" t="s">
        <v>125</v>
      </c>
      <c r="K15" s="1" t="str">
        <f>_xlfn.DISPIMG("ID_2001C110EB164F54B3DBFB42F56D888A",1)</f>
        <v>=DISPIMG("ID_2001C110EB164F54B3DBFB42F56D888A",1)</v>
      </c>
      <c r="L15" s="1" t="str">
        <f>_xlfn.DISPIMG("ID_4740439ED18E4BA1963EB19E50672236",1)</f>
        <v>=DISPIMG("ID_4740439ED18E4BA1963EB19E50672236",1)</v>
      </c>
      <c r="N15" s="1" t="s">
        <v>197</v>
      </c>
    </row>
  </sheetData>
  <hyperlinks>
    <hyperlink ref="D2" r:id="rId2" display="日本泡澡桶折叠大人家用洗澡桶儿童成人专用浴缸泡浴桶可坐沐浴盆" tooltip="日本泡澡桶折叠大人家用洗澡桶儿童成人专用浴缸泡浴桶可坐沐浴盆"/>
    <hyperlink ref="D3" r:id="rId3" display="泡澡桶大人折叠洗澡桶儿童家用全身浴桶浴缸洗澡盆沐浴桶成人神器" tooltip="泡澡桶大人折叠洗澡桶儿童家用全身浴桶浴缸洗澡盆沐浴桶成人神器"/>
    <hyperlink ref="D4" r:id="rId4" display="泡澡桶折叠大人成人家用沐浴盆泡浴洗澡桶儿童可坐加厚浴缸汗蒸桶" tooltip="泡澡桶折叠大人成人家用沐浴盆泡浴洗澡桶儿童可坐加厚浴缸汗蒸桶"/>
    <hyperlink ref="D5" r:id="rId5" display="lalapercare/娜拉之夏自动充气泡澡桶冬天成人大人折叠儿童泡浴桶" tooltip="lalapercare/娜拉之夏自动充气泡澡桶冬天成人大人折叠儿童泡浴桶"/>
    <hyperlink ref="D6" r:id="rId6" display="泡澡桶大人折叠泡浴桶洗澡桶儿童可坐浴盆游泳桶成人浴缸全身浴桶" tooltip="泡澡桶大人折叠泡浴桶洗澡桶儿童可坐浴盆游泳桶成人浴缸全身浴桶"/>
    <hyperlink ref="D7" r:id="rId7" display="泡澡桶大人折叠儿童洗澡桶加厚成人全身浴桶家用沐浴桶浴缸坐浴盆" tooltip="泡澡桶大人折叠儿童洗澡桶加厚成人全身浴桶家用沐浴桶浴缸坐浴盆"/>
    <hyperlink ref="D8" r:id="rId8" display="泡澡桶折叠大人家用洗澡桶儿童成人全身沐浴游泳泡浴浴缸浴盆浴桶" tooltip="泡澡桶折叠大人家用洗澡桶儿童成人全身沐浴游泳泡浴浴缸浴盆浴桶"/>
    <hyperlink ref="D9" r:id="rId9" display="【政府补贴】泡澡桶大人折叠家用超大号胖子专用成人洗澡沐浴桶缸" tooltip="【政府补贴】泡澡桶大人折叠家用超大号胖子专用成人洗澡沐浴桶缸"/>
    <hyperlink ref="D10" r:id="rId10" display="泡澡桶折叠浴缸大人浴桶家用成人全身洗澡桶沐浴桶加厚保温神器" tooltip="泡澡桶折叠浴缸大人浴桶家用成人全身洗澡桶沐浴桶加厚保温神器"/>
    <hyperlink ref="D11" r:id="rId11" display="泡澡桶大人折叠儿童洗澡桶小孩可坐浴盆家用游泳桶宝宝全身浴桶" tooltip="泡澡桶大人折叠儿童洗澡桶小孩可坐浴盆家用游泳桶宝宝全身浴桶"/>
    <hyperlink ref="D12" r:id="rId12" display="泡澡桶儿童折叠宝宝洗澡桶家用婴儿加厚洗澡盆浴盆冬天全身泡浴桶" tooltip="泡澡桶儿童折叠宝宝洗澡桶家用婴儿加厚洗澡盆浴盆冬天全身泡浴桶"/>
    <hyperlink ref="D13" r:id="rId13" display="【政府补贴】泡澡桶可折叠大人家用成人儿童洗澡桶泡浴桶沐浴桶盆" tooltip="【政府补贴】泡澡桶可折叠大人家用成人儿童洗澡桶泡浴桶沐浴桶盆"/>
    <hyperlink ref="D14" r:id="rId14" display="【国补】泡澡桶折叠大人泡浴桶家用成人全身洗澡桶儿童沐浴桶浴缸" tooltip="【国补】泡澡桶折叠大人泡浴桶家用成人全身洗澡桶儿童沐浴桶浴缸"/>
    <hyperlink ref="D15" r:id="rId15" display="日本泡澡桶儿童折叠洗澡桶小孩可坐浴盆家用游泳浴桶冬天宝宝全身" tooltip="日本泡澡桶儿童折叠洗澡桶小孩可坐浴盆家用游泳浴桶冬天宝宝全身"/>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评价问大家需求分析</vt:lpstr>
      <vt:lpstr>站外推广渠道</vt:lpstr>
      <vt:lpstr>需求挖掘表</vt:lpstr>
      <vt:lpstr>竞争格局分析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孙芷倩</dc:creator>
  <cp:lastModifiedBy>赵燕</cp:lastModifiedBy>
  <dcterms:created xsi:type="dcterms:W3CDTF">2025-11-17T20:05:00Z</dcterms:created>
  <dcterms:modified xsi:type="dcterms:W3CDTF">2025-11-30T15:13:11Z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9A51C9519D064D6BAF404101509E0D1A_13</vt:lpwstr>
  </property>
  <property fmtid="{D5CDD505-2E9C-101B-9397-08002B2CF9AE}" pid="3" name="KSOProductBuildVer">
    <vt:lpwstr>2052-12.1.0.23542</vt:lpwstr>
  </property>
</Properties>
</file>