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_can/Documents/computer science/LDO/workshop4/"/>
    </mc:Choice>
  </mc:AlternateContent>
  <xr:revisionPtr revIDLastSave="0" documentId="13_ncr:1_{AAF323C4-4A87-DB40-98FE-A85C9EA61655}" xr6:coauthVersionLast="47" xr6:coauthVersionMax="47" xr10:uidLastSave="{00000000-0000-0000-0000-000000000000}"/>
  <bookViews>
    <workbookView xWindow="2420" yWindow="500" windowWidth="25040" windowHeight="15300" tabRatio="851" activeTab="2" xr2:uid="{00000000-000D-0000-FFFF-FFFF00000000}"/>
  </bookViews>
  <sheets>
    <sheet name="ResearchInstitute" sheetId="53" r:id="rId1"/>
    <sheet name="Farmland" sheetId="51" r:id="rId2"/>
    <sheet name="Sheet1" sheetId="54" r:id="rId3"/>
  </sheets>
  <definedNames>
    <definedName name="sencount" hidden="1">2</definedName>
    <definedName name="solver_adj" localSheetId="2" hidden="1">Sheet1!$H$4:$H$10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itr" localSheetId="2" hidden="1">2147483647</definedName>
    <definedName name="solver_lhs1" localSheetId="1" hidden="1">Farmland!#REF!</definedName>
    <definedName name="solver_lhs1" localSheetId="0" hidden="1">ResearchInstitute!$E$5:$I$10</definedName>
    <definedName name="solver_lhs1" localSheetId="2" hidden="1">Sheet1!$E$15</definedName>
    <definedName name="solver_lhs10" localSheetId="1" hidden="1">Farmland!#REF!</definedName>
    <definedName name="solver_lhs10" localSheetId="2" hidden="1">Sheet1!$H$11</definedName>
    <definedName name="solver_lhs11" localSheetId="1" hidden="1">Farmland!#REF!</definedName>
    <definedName name="solver_lhs2" localSheetId="1" hidden="1">Farmland!#REF!</definedName>
    <definedName name="solver_lhs2" localSheetId="0" hidden="1">ResearchInstitute!$E$12:$I$12</definedName>
    <definedName name="solver_lhs2" localSheetId="2" hidden="1">Sheet1!$E$16</definedName>
    <definedName name="solver_lhs3" localSheetId="1" hidden="1">Farmland!#REF!</definedName>
    <definedName name="solver_lhs3" localSheetId="0" hidden="1">ResearchInstitute!$E$5:$I$10</definedName>
    <definedName name="solver_lhs3" localSheetId="2" hidden="1">Sheet1!$E$17</definedName>
    <definedName name="solver_lhs4" localSheetId="1" hidden="1">Farmland!#REF!</definedName>
    <definedName name="solver_lhs4" localSheetId="0" hidden="1">ResearchInstitute!$K$5:$K$10</definedName>
    <definedName name="solver_lhs4" localSheetId="2" hidden="1">Sheet1!$E$19</definedName>
    <definedName name="solver_lhs5" localSheetId="1" hidden="1">Farmland!#REF!</definedName>
    <definedName name="solver_lhs5" localSheetId="2" hidden="1">Sheet1!$E$21</definedName>
    <definedName name="solver_lhs6" localSheetId="1" hidden="1">Farmland!#REF!</definedName>
    <definedName name="solver_lhs6" localSheetId="2" hidden="1">Sheet1!$E$23</definedName>
    <definedName name="solver_lhs7" localSheetId="1" hidden="1">Farmland!#REF!</definedName>
    <definedName name="solver_lhs7" localSheetId="2" hidden="1">Sheet1!$E$25</definedName>
    <definedName name="solver_lhs8" localSheetId="1" hidden="1">Farmland!#REF!</definedName>
    <definedName name="solver_lhs8" localSheetId="2" hidden="1">Sheet1!$E$25</definedName>
    <definedName name="solver_lhs9" localSheetId="1" hidden="1">Farmland!#REF!</definedName>
    <definedName name="solver_lhs9" localSheetId="2" hidden="1">Sheet1!$H$10</definedName>
    <definedName name="solver_lin" localSheetId="1" hidden="1">1</definedName>
    <definedName name="solver_lin" localSheetId="0" hidden="1">1</definedName>
    <definedName name="solver_lin" localSheetId="2" hidden="1">1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tri" hidden="1">1000</definedName>
    <definedName name="solver_num" localSheetId="1" hidden="1">0</definedName>
    <definedName name="solver_num" localSheetId="0" hidden="1">0</definedName>
    <definedName name="solver_num" localSheetId="2" hidden="1">10</definedName>
    <definedName name="solver_nwt" localSheetId="1" hidden="1">1</definedName>
    <definedName name="solver_nwt" localSheetId="0" hidden="1">1</definedName>
    <definedName name="solver_opt" localSheetId="2" hidden="1">Sheet1!$K$14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3</definedName>
    <definedName name="solver_rel1" localSheetId="0" hidden="1">1</definedName>
    <definedName name="solver_rel1" localSheetId="2" hidden="1">3</definedName>
    <definedName name="solver_rel10" localSheetId="1" hidden="1">4</definedName>
    <definedName name="solver_rel10" localSheetId="2" hidden="1">2</definedName>
    <definedName name="solver_rel11" localSheetId="1" hidden="1">3</definedName>
    <definedName name="solver_rel2" localSheetId="1" hidden="1">3</definedName>
    <definedName name="solver_rel2" localSheetId="0" hidden="1">3</definedName>
    <definedName name="solver_rel2" localSheetId="2" hidden="1">1</definedName>
    <definedName name="solver_rel3" localSheetId="1" hidden="1">3</definedName>
    <definedName name="solver_rel3" localSheetId="0" hidden="1">4</definedName>
    <definedName name="solver_rel3" localSheetId="2" hidden="1">3</definedName>
    <definedName name="solver_rel4" localSheetId="1" hidden="1">1</definedName>
    <definedName name="solver_rel4" localSheetId="0" hidden="1">3</definedName>
    <definedName name="solver_rel4" localSheetId="2" hidden="1">1</definedName>
    <definedName name="solver_rel5" localSheetId="1" hidden="1">1</definedName>
    <definedName name="solver_rel5" localSheetId="2" hidden="1">1</definedName>
    <definedName name="solver_rel6" localSheetId="1" hidden="1">3</definedName>
    <definedName name="solver_rel6" localSheetId="2" hidden="1">3</definedName>
    <definedName name="solver_rel7" localSheetId="1" hidden="1">3</definedName>
    <definedName name="solver_rel7" localSheetId="2" hidden="1">1</definedName>
    <definedName name="solver_rel8" localSheetId="1" hidden="1">2</definedName>
    <definedName name="solver_rel8" localSheetId="2" hidden="1">1</definedName>
    <definedName name="solver_rel9" localSheetId="1" hidden="1">3</definedName>
    <definedName name="solver_rel9" localSheetId="2" hidden="1">1</definedName>
    <definedName name="solver_rhs1" localSheetId="1" hidden="1">Farmland!#REF!</definedName>
    <definedName name="solver_rhs1" localSheetId="0" hidden="1">ResearchInstitute!$E$18:$I$23</definedName>
    <definedName name="solver_rhs1" localSheetId="2" hidden="1">Sheet1!$G$15</definedName>
    <definedName name="solver_rhs10" localSheetId="1" hidden="1">integer</definedName>
    <definedName name="solver_rhs10" localSheetId="2" hidden="1">Sheet1!$J$11</definedName>
    <definedName name="solver_rhs11" localSheetId="1" hidden="1">Farmland!$C$7</definedName>
    <definedName name="solver_rhs2" localSheetId="1" hidden="1">Farmland!#REF!</definedName>
    <definedName name="solver_rhs2" localSheetId="0" hidden="1">ResearchInstitute!$K$12</definedName>
    <definedName name="solver_rhs2" localSheetId="2" hidden="1">Sheet1!$G$16</definedName>
    <definedName name="solver_rhs3" localSheetId="1" hidden="1">Farmland!#REF!</definedName>
    <definedName name="solver_rhs3" localSheetId="0" hidden="1">"integer"</definedName>
    <definedName name="solver_rhs3" localSheetId="2" hidden="1">Sheet1!$G$17</definedName>
    <definedName name="solver_rhs4" localSheetId="1" hidden="1">Farmland!#REF!</definedName>
    <definedName name="solver_rhs4" localSheetId="0" hidden="1">ResearchInstitute!$M$5:$M$10</definedName>
    <definedName name="solver_rhs4" localSheetId="2" hidden="1">Sheet1!$G$19</definedName>
    <definedName name="solver_rhs5" localSheetId="1" hidden="1">Farmland!#REF!</definedName>
    <definedName name="solver_rhs5" localSheetId="2" hidden="1">Sheet1!$G$21</definedName>
    <definedName name="solver_rhs6" localSheetId="1" hidden="1">Farmland!#REF!</definedName>
    <definedName name="solver_rhs6" localSheetId="2" hidden="1">Sheet1!$G$23</definedName>
    <definedName name="solver_rhs7" localSheetId="1" hidden="1">Farmland!#REF!</definedName>
    <definedName name="solver_rhs7" localSheetId="2" hidden="1">Sheet1!$G$25</definedName>
    <definedName name="solver_rhs8" localSheetId="1" hidden="1">Farmland!$C$4</definedName>
    <definedName name="solver_rhs8" localSheetId="2" hidden="1">Sheet1!$G$26</definedName>
    <definedName name="solver_rhs9" localSheetId="1" hidden="1">Farmland!$C$5:$C$7</definedName>
    <definedName name="solver_rhs9" localSheetId="2" hidden="1">0.5*Sheet1!$H$8</definedName>
    <definedName name="solver_rlx" localSheetId="1" hidden="1">1</definedName>
    <definedName name="solver_rlx" localSheetId="0" hidden="1">1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mp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eed" hidden="1">0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100</definedName>
    <definedName name="solver_tim" localSheetId="0" hidden="1">100</definedName>
    <definedName name="solver_tim" localSheetId="2" hidden="1">2147483647</definedName>
    <definedName name="solver_tol" localSheetId="1" hidden="1">0.05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54" l="1"/>
  <c r="E19" i="54" l="1"/>
  <c r="K4" i="54"/>
  <c r="J5" i="54"/>
  <c r="J6" i="54"/>
  <c r="J7" i="54"/>
  <c r="J8" i="54"/>
  <c r="J9" i="54"/>
  <c r="J10" i="54"/>
  <c r="J4" i="54"/>
  <c r="H12" i="54"/>
  <c r="G25" i="54" s="1"/>
  <c r="K5" i="54"/>
  <c r="K6" i="54"/>
  <c r="K7" i="54"/>
  <c r="K8" i="54"/>
  <c r="K9" i="54"/>
  <c r="I10" i="54"/>
  <c r="I5" i="54"/>
  <c r="I6" i="54"/>
  <c r="I7" i="54"/>
  <c r="I8" i="54"/>
  <c r="I9" i="54"/>
  <c r="I4" i="54"/>
  <c r="H11" i="54"/>
  <c r="E25" i="54"/>
  <c r="E17" i="54"/>
  <c r="E16" i="54"/>
  <c r="E15" i="54"/>
  <c r="E21" i="54" l="1"/>
  <c r="G21" i="54"/>
  <c r="K14" i="54"/>
  <c r="E23" i="54"/>
  <c r="G17" i="54"/>
  <c r="G15" i="54"/>
  <c r="G16" i="54"/>
  <c r="G23" i="54"/>
</calcChain>
</file>

<file path=xl/sharedStrings.xml><?xml version="1.0" encoding="utf-8"?>
<sst xmlns="http://schemas.openxmlformats.org/spreadsheetml/2006/main" count="81" uniqueCount="58">
  <si>
    <t>Hours Assignment</t>
  </si>
  <si>
    <t>Hrs/Operator</t>
  </si>
  <si>
    <t>Guranteed Work</t>
  </si>
  <si>
    <t>Cost/Operator</t>
  </si>
  <si>
    <t>Mon</t>
  </si>
  <si>
    <t>Tue</t>
  </si>
  <si>
    <t>Wed</t>
  </si>
  <si>
    <t>Thu</t>
  </si>
  <si>
    <t>Fri</t>
  </si>
  <si>
    <t>Operator A</t>
  </si>
  <si>
    <t>&gt;=</t>
  </si>
  <si>
    <t xml:space="preserve"> </t>
  </si>
  <si>
    <t>Operator B</t>
  </si>
  <si>
    <t>Operator C</t>
  </si>
  <si>
    <t>Operator D</t>
  </si>
  <si>
    <t>Operator E</t>
  </si>
  <si>
    <t>Operator F</t>
  </si>
  <si>
    <t>Hrs/Day</t>
  </si>
  <si>
    <t>&lt;=</t>
  </si>
  <si>
    <t>Hrs/Day Needed</t>
  </si>
  <si>
    <t>Cost/Day</t>
  </si>
  <si>
    <t>Total Cost</t>
  </si>
  <si>
    <t>Maximum Availability</t>
  </si>
  <si>
    <t>Wage/Hr</t>
  </si>
  <si>
    <t>RESEARCH INSTITUTE Problem</t>
  </si>
  <si>
    <t>FARMLAND Problem</t>
  </si>
  <si>
    <t>INVESTOR</t>
    <phoneticPr fontId="7" type="noConversion"/>
  </si>
  <si>
    <t>Investment</t>
    <phoneticPr fontId="7" type="noConversion"/>
  </si>
  <si>
    <t>Annual Interest</t>
    <phoneticPr fontId="7" type="noConversion"/>
  </si>
  <si>
    <t>Risk Factor</t>
    <phoneticPr fontId="7" type="noConversion"/>
  </si>
  <si>
    <t>Annual Interest increase</t>
    <phoneticPr fontId="7" type="noConversion"/>
  </si>
  <si>
    <t>debt interest rate from bank</t>
    <phoneticPr fontId="7" type="noConversion"/>
  </si>
  <si>
    <t>Bonds</t>
    <phoneticPr fontId="7" type="noConversion"/>
  </si>
  <si>
    <t>Stocks</t>
    <phoneticPr fontId="7" type="noConversion"/>
  </si>
  <si>
    <t>Term Deposits</t>
    <phoneticPr fontId="7" type="noConversion"/>
  </si>
  <si>
    <t>Savings Account</t>
    <phoneticPr fontId="7" type="noConversion"/>
  </si>
  <si>
    <t>Real Estate</t>
    <phoneticPr fontId="7" type="noConversion"/>
  </si>
  <si>
    <t>Gold</t>
    <phoneticPr fontId="7" type="noConversion"/>
  </si>
  <si>
    <t>constrainst</t>
    <phoneticPr fontId="7" type="noConversion"/>
  </si>
  <si>
    <t xml:space="preserve"> at least 30% must be invested in bonds</t>
    <phoneticPr fontId="7" type="noConversion"/>
  </si>
  <si>
    <t>not more than 10% in stocks</t>
    <phoneticPr fontId="7" type="noConversion"/>
  </si>
  <si>
    <t xml:space="preserve"> at least 10% in term deposits and/or savings account</t>
    <phoneticPr fontId="7" type="noConversion"/>
  </si>
  <si>
    <t>total invest</t>
    <phoneticPr fontId="7" type="noConversion"/>
  </si>
  <si>
    <t>The average risk factor cannot exceed 4.5</t>
    <phoneticPr fontId="7" type="noConversion"/>
  </si>
  <si>
    <t>The average annual earned interest at least 2.5%</t>
    <phoneticPr fontId="7" type="noConversion"/>
  </si>
  <si>
    <t>The amount of money invested in gold cannot exceed min(£100,000, 8% of the total amount of money available)</t>
    <phoneticPr fontId="7" type="noConversion"/>
  </si>
  <si>
    <t>Up to 50% of the total money invested in real estate, The amount borrowed from Bank cannot exceed £150,000</t>
    <phoneticPr fontId="7" type="noConversion"/>
  </si>
  <si>
    <t>&lt;=</t>
    <phoneticPr fontId="7" type="noConversion"/>
  </si>
  <si>
    <t>&gt;=</t>
    <phoneticPr fontId="7" type="noConversion"/>
  </si>
  <si>
    <t>invest money</t>
    <phoneticPr fontId="7" type="noConversion"/>
  </si>
  <si>
    <t>amount expect</t>
    <phoneticPr fontId="7" type="noConversion"/>
  </si>
  <si>
    <t>total amount</t>
    <phoneticPr fontId="7" type="noConversion"/>
  </si>
  <si>
    <t>borrow from bank</t>
    <phoneticPr fontId="7" type="noConversion"/>
  </si>
  <si>
    <t>Borrowed Real Eatate</t>
    <phoneticPr fontId="7" type="noConversion"/>
  </si>
  <si>
    <t>=</t>
    <phoneticPr fontId="7" type="noConversion"/>
  </si>
  <si>
    <t>risk value</t>
    <phoneticPr fontId="7" type="noConversion"/>
  </si>
  <si>
    <t>interest value</t>
    <phoneticPr fontId="7" type="noConversion"/>
  </si>
  <si>
    <t>total annual invest value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</si>
</sst>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&quot;$&quot;#,##0.00_);[Red]\(&quot;$&quot;#,##0.00\)"/>
    <numFmt numFmtId="177" formatCode="0.0"/>
  </numFmts>
  <fonts count="1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name val="Geneva"/>
      <family val="2"/>
    </font>
    <font>
      <sz val="11"/>
      <color theme="1"/>
      <name val="宋体"/>
      <family val="2"/>
      <charset val="129"/>
      <scheme val="minor"/>
    </font>
    <font>
      <sz val="10"/>
      <name val="MS Sans Serif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6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>
      <alignment vertical="center"/>
    </xf>
    <xf numFmtId="0" fontId="1" fillId="0" borderId="0"/>
    <xf numFmtId="0" fontId="1" fillId="0" borderId="0"/>
    <xf numFmtId="0" fontId="5" fillId="0" borderId="0"/>
  </cellStyleXfs>
  <cellXfs count="31">
    <xf numFmtId="0" fontId="0" fillId="0" borderId="0" xfId="0"/>
    <xf numFmtId="0" fontId="1" fillId="0" borderId="0" xfId="6"/>
    <xf numFmtId="0" fontId="1" fillId="0" borderId="0" xfId="6" applyAlignment="1">
      <alignment horizontal="center"/>
    </xf>
    <xf numFmtId="0" fontId="6" fillId="0" borderId="0" xfId="6" applyFont="1" applyAlignment="1">
      <alignment horizontal="center"/>
    </xf>
    <xf numFmtId="2" fontId="1" fillId="0" borderId="0" xfId="6" applyNumberFormat="1" applyAlignment="1">
      <alignment horizontal="center"/>
    </xf>
    <xf numFmtId="0" fontId="2" fillId="0" borderId="0" xfId="0" applyFont="1"/>
    <xf numFmtId="0" fontId="2" fillId="0" borderId="0" xfId="6" applyFont="1"/>
    <xf numFmtId="0" fontId="6" fillId="0" borderId="0" xfId="6" applyFont="1"/>
    <xf numFmtId="177" fontId="1" fillId="2" borderId="0" xfId="6" applyNumberFormat="1" applyFill="1" applyAlignment="1">
      <alignment horizontal="center"/>
    </xf>
    <xf numFmtId="0" fontId="1" fillId="3" borderId="0" xfId="6" applyFill="1" applyAlignment="1">
      <alignment horizontal="center"/>
    </xf>
    <xf numFmtId="0" fontId="1" fillId="0" borderId="0" xfId="6" quotePrefix="1" applyAlignment="1">
      <alignment horizontal="center"/>
    </xf>
    <xf numFmtId="0" fontId="1" fillId="0" borderId="0" xfId="6" quotePrefix="1" applyAlignment="1">
      <alignment horizontal="center" vertical="center"/>
    </xf>
    <xf numFmtId="0" fontId="6" fillId="4" borderId="0" xfId="6" applyFont="1" applyFill="1" applyAlignment="1">
      <alignment horizontal="center"/>
    </xf>
    <xf numFmtId="177" fontId="1" fillId="0" borderId="0" xfId="6" applyNumberFormat="1" applyAlignment="1">
      <alignment horizontal="center"/>
    </xf>
    <xf numFmtId="0" fontId="1" fillId="0" borderId="0" xfId="6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wrapText="1" inden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0" borderId="0" xfId="0" applyFont="1"/>
    <xf numFmtId="0" fontId="6" fillId="0" borderId="0" xfId="6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8">
    <cellStyle name="Comma 2" xfId="3" xr:uid="{00000000-0005-0000-0000-000000000000}"/>
    <cellStyle name="Currency 2" xfId="2" xr:uid="{00000000-0005-0000-0000-000001000000}"/>
    <cellStyle name="Normal 2" xfId="1" xr:uid="{00000000-0005-0000-0000-000003000000}"/>
    <cellStyle name="Normal 2 2" xfId="6" xr:uid="{00000000-0005-0000-0000-000004000000}"/>
    <cellStyle name="Normal 3" xfId="4" xr:uid="{00000000-0005-0000-0000-000005000000}"/>
    <cellStyle name="Normal 4" xfId="5" xr:uid="{00000000-0005-0000-0000-000006000000}"/>
    <cellStyle name="Normal 5" xfId="7" xr:uid="{00000000-0005-0000-0000-000007000000}"/>
    <cellStyle name="常规" xfId="0" builtinId="0"/>
  </cellStyles>
  <dxfs count="0"/>
  <tableStyles count="0" defaultTableStyle="TableStyleMedium9" defaultPivotStyle="PivotStyleLight16"/>
  <colors>
    <mruColors>
      <color rgb="FF99FFCC"/>
      <color rgb="FF66FFFF"/>
      <color rgb="FFCCFFCC"/>
      <color rgb="FFFFFFCC"/>
      <color rgb="FF9999FF"/>
      <color rgb="FFFFFF99"/>
      <color rgb="FFFFCC99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10</xdr:row>
      <xdr:rowOff>0</xdr:rowOff>
    </xdr:from>
    <xdr:to>
      <xdr:col>1</xdr:col>
      <xdr:colOff>609600</xdr:colOff>
      <xdr:row>12</xdr:row>
      <xdr:rowOff>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CCAA57A-EE05-45C6-925A-089E5EA8E256}"/>
            </a:ext>
          </a:extLst>
        </xdr:cNvPr>
        <xdr:cNvCxnSpPr/>
      </xdr:nvCxnSpPr>
      <xdr:spPr>
        <a:xfrm flipV="1">
          <a:off x="971550" y="1685925"/>
          <a:ext cx="257175" cy="3238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85725</xdr:rowOff>
    </xdr:from>
    <xdr:to>
      <xdr:col>2</xdr:col>
      <xdr:colOff>219075</xdr:colOff>
      <xdr:row>10</xdr:row>
      <xdr:rowOff>66675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54F077E-2024-4C3D-87EA-B21046D0DA5A}"/>
            </a:ext>
          </a:extLst>
        </xdr:cNvPr>
        <xdr:cNvSpPr/>
      </xdr:nvSpPr>
      <xdr:spPr>
        <a:xfrm>
          <a:off x="1238250" y="638175"/>
          <a:ext cx="219075" cy="111442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333375</xdr:colOff>
      <xdr:row>13</xdr:row>
      <xdr:rowOff>38100</xdr:rowOff>
    </xdr:from>
    <xdr:to>
      <xdr:col>2</xdr:col>
      <xdr:colOff>123825</xdr:colOff>
      <xdr:row>16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0E95897-AA35-4744-92C4-9CEF372AB2CA}"/>
            </a:ext>
          </a:extLst>
        </xdr:cNvPr>
        <xdr:cNvCxnSpPr/>
      </xdr:nvCxnSpPr>
      <xdr:spPr>
        <a:xfrm>
          <a:off x="952500" y="2209800"/>
          <a:ext cx="40957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16</xdr:row>
      <xdr:rowOff>57150</xdr:rowOff>
    </xdr:from>
    <xdr:to>
      <xdr:col>3</xdr:col>
      <xdr:colOff>0</xdr:colOff>
      <xdr:row>23</xdr:row>
      <xdr:rowOff>38100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9DE88DE5-F541-412C-888B-58E6493D46AA}"/>
            </a:ext>
          </a:extLst>
        </xdr:cNvPr>
        <xdr:cNvSpPr/>
      </xdr:nvSpPr>
      <xdr:spPr>
        <a:xfrm>
          <a:off x="1304925" y="2714625"/>
          <a:ext cx="219075" cy="111442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1F28-1ECD-40C7-8993-8369B8BE4DBC}">
  <dimension ref="A1:P29"/>
  <sheetViews>
    <sheetView workbookViewId="0">
      <selection activeCell="A2" sqref="A2"/>
    </sheetView>
  </sheetViews>
  <sheetFormatPr baseColWidth="10" defaultColWidth="9.33203125" defaultRowHeight="13"/>
  <cols>
    <col min="1" max="2" width="9.33203125" style="1"/>
    <col min="3" max="3" width="4.33203125" style="1" customWidth="1"/>
    <col min="4" max="4" width="12.33203125" style="1" customWidth="1"/>
    <col min="5" max="9" width="9.33203125" style="1"/>
    <col min="10" max="10" width="5.1640625" style="1" customWidth="1"/>
    <col min="11" max="11" width="14.33203125" style="1" customWidth="1"/>
    <col min="12" max="12" width="4.33203125" style="1" customWidth="1"/>
    <col min="13" max="13" width="15.5" style="1" customWidth="1"/>
    <col min="14" max="14" width="4.5" style="1" customWidth="1"/>
    <col min="15" max="15" width="14" style="1" customWidth="1"/>
    <col min="16" max="16384" width="9.33203125" style="1"/>
  </cols>
  <sheetData>
    <row r="1" spans="1:15" ht="18">
      <c r="A1" s="6" t="s">
        <v>24</v>
      </c>
    </row>
    <row r="2" spans="1:15" ht="12.75" customHeight="1">
      <c r="C2" s="6"/>
    </row>
    <row r="3" spans="1:15">
      <c r="E3" s="29" t="s">
        <v>0</v>
      </c>
      <c r="F3" s="29"/>
      <c r="G3" s="29"/>
      <c r="H3" s="29"/>
      <c r="I3" s="29"/>
      <c r="K3" s="3" t="s">
        <v>1</v>
      </c>
      <c r="M3" s="7" t="s">
        <v>2</v>
      </c>
      <c r="O3" s="7" t="s">
        <v>3</v>
      </c>
    </row>
    <row r="4" spans="1:15"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15">
      <c r="D5" s="7" t="s">
        <v>9</v>
      </c>
      <c r="E5" s="8"/>
      <c r="F5" s="8"/>
      <c r="G5" s="8"/>
      <c r="H5" s="8"/>
      <c r="I5" s="8"/>
      <c r="K5" s="9"/>
      <c r="L5" s="10" t="s">
        <v>10</v>
      </c>
      <c r="M5" s="2">
        <v>8</v>
      </c>
      <c r="O5" s="9"/>
    </row>
    <row r="6" spans="1:15">
      <c r="C6" s="1" t="s">
        <v>11</v>
      </c>
      <c r="D6" s="7" t="s">
        <v>12</v>
      </c>
      <c r="E6" s="8"/>
      <c r="F6" s="8"/>
      <c r="G6" s="8"/>
      <c r="H6" s="8"/>
      <c r="I6" s="8"/>
      <c r="K6" s="9"/>
      <c r="L6" s="10" t="s">
        <v>10</v>
      </c>
      <c r="M6" s="2">
        <v>8</v>
      </c>
      <c r="O6" s="9"/>
    </row>
    <row r="7" spans="1:15">
      <c r="D7" s="7" t="s">
        <v>13</v>
      </c>
      <c r="E7" s="8"/>
      <c r="F7" s="8"/>
      <c r="G7" s="8"/>
      <c r="H7" s="8"/>
      <c r="I7" s="8"/>
      <c r="K7" s="9"/>
      <c r="L7" s="10" t="s">
        <v>10</v>
      </c>
      <c r="M7" s="2">
        <v>8</v>
      </c>
      <c r="O7" s="9"/>
    </row>
    <row r="8" spans="1:15">
      <c r="D8" s="7" t="s">
        <v>14</v>
      </c>
      <c r="E8" s="8"/>
      <c r="F8" s="8"/>
      <c r="G8" s="8"/>
      <c r="H8" s="8"/>
      <c r="I8" s="8"/>
      <c r="K8" s="9"/>
      <c r="L8" s="10" t="s">
        <v>10</v>
      </c>
      <c r="M8" s="2">
        <v>8</v>
      </c>
      <c r="O8" s="9"/>
    </row>
    <row r="9" spans="1:15">
      <c r="D9" s="7" t="s">
        <v>15</v>
      </c>
      <c r="E9" s="8"/>
      <c r="F9" s="8"/>
      <c r="G9" s="8"/>
      <c r="H9" s="8"/>
      <c r="I9" s="8"/>
      <c r="K9" s="9"/>
      <c r="L9" s="10" t="s">
        <v>10</v>
      </c>
      <c r="M9" s="2">
        <v>7</v>
      </c>
      <c r="O9" s="9"/>
    </row>
    <row r="10" spans="1:15">
      <c r="D10" s="7" t="s">
        <v>16</v>
      </c>
      <c r="E10" s="8"/>
      <c r="F10" s="8"/>
      <c r="G10" s="8"/>
      <c r="H10" s="8"/>
      <c r="I10" s="8"/>
      <c r="K10" s="9"/>
      <c r="L10" s="10" t="s">
        <v>10</v>
      </c>
      <c r="M10" s="2">
        <v>7</v>
      </c>
      <c r="O10" s="9"/>
    </row>
    <row r="11" spans="1:15">
      <c r="D11" s="7"/>
      <c r="K11" s="2"/>
    </row>
    <row r="12" spans="1:15">
      <c r="D12" s="7" t="s">
        <v>17</v>
      </c>
      <c r="E12" s="9"/>
      <c r="F12" s="9"/>
      <c r="G12" s="9"/>
      <c r="H12" s="9"/>
      <c r="I12" s="9"/>
      <c r="J12" s="10" t="s">
        <v>10</v>
      </c>
      <c r="K12" s="2">
        <v>14</v>
      </c>
    </row>
    <row r="13" spans="1:15">
      <c r="B13" s="11" t="s">
        <v>18</v>
      </c>
      <c r="K13" s="7" t="s">
        <v>19</v>
      </c>
    </row>
    <row r="14" spans="1:15">
      <c r="D14" s="7" t="s">
        <v>20</v>
      </c>
      <c r="E14" s="9"/>
      <c r="F14" s="9"/>
      <c r="G14" s="9"/>
      <c r="H14" s="9"/>
      <c r="I14" s="9"/>
      <c r="K14" s="7"/>
    </row>
    <row r="15" spans="1:15">
      <c r="K15" s="7"/>
      <c r="M15" s="3" t="s">
        <v>21</v>
      </c>
    </row>
    <row r="16" spans="1:15">
      <c r="E16" s="29" t="s">
        <v>22</v>
      </c>
      <c r="F16" s="29"/>
      <c r="G16" s="29"/>
      <c r="H16" s="29"/>
      <c r="I16" s="29"/>
      <c r="M16" s="12"/>
    </row>
    <row r="17" spans="2:16">
      <c r="B17" s="3" t="s">
        <v>23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</row>
    <row r="18" spans="2:16">
      <c r="B18" s="13">
        <v>10</v>
      </c>
      <c r="D18" s="7" t="s">
        <v>9</v>
      </c>
      <c r="E18" s="2">
        <v>6</v>
      </c>
      <c r="F18" s="2">
        <v>0</v>
      </c>
      <c r="G18" s="2">
        <v>6</v>
      </c>
      <c r="H18" s="2">
        <v>0</v>
      </c>
      <c r="I18" s="2">
        <v>6</v>
      </c>
    </row>
    <row r="19" spans="2:16">
      <c r="B19" s="13">
        <v>10.1</v>
      </c>
      <c r="D19" s="7" t="s">
        <v>12</v>
      </c>
      <c r="E19" s="2">
        <v>0</v>
      </c>
      <c r="F19" s="2">
        <v>6</v>
      </c>
      <c r="G19" s="2">
        <v>0</v>
      </c>
      <c r="H19" s="2">
        <v>6</v>
      </c>
      <c r="I19" s="2">
        <v>0</v>
      </c>
    </row>
    <row r="20" spans="2:16">
      <c r="B20" s="13">
        <v>9.9</v>
      </c>
      <c r="D20" s="7" t="s">
        <v>13</v>
      </c>
      <c r="E20" s="2">
        <v>4</v>
      </c>
      <c r="F20" s="2">
        <v>8</v>
      </c>
      <c r="G20" s="2">
        <v>4</v>
      </c>
      <c r="H20" s="2">
        <v>0</v>
      </c>
      <c r="I20" s="2">
        <v>4</v>
      </c>
    </row>
    <row r="21" spans="2:16">
      <c r="B21" s="13">
        <v>9.8000000000000007</v>
      </c>
      <c r="D21" s="7" t="s">
        <v>14</v>
      </c>
      <c r="E21" s="2">
        <v>5</v>
      </c>
      <c r="F21" s="2">
        <v>5</v>
      </c>
      <c r="G21" s="2">
        <v>5</v>
      </c>
      <c r="H21" s="2">
        <v>0</v>
      </c>
      <c r="I21" s="2">
        <v>5</v>
      </c>
    </row>
    <row r="22" spans="2:16">
      <c r="B22" s="13">
        <v>10.8</v>
      </c>
      <c r="D22" s="7" t="s">
        <v>15</v>
      </c>
      <c r="E22" s="2">
        <v>3</v>
      </c>
      <c r="F22" s="2">
        <v>0</v>
      </c>
      <c r="G22" s="2">
        <v>3</v>
      </c>
      <c r="H22" s="2">
        <v>8</v>
      </c>
      <c r="I22" s="2">
        <v>0</v>
      </c>
    </row>
    <row r="23" spans="2:16">
      <c r="B23" s="13">
        <v>11.3</v>
      </c>
      <c r="D23" s="7" t="s">
        <v>16</v>
      </c>
      <c r="E23" s="2">
        <v>0</v>
      </c>
      <c r="F23" s="2">
        <v>0</v>
      </c>
      <c r="G23" s="2">
        <v>0</v>
      </c>
      <c r="H23" s="2">
        <v>6</v>
      </c>
      <c r="I23" s="2">
        <v>2</v>
      </c>
    </row>
    <row r="26" spans="2:16"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2:16"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2:16"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2:16">
      <c r="D29" s="14"/>
    </row>
  </sheetData>
  <mergeCells count="2">
    <mergeCell ref="E3:I3"/>
    <mergeCell ref="E16:I16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DA6A-793C-4418-B0AF-6E94DABDA724}">
  <dimension ref="A1:H9"/>
  <sheetViews>
    <sheetView zoomScaleNormal="100" workbookViewId="0">
      <selection activeCell="A2" sqref="A2"/>
    </sheetView>
  </sheetViews>
  <sheetFormatPr baseColWidth="10" defaultColWidth="9.1640625" defaultRowHeight="13"/>
  <cols>
    <col min="1" max="1" width="4.6640625" style="1" customWidth="1"/>
    <col min="2" max="2" width="25.33203125" style="1" customWidth="1"/>
    <col min="3" max="3" width="10.6640625" style="1" customWidth="1"/>
    <col min="4" max="4" width="13" style="1" customWidth="1"/>
    <col min="5" max="5" width="14.33203125" style="1" customWidth="1"/>
    <col min="6" max="6" width="11.5" style="1" customWidth="1"/>
    <col min="7" max="8" width="10.6640625" style="1" customWidth="1"/>
    <col min="9" max="9" width="10" style="1" customWidth="1"/>
    <col min="10" max="10" width="11.6640625" style="1" customWidth="1"/>
    <col min="11" max="11" width="9.33203125" style="1" customWidth="1"/>
    <col min="12" max="16384" width="9.1640625" style="1"/>
  </cols>
  <sheetData>
    <row r="1" spans="1:8" ht="18">
      <c r="A1" s="5" t="s">
        <v>25</v>
      </c>
    </row>
    <row r="3" spans="1:8">
      <c r="B3" s="3"/>
      <c r="C3" s="3"/>
      <c r="D3" s="3"/>
      <c r="E3" s="3"/>
      <c r="F3" s="3"/>
      <c r="G3" s="3"/>
      <c r="H3" s="3"/>
    </row>
    <row r="4" spans="1:8">
      <c r="C4" s="4"/>
      <c r="D4" s="2"/>
      <c r="E4" s="2"/>
      <c r="F4" s="2"/>
      <c r="G4" s="2"/>
      <c r="H4" s="2"/>
    </row>
    <row r="5" spans="1:8">
      <c r="C5" s="2"/>
      <c r="D5" s="2"/>
      <c r="E5" s="2"/>
      <c r="F5" s="2"/>
      <c r="G5" s="2"/>
      <c r="H5" s="2"/>
    </row>
    <row r="6" spans="1:8">
      <c r="C6" s="2"/>
      <c r="D6" s="2"/>
      <c r="E6" s="2"/>
      <c r="F6" s="2"/>
      <c r="G6" s="2"/>
      <c r="H6" s="2"/>
    </row>
    <row r="7" spans="1:8">
      <c r="C7" s="2"/>
      <c r="D7" s="2"/>
      <c r="E7" s="2"/>
      <c r="F7" s="2"/>
      <c r="G7" s="2"/>
      <c r="H7" s="2"/>
    </row>
    <row r="8" spans="1:8">
      <c r="C8" s="2"/>
      <c r="D8" s="2"/>
      <c r="E8" s="2"/>
      <c r="F8" s="2"/>
      <c r="G8" s="2"/>
      <c r="H8" s="2"/>
    </row>
    <row r="9" spans="1:8">
      <c r="C9" s="2"/>
      <c r="D9" s="2"/>
      <c r="E9" s="2"/>
      <c r="F9" s="2"/>
      <c r="G9" s="2"/>
      <c r="H9" s="2"/>
    </row>
  </sheetData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CCEC-7E91-C64C-8E09-EF067347010D}">
  <dimension ref="A1:K27"/>
  <sheetViews>
    <sheetView tabSelected="1" topLeftCell="C1" zoomScale="85" workbookViewId="0">
      <selection activeCell="K10" sqref="K10"/>
    </sheetView>
  </sheetViews>
  <sheetFormatPr baseColWidth="10" defaultRowHeight="20"/>
  <cols>
    <col min="1" max="1" width="16.5" style="15" bestFit="1" customWidth="1"/>
    <col min="2" max="2" width="10.83203125" style="15"/>
    <col min="3" max="3" width="30.33203125" style="15" bestFit="1" customWidth="1"/>
    <col min="4" max="4" width="67" style="15" bestFit="1" customWidth="1"/>
    <col min="5" max="5" width="16.1640625" style="15" bestFit="1" customWidth="1"/>
    <col min="6" max="6" width="29.5" style="15" customWidth="1"/>
    <col min="7" max="7" width="38" style="15" bestFit="1" customWidth="1"/>
    <col min="8" max="8" width="18.5" style="15" bestFit="1" customWidth="1"/>
    <col min="9" max="9" width="18.1640625" style="15" bestFit="1" customWidth="1"/>
    <col min="10" max="10" width="27" style="15" bestFit="1" customWidth="1"/>
    <col min="11" max="11" width="33.1640625" style="15" bestFit="1" customWidth="1"/>
    <col min="12" max="16384" width="10.83203125" style="15"/>
  </cols>
  <sheetData>
    <row r="1" spans="1:11">
      <c r="A1" s="28" t="s">
        <v>26</v>
      </c>
    </row>
    <row r="2" spans="1:11">
      <c r="G2" s="22" t="s">
        <v>52</v>
      </c>
    </row>
    <row r="3" spans="1:11">
      <c r="C3" s="15" t="s">
        <v>27</v>
      </c>
      <c r="D3" s="16" t="s">
        <v>28</v>
      </c>
      <c r="E3" s="15" t="s">
        <v>29</v>
      </c>
      <c r="F3" s="15" t="s">
        <v>30</v>
      </c>
      <c r="G3" s="15" t="s">
        <v>31</v>
      </c>
      <c r="H3" s="15" t="s">
        <v>49</v>
      </c>
      <c r="I3" s="15" t="s">
        <v>55</v>
      </c>
      <c r="J3" s="15" t="s">
        <v>56</v>
      </c>
      <c r="K3" s="15" t="s">
        <v>57</v>
      </c>
    </row>
    <row r="4" spans="1:11">
      <c r="C4" s="15" t="s">
        <v>32</v>
      </c>
      <c r="D4" s="16">
        <v>0.05</v>
      </c>
      <c r="E4" s="17">
        <v>3</v>
      </c>
      <c r="F4" s="17">
        <v>0</v>
      </c>
      <c r="G4" s="17">
        <v>0</v>
      </c>
      <c r="H4" s="24">
        <v>0</v>
      </c>
      <c r="I4" s="23">
        <f>E4*H4</f>
        <v>0</v>
      </c>
      <c r="J4" s="23">
        <f>H4*D4</f>
        <v>0</v>
      </c>
      <c r="K4" s="23">
        <f>H4*(1+D4+F4-G4)</f>
        <v>0</v>
      </c>
    </row>
    <row r="5" spans="1:11">
      <c r="C5" s="15" t="s">
        <v>33</v>
      </c>
      <c r="D5" s="16">
        <v>0.02</v>
      </c>
      <c r="E5" s="17">
        <v>10</v>
      </c>
      <c r="F5" s="17">
        <v>7.0000000000000007E-2</v>
      </c>
      <c r="G5" s="17">
        <v>0</v>
      </c>
      <c r="H5" s="24">
        <v>0</v>
      </c>
      <c r="I5" s="23">
        <f>E5*H5</f>
        <v>0</v>
      </c>
      <c r="J5" s="23">
        <f>H5*D5</f>
        <v>0</v>
      </c>
      <c r="K5" s="23">
        <f>H5*(1+D5+F5-G5)</f>
        <v>0</v>
      </c>
    </row>
    <row r="6" spans="1:11">
      <c r="C6" s="15" t="s">
        <v>34</v>
      </c>
      <c r="D6" s="16">
        <v>0.04</v>
      </c>
      <c r="E6" s="17">
        <v>2</v>
      </c>
      <c r="F6" s="17">
        <v>0</v>
      </c>
      <c r="G6" s="17">
        <v>0</v>
      </c>
      <c r="H6" s="24">
        <v>0</v>
      </c>
      <c r="I6" s="23">
        <f>E6*H6</f>
        <v>0</v>
      </c>
      <c r="J6" s="23">
        <f>H6*D6</f>
        <v>0</v>
      </c>
      <c r="K6" s="23">
        <f>H6*(1+D6+F6-G6)</f>
        <v>0</v>
      </c>
    </row>
    <row r="7" spans="1:11">
      <c r="C7" s="15" t="s">
        <v>35</v>
      </c>
      <c r="D7" s="16">
        <v>0.03</v>
      </c>
      <c r="E7" s="17">
        <v>1</v>
      </c>
      <c r="F7" s="17">
        <v>0</v>
      </c>
      <c r="G7" s="17">
        <v>0</v>
      </c>
      <c r="H7" s="24">
        <v>0</v>
      </c>
      <c r="I7" s="23">
        <f>E7*H7</f>
        <v>0</v>
      </c>
      <c r="J7" s="23">
        <f>H7*D7</f>
        <v>0</v>
      </c>
      <c r="K7" s="23">
        <f>H7*(1+D7+F7-G7)</f>
        <v>0</v>
      </c>
    </row>
    <row r="8" spans="1:11">
      <c r="C8" s="15" t="s">
        <v>36</v>
      </c>
      <c r="D8" s="16">
        <v>0</v>
      </c>
      <c r="E8" s="17">
        <v>5</v>
      </c>
      <c r="F8" s="17">
        <v>7.0000000000000007E-2</v>
      </c>
      <c r="G8" s="17">
        <v>0</v>
      </c>
      <c r="H8" s="24">
        <v>0</v>
      </c>
      <c r="I8" s="23">
        <f>E8*H8</f>
        <v>0</v>
      </c>
      <c r="J8" s="23">
        <f>H8*D8</f>
        <v>0</v>
      </c>
      <c r="K8" s="23">
        <f>H8*(1+D8+F8-G8)</f>
        <v>0</v>
      </c>
    </row>
    <row r="9" spans="1:11">
      <c r="C9" s="15" t="s">
        <v>37</v>
      </c>
      <c r="D9" s="16">
        <v>0</v>
      </c>
      <c r="E9" s="17">
        <v>20</v>
      </c>
      <c r="F9" s="17">
        <v>0.11</v>
      </c>
      <c r="G9" s="17">
        <v>0</v>
      </c>
      <c r="H9" s="24">
        <v>0</v>
      </c>
      <c r="I9" s="23">
        <f>E9*H9</f>
        <v>0</v>
      </c>
      <c r="J9" s="23">
        <f>H9*D9</f>
        <v>0</v>
      </c>
      <c r="K9" s="23">
        <f>H9*(1+D9+F9-G9)</f>
        <v>0</v>
      </c>
    </row>
    <row r="10" spans="1:11">
      <c r="C10" s="15" t="s">
        <v>53</v>
      </c>
      <c r="D10" s="21">
        <v>0</v>
      </c>
      <c r="E10" s="21">
        <v>5</v>
      </c>
      <c r="F10" s="21">
        <v>7.0000000000000007E-2</v>
      </c>
      <c r="G10" s="21">
        <v>0.06</v>
      </c>
      <c r="H10" s="24">
        <v>0</v>
      </c>
      <c r="I10" s="23">
        <f>E10*H10</f>
        <v>0</v>
      </c>
      <c r="J10" s="23">
        <f>H10*D10</f>
        <v>0</v>
      </c>
      <c r="K10" s="23">
        <f>H10*(D10+F10-G10)</f>
        <v>0</v>
      </c>
    </row>
    <row r="11" spans="1:11">
      <c r="D11" s="17"/>
      <c r="E11" s="17"/>
      <c r="F11" s="17"/>
      <c r="G11" s="17" t="s">
        <v>42</v>
      </c>
      <c r="H11" s="23">
        <f>SUM(H4:H9)</f>
        <v>0</v>
      </c>
      <c r="I11" s="26" t="s">
        <v>54</v>
      </c>
      <c r="J11" s="25">
        <v>1000000</v>
      </c>
      <c r="K11" s="21"/>
    </row>
    <row r="12" spans="1:11">
      <c r="G12" s="17" t="s">
        <v>51</v>
      </c>
      <c r="H12" s="23">
        <f>SUM(H4:H10)</f>
        <v>0</v>
      </c>
      <c r="I12" s="17"/>
    </row>
    <row r="13" spans="1:11">
      <c r="I13" s="17"/>
    </row>
    <row r="14" spans="1:11">
      <c r="C14" s="28" t="s">
        <v>38</v>
      </c>
      <c r="J14" s="17" t="s">
        <v>50</v>
      </c>
      <c r="K14" s="27">
        <f>SUM(K4:K10)</f>
        <v>0</v>
      </c>
    </row>
    <row r="15" spans="1:11">
      <c r="C15" s="30">
        <v>1</v>
      </c>
      <c r="D15" s="15" t="s">
        <v>39</v>
      </c>
      <c r="E15" s="23">
        <f>H4</f>
        <v>0</v>
      </c>
      <c r="F15" s="17" t="s">
        <v>48</v>
      </c>
      <c r="G15" s="23">
        <f>0.3*H12</f>
        <v>0</v>
      </c>
    </row>
    <row r="16" spans="1:11">
      <c r="C16" s="30"/>
      <c r="D16" s="15" t="s">
        <v>40</v>
      </c>
      <c r="E16" s="23">
        <f>H5</f>
        <v>0</v>
      </c>
      <c r="F16" s="17" t="s">
        <v>47</v>
      </c>
      <c r="G16" s="23">
        <f>0.1*H12</f>
        <v>0</v>
      </c>
    </row>
    <row r="17" spans="3:7" ht="42">
      <c r="C17" s="30"/>
      <c r="D17" s="20" t="s">
        <v>41</v>
      </c>
      <c r="E17" s="23">
        <f>H6+H7</f>
        <v>0</v>
      </c>
      <c r="F17" s="17" t="s">
        <v>48</v>
      </c>
      <c r="G17" s="23">
        <f>0.1*H12</f>
        <v>0</v>
      </c>
    </row>
    <row r="18" spans="3:7">
      <c r="E18" s="23"/>
      <c r="F18" s="17"/>
      <c r="G18" s="17"/>
    </row>
    <row r="19" spans="3:7" ht="63">
      <c r="C19" s="16">
        <v>2</v>
      </c>
      <c r="D19" s="20" t="s">
        <v>46</v>
      </c>
      <c r="E19" s="23">
        <f>H10</f>
        <v>0</v>
      </c>
      <c r="F19" s="17" t="s">
        <v>47</v>
      </c>
      <c r="G19" s="17">
        <v>150000</v>
      </c>
    </row>
    <row r="20" spans="3:7">
      <c r="E20" s="23"/>
      <c r="F20" s="17"/>
      <c r="G20" s="17"/>
    </row>
    <row r="21" spans="3:7">
      <c r="C21" s="16">
        <v>3</v>
      </c>
      <c r="D21" s="15" t="s">
        <v>43</v>
      </c>
      <c r="E21" s="23">
        <f>SUM(I4:I10)</f>
        <v>0</v>
      </c>
      <c r="F21" s="17" t="s">
        <v>47</v>
      </c>
      <c r="G21" s="23">
        <f>4.5*H12</f>
        <v>0</v>
      </c>
    </row>
    <row r="22" spans="3:7">
      <c r="E22" s="17"/>
      <c r="F22" s="17"/>
      <c r="G22" s="17"/>
    </row>
    <row r="23" spans="3:7">
      <c r="C23" s="18">
        <v>4</v>
      </c>
      <c r="D23" s="15" t="s">
        <v>44</v>
      </c>
      <c r="E23" s="23">
        <f>SUM(J4:J10)</f>
        <v>0</v>
      </c>
      <c r="F23" s="17" t="s">
        <v>48</v>
      </c>
      <c r="G23" s="23">
        <f>0.025*H12</f>
        <v>0</v>
      </c>
    </row>
    <row r="24" spans="3:7">
      <c r="E24" s="23"/>
      <c r="F24" s="17"/>
      <c r="G24" s="17"/>
    </row>
    <row r="25" spans="3:7" ht="63">
      <c r="C25" s="16">
        <v>5</v>
      </c>
      <c r="D25" s="19" t="s">
        <v>45</v>
      </c>
      <c r="E25" s="23">
        <f>H9</f>
        <v>0</v>
      </c>
      <c r="F25" s="17" t="s">
        <v>47</v>
      </c>
      <c r="G25" s="23">
        <f>0.08*H12</f>
        <v>0</v>
      </c>
    </row>
    <row r="26" spans="3:7">
      <c r="F26" s="21" t="s">
        <v>47</v>
      </c>
      <c r="G26" s="21">
        <v>100000</v>
      </c>
    </row>
    <row r="27" spans="3:7">
      <c r="F27" s="21"/>
      <c r="G27" s="21"/>
    </row>
  </sheetData>
  <mergeCells count="1">
    <mergeCell ref="C15:C17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ResearchInstitute</vt:lpstr>
      <vt:lpstr>Farmland</vt:lpstr>
      <vt:lpstr>Sheet1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Landa-Silva</dc:creator>
  <cp:lastModifiedBy>Microsoft Office User</cp:lastModifiedBy>
  <dcterms:created xsi:type="dcterms:W3CDTF">2007-10-21T20:35:33Z</dcterms:created>
  <dcterms:modified xsi:type="dcterms:W3CDTF">2022-11-06T15:02:31Z</dcterms:modified>
</cp:coreProperties>
</file>