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8"/>
  <workbookPr/>
  <mc:AlternateContent xmlns:mc="http://schemas.openxmlformats.org/markup-compatibility/2006">
    <mc:Choice Requires="x15">
      <x15ac:absPath xmlns:x15ac="http://schemas.microsoft.com/office/spreadsheetml/2010/11/ac" url="D:\СПбПУ\2019\ЛНА\ГИА\Отчеты_ГЭК\весна2022\"/>
    </mc:Choice>
  </mc:AlternateContent>
  <xr:revisionPtr revIDLastSave="2" documentId="13_ncr:1_{9B26FA54-D589-4A82-9F63-8B6F063E596D}" xr6:coauthVersionLast="47" xr6:coauthVersionMax="47" xr10:uidLastSave="{92FDF92B-B5FA-4B14-BD08-C5623106D861}"/>
  <bookViews>
    <workbookView xWindow="-108" yWindow="-108" windowWidth="19416" windowHeight="1041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K16" i="1"/>
  <c r="I16" i="1"/>
  <c r="C14" i="1"/>
  <c r="C15" i="1"/>
  <c r="C6" i="1" l="1"/>
  <c r="F15" i="1"/>
  <c r="C7" i="1"/>
  <c r="D33" i="1" l="1"/>
  <c r="C28" i="1"/>
  <c r="C29" i="1"/>
  <c r="C27" i="1"/>
  <c r="C25" i="1"/>
  <c r="C24" i="1"/>
  <c r="C23" i="1"/>
  <c r="C21" i="1"/>
  <c r="E16" i="1" l="1"/>
  <c r="G16" i="1"/>
  <c r="C16" i="1" l="1"/>
  <c r="C19" i="1"/>
  <c r="C20" i="1"/>
  <c r="C18" i="1"/>
  <c r="C9" i="1"/>
  <c r="L25" i="1" l="1"/>
  <c r="H25" i="1"/>
  <c r="F23" i="1"/>
  <c r="F25" i="1"/>
  <c r="J24" i="1"/>
  <c r="F24" i="1"/>
  <c r="L23" i="1"/>
  <c r="J25" i="1"/>
  <c r="J23" i="1"/>
  <c r="L24" i="1"/>
  <c r="H24" i="1"/>
  <c r="H23" i="1"/>
  <c r="D25" i="1"/>
  <c r="D23" i="1"/>
  <c r="D24" i="1"/>
  <c r="C12" i="1"/>
  <c r="C11" i="1"/>
  <c r="C10" i="1"/>
  <c r="J31" i="1" l="1"/>
  <c r="H31" i="1"/>
  <c r="F31" i="1"/>
  <c r="L31" i="1"/>
  <c r="D31" i="1"/>
  <c r="F6" i="1"/>
  <c r="J28" i="1"/>
  <c r="H29" i="1"/>
  <c r="F27" i="1"/>
  <c r="L28" i="1"/>
  <c r="J29" i="1"/>
  <c r="H27" i="1"/>
  <c r="J27" i="1"/>
  <c r="F28" i="1"/>
  <c r="H28" i="1"/>
  <c r="L29" i="1"/>
  <c r="L27" i="1"/>
  <c r="F29" i="1"/>
  <c r="D29" i="1"/>
  <c r="D28" i="1"/>
  <c r="D27" i="1"/>
  <c r="D9" i="1"/>
  <c r="D12" i="1"/>
  <c r="L6" i="1"/>
  <c r="J6" i="1"/>
  <c r="H6" i="1"/>
  <c r="D10" i="1"/>
  <c r="D11" i="1"/>
  <c r="D15" i="1" l="1"/>
  <c r="D14" i="1"/>
  <c r="F14" i="1" s="1"/>
  <c r="F18" i="1"/>
  <c r="D16" i="1"/>
  <c r="L21" i="1"/>
  <c r="J21" i="1"/>
  <c r="H21" i="1"/>
  <c r="F21" i="1"/>
  <c r="L18" i="1"/>
  <c r="J18" i="1"/>
  <c r="L19" i="1"/>
  <c r="J19" i="1"/>
  <c r="H19" i="1"/>
  <c r="F19" i="1"/>
  <c r="L20" i="1"/>
  <c r="J20" i="1"/>
  <c r="H20" i="1"/>
  <c r="F20" i="1"/>
  <c r="H18" i="1"/>
  <c r="D21" i="1"/>
  <c r="D18" i="1"/>
  <c r="D19" i="1"/>
  <c r="D20" i="1"/>
  <c r="L11" i="1"/>
  <c r="L12" i="1"/>
  <c r="L9" i="1"/>
  <c r="L10" i="1"/>
  <c r="H11" i="1"/>
  <c r="H12" i="1"/>
  <c r="H9" i="1"/>
  <c r="H10" i="1"/>
  <c r="F9" i="1"/>
  <c r="F11" i="1"/>
  <c r="F12" i="1"/>
  <c r="F10" i="1"/>
  <c r="J11" i="1"/>
  <c r="J12" i="1"/>
  <c r="J9" i="1"/>
  <c r="J10" i="1"/>
  <c r="J15" i="1" l="1"/>
  <c r="H15" i="1"/>
  <c r="L15" i="1"/>
  <c r="J16" i="1"/>
  <c r="H16" i="1"/>
  <c r="F16" i="1"/>
  <c r="L14" i="1"/>
  <c r="H14" i="1"/>
  <c r="J14" i="1"/>
  <c r="L16" i="1"/>
</calcChain>
</file>

<file path=xl/sharedStrings.xml><?xml version="1.0" encoding="utf-8"?>
<sst xmlns="http://schemas.openxmlformats.org/spreadsheetml/2006/main" count="55" uniqueCount="40">
  <si>
    <t>Показатели</t>
  </si>
  <si>
    <t>Всего</t>
  </si>
  <si>
    <t>Формы обучения</t>
  </si>
  <si>
    <t>Очная</t>
  </si>
  <si>
    <t>Очно-заочная</t>
  </si>
  <si>
    <t>Заочная</t>
  </si>
  <si>
    <t>Экстернат</t>
  </si>
  <si>
    <t>кол.</t>
  </si>
  <si>
    <t>%</t>
  </si>
  <si>
    <t>1. Государственный экзамен (при наличии)</t>
  </si>
  <si>
    <t>1.1. Количество студентов, допущенных к экзамену</t>
  </si>
  <si>
    <t>кол-во допущенных к ГИА</t>
  </si>
  <si>
    <t>1.2. Не явились по неуважительной причине</t>
  </si>
  <si>
    <t>в том числе получивших оценки:</t>
  </si>
  <si>
    <t>«отлично»</t>
  </si>
  <si>
    <t>в т.ч. пересдачи по уважительной причине</t>
  </si>
  <si>
    <t>«хорошо»</t>
  </si>
  <si>
    <t>«удовлетворительно»</t>
  </si>
  <si>
    <t>«неудовлетворительно»</t>
  </si>
  <si>
    <t>2. Выпускная квалификационная работа (ВКР)</t>
  </si>
  <si>
    <t>2.1. Принято к защите выпускных квалификационных работ</t>
  </si>
  <si>
    <t>кол-во допущенных к ГИА за вычетом двоек за гос экзамен и неявок по неуважительной причине и отчисленных по собственному желанию</t>
  </si>
  <si>
    <t>2.2. Не явились по неуважительной причине</t>
  </si>
  <si>
    <t>2.3. Защищено выпускных квалификационных работ</t>
  </si>
  <si>
    <t>считается по количеству протоколов ГЭК с положительными оценками</t>
  </si>
  <si>
    <t>2.3. Оценки выпускных квалификационных работ</t>
  </si>
  <si>
    <t>2.4. Количество выпускных квалификационных работ</t>
  </si>
  <si>
    <t>доля от общего числа защитивших</t>
  </si>
  <si>
    <t>Академического типа</t>
  </si>
  <si>
    <t>Проектно-исследовательского типа</t>
  </si>
  <si>
    <t>ВКР как стартап</t>
  </si>
  <si>
    <t>2.5. Количество выпускных квалификационных работ, рекомендованных</t>
  </si>
  <si>
    <t>К опубликованию</t>
  </si>
  <si>
    <t>К внедрению</t>
  </si>
  <si>
    <t>Внедренных</t>
  </si>
  <si>
    <t>2.6. Количество дипломов с отличием</t>
  </si>
  <si>
    <t>Количество дипломов с отличием</t>
  </si>
  <si>
    <t>2.7. Результаты проверки ВКР на наличие заимствований</t>
  </si>
  <si>
    <t>Результаты проверки ВКР на наличие заимствований: среднее значение оригинальности ВКР, %</t>
  </si>
  <si>
    <t>среднее арифметическое оригинальностей по всем работам (по форме обучения или всего) с учетом пересдач по уважительной причине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</si>
</sst>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5" fillId="0" borderId="6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vertical="center" wrapText="1"/>
    </xf>
    <xf numFmtId="0" fontId="2" fillId="0" borderId="27" xfId="0" applyFont="1" applyBorder="1" applyAlignment="1">
      <alignment horizontal="justify" vertical="center" wrapText="1"/>
    </xf>
    <xf numFmtId="0" fontId="2" fillId="0" borderId="28" xfId="0" applyFont="1" applyBorder="1" applyAlignment="1">
      <alignment horizontal="justify" vertical="center" wrapText="1"/>
    </xf>
    <xf numFmtId="0" fontId="2" fillId="0" borderId="29" xfId="0" applyFont="1" applyBorder="1" applyAlignment="1">
      <alignment horizontal="justify" vertical="center" wrapText="1"/>
    </xf>
    <xf numFmtId="0" fontId="5" fillId="0" borderId="26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justify" vertical="center" wrapText="1"/>
    </xf>
    <xf numFmtId="0" fontId="5" fillId="0" borderId="3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18" xfId="0" applyFont="1" applyBorder="1" applyAlignment="1">
      <alignment horizontal="center" vertical="center" wrapText="1"/>
    </xf>
    <xf numFmtId="10" fontId="2" fillId="0" borderId="18" xfId="0" applyNumberFormat="1" applyFont="1" applyBorder="1" applyAlignment="1">
      <alignment horizontal="center" vertical="center" wrapText="1"/>
    </xf>
    <xf numFmtId="10" fontId="2" fillId="2" borderId="18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10" fontId="4" fillId="2" borderId="13" xfId="0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0" fontId="4" fillId="2" borderId="33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10" fontId="4" fillId="2" borderId="9" xfId="0" applyNumberFormat="1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10" fontId="4" fillId="2" borderId="18" xfId="0" applyNumberFormat="1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10" fontId="5" fillId="2" borderId="18" xfId="0" applyNumberFormat="1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10" fontId="4" fillId="2" borderId="5" xfId="0" applyNumberFormat="1" applyFont="1" applyFill="1" applyBorder="1" applyAlignment="1">
      <alignment horizontal="center" vertical="center" wrapText="1"/>
    </xf>
    <xf numFmtId="10" fontId="4" fillId="3" borderId="5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1" fillId="0" borderId="18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="90" zoomScaleNormal="90" zoomScaleSheetLayoutView="90" workbookViewId="0">
      <selection activeCell="D25" sqref="D25"/>
    </sheetView>
  </sheetViews>
  <sheetFormatPr defaultRowHeight="14.45"/>
  <cols>
    <col min="1" max="1" width="12.85546875" customWidth="1"/>
    <col min="2" max="2" width="33.7109375" customWidth="1"/>
    <col min="3" max="3" width="9.28515625" bestFit="1" customWidth="1"/>
    <col min="4" max="4" width="14.140625" bestFit="1" customWidth="1"/>
    <col min="5" max="5" width="9.28515625" bestFit="1" customWidth="1"/>
    <col min="6" max="6" width="14.140625" bestFit="1" customWidth="1"/>
    <col min="7" max="7" width="9.28515625" bestFit="1" customWidth="1"/>
    <col min="8" max="8" width="14.140625" bestFit="1" customWidth="1"/>
    <col min="9" max="9" width="9.28515625" bestFit="1" customWidth="1"/>
    <col min="10" max="10" width="14.140625" bestFit="1" customWidth="1"/>
    <col min="11" max="11" width="9.28515625" bestFit="1" customWidth="1"/>
    <col min="12" max="12" width="14.140625" bestFit="1" customWidth="1"/>
    <col min="13" max="13" width="27.5703125" customWidth="1"/>
  </cols>
  <sheetData>
    <row r="1" spans="1:15" ht="16.149999999999999" thickBot="1">
      <c r="A1" s="66" t="s">
        <v>0</v>
      </c>
      <c r="B1" s="67"/>
      <c r="C1" s="66" t="s">
        <v>1</v>
      </c>
      <c r="D1" s="67"/>
      <c r="E1" s="72" t="s">
        <v>2</v>
      </c>
      <c r="F1" s="73"/>
      <c r="G1" s="73"/>
      <c r="H1" s="73"/>
      <c r="I1" s="73"/>
      <c r="J1" s="73"/>
      <c r="K1" s="73"/>
      <c r="L1" s="74"/>
    </row>
    <row r="2" spans="1:15" ht="16.149999999999999" thickBot="1">
      <c r="A2" s="68"/>
      <c r="B2" s="69"/>
      <c r="C2" s="70"/>
      <c r="D2" s="71"/>
      <c r="E2" s="72" t="s">
        <v>3</v>
      </c>
      <c r="F2" s="74"/>
      <c r="G2" s="72" t="s">
        <v>4</v>
      </c>
      <c r="H2" s="74"/>
      <c r="I2" s="72" t="s">
        <v>5</v>
      </c>
      <c r="J2" s="74"/>
      <c r="K2" s="72" t="s">
        <v>6</v>
      </c>
      <c r="L2" s="74"/>
    </row>
    <row r="3" spans="1:15" ht="16.149999999999999" thickBot="1">
      <c r="A3" s="70"/>
      <c r="B3" s="71"/>
      <c r="C3" s="1" t="s">
        <v>7</v>
      </c>
      <c r="D3" s="1" t="s">
        <v>8</v>
      </c>
      <c r="E3" s="1" t="s">
        <v>7</v>
      </c>
      <c r="F3" s="1" t="s">
        <v>8</v>
      </c>
      <c r="G3" s="1" t="s">
        <v>7</v>
      </c>
      <c r="H3" s="1" t="s">
        <v>8</v>
      </c>
      <c r="I3" s="1" t="s">
        <v>7</v>
      </c>
      <c r="J3" s="1" t="s">
        <v>8</v>
      </c>
      <c r="K3" s="1" t="s">
        <v>7</v>
      </c>
      <c r="L3" s="1" t="s">
        <v>8</v>
      </c>
    </row>
    <row r="4" spans="1:15" ht="16.149999999999999" thickBot="1">
      <c r="A4" s="72">
        <v>1</v>
      </c>
      <c r="B4" s="74"/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</row>
    <row r="5" spans="1:15" ht="16.149999999999999" thickBot="1">
      <c r="A5" s="78" t="s">
        <v>9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80"/>
    </row>
    <row r="6" spans="1:15" ht="38.25" customHeight="1" thickBot="1">
      <c r="A6" s="77" t="s">
        <v>10</v>
      </c>
      <c r="B6" s="77"/>
      <c r="C6" s="23">
        <f>SUM(E6,G6,I6,K6)</f>
        <v>12</v>
      </c>
      <c r="D6" s="19">
        <v>1</v>
      </c>
      <c r="E6" s="20">
        <v>6</v>
      </c>
      <c r="F6" s="19">
        <f>E6/$C$6</f>
        <v>0.5</v>
      </c>
      <c r="G6" s="20">
        <v>3</v>
      </c>
      <c r="H6" s="19">
        <f>G6/$C$6</f>
        <v>0.25</v>
      </c>
      <c r="I6" s="20">
        <v>2</v>
      </c>
      <c r="J6" s="19">
        <f>I6/$C$6</f>
        <v>0.16666666666666666</v>
      </c>
      <c r="K6" s="20">
        <v>1</v>
      </c>
      <c r="L6" s="19">
        <f>K6/$C$6</f>
        <v>8.3333333333333329E-2</v>
      </c>
      <c r="M6" t="s">
        <v>11</v>
      </c>
    </row>
    <row r="7" spans="1:15" ht="63" customHeight="1" thickBot="1">
      <c r="A7" s="77" t="s">
        <v>12</v>
      </c>
      <c r="B7" s="77"/>
      <c r="C7" s="23">
        <f>SUM(E7,G7,I7,K7)</f>
        <v>0</v>
      </c>
      <c r="D7" s="18"/>
      <c r="E7" s="20">
        <v>0</v>
      </c>
      <c r="F7" s="17"/>
      <c r="G7" s="20">
        <v>0</v>
      </c>
      <c r="H7" s="17"/>
      <c r="I7" s="20">
        <v>0</v>
      </c>
      <c r="J7" s="17"/>
      <c r="K7" s="20">
        <v>0</v>
      </c>
      <c r="L7" s="17"/>
    </row>
    <row r="8" spans="1:15" ht="16.149999999999999" thickBot="1">
      <c r="A8" s="81" t="s">
        <v>13</v>
      </c>
      <c r="B8" s="82"/>
      <c r="C8" s="83"/>
      <c r="D8" s="82"/>
      <c r="E8" s="82"/>
      <c r="F8" s="82"/>
      <c r="G8" s="82"/>
      <c r="H8" s="82"/>
      <c r="I8" s="82"/>
      <c r="J8" s="82"/>
      <c r="K8" s="82"/>
      <c r="L8" s="84"/>
    </row>
    <row r="9" spans="1:15" ht="16.149999999999999" thickBot="1">
      <c r="B9" s="7" t="s">
        <v>14</v>
      </c>
      <c r="C9" s="24">
        <f>SUM(E9,G9,I9,K9)</f>
        <v>3</v>
      </c>
      <c r="D9" s="22">
        <f>C9/$C$6</f>
        <v>0.25</v>
      </c>
      <c r="E9" s="21">
        <v>3</v>
      </c>
      <c r="F9" s="22">
        <f>E9/$E$6*$F$6</f>
        <v>0.25</v>
      </c>
      <c r="G9" s="21">
        <v>0</v>
      </c>
      <c r="H9" s="22">
        <f>G9/$G$6*$H$6</f>
        <v>0</v>
      </c>
      <c r="I9" s="21">
        <v>0</v>
      </c>
      <c r="J9" s="22">
        <f>I9/$I$6*$J$6</f>
        <v>0</v>
      </c>
      <c r="K9" s="21">
        <v>0</v>
      </c>
      <c r="L9" s="22">
        <f>K9/$K$6*$L$6</f>
        <v>0</v>
      </c>
      <c r="M9" t="s">
        <v>15</v>
      </c>
    </row>
    <row r="10" spans="1:15" ht="16.149999999999999" thickBot="1">
      <c r="B10" s="9" t="s">
        <v>16</v>
      </c>
      <c r="C10" s="25">
        <f t="shared" ref="C10:C12" si="0">SUM(E10,G10,I10,K10)</f>
        <v>4</v>
      </c>
      <c r="D10" s="22">
        <f>C10/$C$6</f>
        <v>0.33333333333333331</v>
      </c>
      <c r="E10" s="21">
        <v>2</v>
      </c>
      <c r="F10" s="22">
        <f>E10/$E$6*$F$6</f>
        <v>0.16666666666666666</v>
      </c>
      <c r="G10" s="21">
        <v>2</v>
      </c>
      <c r="H10" s="22">
        <f>G10/$G$6*$H$6</f>
        <v>0.16666666666666666</v>
      </c>
      <c r="I10" s="21">
        <v>0</v>
      </c>
      <c r="J10" s="22">
        <f>I10/$I$6*$J$6</f>
        <v>0</v>
      </c>
      <c r="K10" s="21">
        <v>0</v>
      </c>
      <c r="L10" s="22">
        <f>K10/$K$6*$L$6</f>
        <v>0</v>
      </c>
      <c r="M10" t="s">
        <v>15</v>
      </c>
    </row>
    <row r="11" spans="1:15" ht="31.5" customHeight="1" thickBot="1">
      <c r="B11" s="9" t="s">
        <v>17</v>
      </c>
      <c r="C11" s="25">
        <f t="shared" si="0"/>
        <v>4</v>
      </c>
      <c r="D11" s="22">
        <f>C11/$C$6</f>
        <v>0.33333333333333331</v>
      </c>
      <c r="E11" s="21">
        <v>1</v>
      </c>
      <c r="F11" s="22">
        <f>E11/$E$6*$F$6</f>
        <v>8.3333333333333329E-2</v>
      </c>
      <c r="G11" s="21">
        <v>1</v>
      </c>
      <c r="H11" s="22">
        <f>G11/$G$6*$H$6</f>
        <v>8.3333333333333329E-2</v>
      </c>
      <c r="I11" s="21">
        <v>2</v>
      </c>
      <c r="J11" s="22">
        <f>I11/$I$6*$J$6</f>
        <v>0.16666666666666666</v>
      </c>
      <c r="K11" s="21">
        <v>0</v>
      </c>
      <c r="L11" s="22">
        <f>K11/$K$6*$L$6</f>
        <v>0</v>
      </c>
      <c r="M11" t="s">
        <v>15</v>
      </c>
    </row>
    <row r="12" spans="1:15" ht="46.5" customHeight="1" thickBot="1">
      <c r="B12" s="9" t="s">
        <v>18</v>
      </c>
      <c r="C12" s="26">
        <f t="shared" si="0"/>
        <v>1</v>
      </c>
      <c r="D12" s="22">
        <f>C12/$C$6</f>
        <v>8.3333333333333329E-2</v>
      </c>
      <c r="E12" s="21">
        <v>0</v>
      </c>
      <c r="F12" s="22">
        <f>E12/$E$6*$F$6</f>
        <v>0</v>
      </c>
      <c r="G12" s="21">
        <v>0</v>
      </c>
      <c r="H12" s="22">
        <f>G12/$G$6*$H$6</f>
        <v>0</v>
      </c>
      <c r="I12" s="21">
        <v>0</v>
      </c>
      <c r="J12" s="22">
        <f>I12/$I$6*$J$6</f>
        <v>0</v>
      </c>
      <c r="K12" s="21">
        <v>1</v>
      </c>
      <c r="L12" s="22">
        <f>K12/$K$6*$L$6</f>
        <v>8.3333333333333329E-2</v>
      </c>
      <c r="M12" s="4"/>
    </row>
    <row r="13" spans="1:15" ht="16.149999999999999" thickBot="1">
      <c r="A13" s="55" t="s">
        <v>19</v>
      </c>
      <c r="B13" s="56"/>
      <c r="C13" s="57"/>
      <c r="D13" s="56"/>
      <c r="E13" s="56"/>
      <c r="F13" s="56"/>
      <c r="G13" s="56"/>
      <c r="H13" s="56"/>
      <c r="I13" s="56"/>
      <c r="J13" s="56"/>
      <c r="K13" s="56"/>
      <c r="L13" s="58"/>
    </row>
    <row r="14" spans="1:15" ht="102.75" customHeight="1" thickBot="1">
      <c r="A14" s="54" t="s">
        <v>20</v>
      </c>
      <c r="B14" s="54"/>
      <c r="C14" s="25">
        <f t="shared" ref="C14:C16" si="1">SUM(E14,G14,I14,K14)</f>
        <v>11</v>
      </c>
      <c r="D14" s="30">
        <f>C14/C6</f>
        <v>0.91666666666666663</v>
      </c>
      <c r="E14" s="27">
        <v>6</v>
      </c>
      <c r="F14" s="30">
        <f>E14*D14/C14</f>
        <v>0.5</v>
      </c>
      <c r="G14" s="27">
        <v>3</v>
      </c>
      <c r="H14" s="30">
        <f>G14*D14/C14</f>
        <v>0.25</v>
      </c>
      <c r="I14" s="27">
        <v>2</v>
      </c>
      <c r="J14" s="30">
        <f>I14*D14/C14</f>
        <v>0.16666666666666666</v>
      </c>
      <c r="K14" s="27">
        <v>0</v>
      </c>
      <c r="L14" s="30">
        <f>K14*D14/C14</f>
        <v>0</v>
      </c>
      <c r="M14" s="4" t="s">
        <v>21</v>
      </c>
    </row>
    <row r="15" spans="1:15" ht="16.5" customHeight="1" thickBot="1">
      <c r="A15" s="54" t="s">
        <v>22</v>
      </c>
      <c r="B15" s="54"/>
      <c r="C15" s="25">
        <f t="shared" si="1"/>
        <v>1</v>
      </c>
      <c r="D15" s="30">
        <f>C15/C14</f>
        <v>9.0909090909090912E-2</v>
      </c>
      <c r="E15" s="27">
        <v>1</v>
      </c>
      <c r="F15" s="30">
        <f>E15/$C$15</f>
        <v>1</v>
      </c>
      <c r="G15" s="27">
        <v>0</v>
      </c>
      <c r="H15" s="30">
        <f>G15*D15/C15</f>
        <v>0</v>
      </c>
      <c r="I15" s="27">
        <v>0</v>
      </c>
      <c r="J15" s="30">
        <f>I15*D15/C15</f>
        <v>0</v>
      </c>
      <c r="K15" s="27">
        <v>0</v>
      </c>
      <c r="L15" s="30">
        <f>K15*D15/C15</f>
        <v>0</v>
      </c>
      <c r="M15" s="16"/>
      <c r="N15" s="16"/>
      <c r="O15" s="16"/>
    </row>
    <row r="16" spans="1:15" ht="51" customHeight="1" thickBot="1">
      <c r="A16" s="66" t="s">
        <v>23</v>
      </c>
      <c r="B16" s="67"/>
      <c r="C16" s="25">
        <f t="shared" si="1"/>
        <v>9</v>
      </c>
      <c r="D16" s="28">
        <f>C16/C14</f>
        <v>0.81818181818181823</v>
      </c>
      <c r="E16" s="29">
        <f t="shared" ref="E16:L16" si="2">SUM(E18:E20)</f>
        <v>4</v>
      </c>
      <c r="F16" s="28">
        <f t="shared" si="2"/>
        <v>0.36363636363636365</v>
      </c>
      <c r="G16" s="29">
        <f t="shared" si="2"/>
        <v>3</v>
      </c>
      <c r="H16" s="28">
        <f t="shared" si="2"/>
        <v>0.27272727272727271</v>
      </c>
      <c r="I16" s="29">
        <f t="shared" si="2"/>
        <v>2</v>
      </c>
      <c r="J16" s="28">
        <f t="shared" si="2"/>
        <v>0.18181818181818182</v>
      </c>
      <c r="K16" s="29">
        <f t="shared" si="2"/>
        <v>0</v>
      </c>
      <c r="L16" s="28">
        <f t="shared" si="2"/>
        <v>0</v>
      </c>
      <c r="M16" s="4" t="s">
        <v>24</v>
      </c>
    </row>
    <row r="17" spans="1:13" ht="16.149999999999999" thickBot="1">
      <c r="A17" s="51" t="s">
        <v>25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3"/>
      <c r="M17" s="4"/>
    </row>
    <row r="18" spans="1:13" ht="16.149999999999999" thickBot="1">
      <c r="A18" s="75"/>
      <c r="B18" s="2" t="s">
        <v>14</v>
      </c>
      <c r="C18" s="34">
        <f>SUM(E18,G18,I18,K18)</f>
        <v>4</v>
      </c>
      <c r="D18" s="35">
        <f>C18/$C$14</f>
        <v>0.36363636363636365</v>
      </c>
      <c r="E18" s="31">
        <v>2</v>
      </c>
      <c r="F18" s="35">
        <f>E18/$C$14</f>
        <v>0.18181818181818182</v>
      </c>
      <c r="G18" s="31">
        <v>2</v>
      </c>
      <c r="H18" s="35">
        <f>G18/$C$14</f>
        <v>0.18181818181818182</v>
      </c>
      <c r="I18" s="31">
        <v>0</v>
      </c>
      <c r="J18" s="35">
        <f>I18/$C$14</f>
        <v>0</v>
      </c>
      <c r="K18" s="31">
        <v>0</v>
      </c>
      <c r="L18" s="35">
        <f>K18/$C$14</f>
        <v>0</v>
      </c>
      <c r="M18" s="4"/>
    </row>
    <row r="19" spans="1:13" ht="16.149999999999999" thickBot="1">
      <c r="A19" s="76"/>
      <c r="B19" s="3" t="s">
        <v>16</v>
      </c>
      <c r="C19" s="36">
        <f>SUM(E19,G19,I19,K19)</f>
        <v>3</v>
      </c>
      <c r="D19" s="35">
        <f t="shared" ref="D19:D21" si="3">C19/$C$14</f>
        <v>0.27272727272727271</v>
      </c>
      <c r="E19" s="32">
        <v>1</v>
      </c>
      <c r="F19" s="35">
        <f t="shared" ref="F19:F21" si="4">E19/$C$14</f>
        <v>9.0909090909090912E-2</v>
      </c>
      <c r="G19" s="32">
        <v>1</v>
      </c>
      <c r="H19" s="35">
        <f t="shared" ref="H19:H21" si="5">G19/$C$14</f>
        <v>9.0909090909090912E-2</v>
      </c>
      <c r="I19" s="32">
        <v>1</v>
      </c>
      <c r="J19" s="35">
        <f t="shared" ref="J19:J21" si="6">I19/$C$14</f>
        <v>9.0909090909090912E-2</v>
      </c>
      <c r="K19" s="32">
        <v>0</v>
      </c>
      <c r="L19" s="35">
        <f t="shared" ref="L19:L21" si="7">K19/$C$14</f>
        <v>0</v>
      </c>
      <c r="M19" s="4"/>
    </row>
    <row r="20" spans="1:13" ht="16.149999999999999" thickBot="1">
      <c r="A20" s="76"/>
      <c r="B20" s="3" t="s">
        <v>17</v>
      </c>
      <c r="C20" s="37">
        <f t="shared" ref="C20" si="8">SUM(E20,G20,I20,K20)</f>
        <v>2</v>
      </c>
      <c r="D20" s="35">
        <f t="shared" si="3"/>
        <v>0.18181818181818182</v>
      </c>
      <c r="E20" s="32">
        <v>1</v>
      </c>
      <c r="F20" s="35">
        <f t="shared" si="4"/>
        <v>9.0909090909090912E-2</v>
      </c>
      <c r="G20" s="32">
        <v>0</v>
      </c>
      <c r="H20" s="35">
        <f t="shared" si="5"/>
        <v>0</v>
      </c>
      <c r="I20" s="32">
        <v>1</v>
      </c>
      <c r="J20" s="35">
        <f t="shared" si="6"/>
        <v>9.0909090909090912E-2</v>
      </c>
      <c r="K20" s="32">
        <v>0</v>
      </c>
      <c r="L20" s="35">
        <f t="shared" si="7"/>
        <v>0</v>
      </c>
      <c r="M20" s="4"/>
    </row>
    <row r="21" spans="1:13" ht="30" customHeight="1" thickBot="1">
      <c r="A21" s="76"/>
      <c r="B21" s="8" t="s">
        <v>18</v>
      </c>
      <c r="C21" s="38">
        <f>SUM(E21,G21,I21,K21)</f>
        <v>1</v>
      </c>
      <c r="D21" s="35">
        <f t="shared" si="3"/>
        <v>9.0909090909090912E-2</v>
      </c>
      <c r="E21" s="33">
        <v>1</v>
      </c>
      <c r="F21" s="35">
        <f t="shared" si="4"/>
        <v>9.0909090909090912E-2</v>
      </c>
      <c r="G21" s="33">
        <v>0</v>
      </c>
      <c r="H21" s="35">
        <f t="shared" si="5"/>
        <v>0</v>
      </c>
      <c r="I21" s="33">
        <v>0</v>
      </c>
      <c r="J21" s="35">
        <f t="shared" si="6"/>
        <v>0</v>
      </c>
      <c r="K21" s="33">
        <v>0</v>
      </c>
      <c r="L21" s="35">
        <f t="shared" si="7"/>
        <v>0</v>
      </c>
      <c r="M21" s="4"/>
    </row>
    <row r="22" spans="1:13" ht="29.25" customHeight="1" thickBot="1">
      <c r="A22" s="48" t="s">
        <v>26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/>
      <c r="M22" s="4" t="s">
        <v>27</v>
      </c>
    </row>
    <row r="23" spans="1:13" ht="16.149999999999999" thickBot="1">
      <c r="A23" s="5"/>
      <c r="B23" s="10" t="s">
        <v>28</v>
      </c>
      <c r="C23" s="36">
        <f>SUM(E23+G23+I23+K23)</f>
        <v>5</v>
      </c>
      <c r="D23" s="41">
        <f>C23/$C$16</f>
        <v>0.55555555555555558</v>
      </c>
      <c r="E23" s="39">
        <v>3</v>
      </c>
      <c r="F23" s="41">
        <f>E23/$C$16</f>
        <v>0.33333333333333331</v>
      </c>
      <c r="G23" s="39">
        <v>1</v>
      </c>
      <c r="H23" s="41">
        <f>G23/$C$16</f>
        <v>0.1111111111111111</v>
      </c>
      <c r="I23" s="39">
        <v>1</v>
      </c>
      <c r="J23" s="41">
        <f>I23/$C$16</f>
        <v>0.1111111111111111</v>
      </c>
      <c r="K23" s="39">
        <v>0</v>
      </c>
      <c r="L23" s="41">
        <f>K23/$C$16</f>
        <v>0</v>
      </c>
    </row>
    <row r="24" spans="1:13" ht="31.9" thickBot="1">
      <c r="A24" s="5"/>
      <c r="B24" s="11" t="s">
        <v>29</v>
      </c>
      <c r="C24" s="36">
        <f>SUM(E24+G24+I24+K24)</f>
        <v>2</v>
      </c>
      <c r="D24" s="41">
        <f t="shared" ref="D24:D25" si="9">C24/$C$16</f>
        <v>0.22222222222222221</v>
      </c>
      <c r="E24" s="39">
        <v>1</v>
      </c>
      <c r="F24" s="41">
        <f t="shared" ref="F24:F25" si="10">E24/$C$16</f>
        <v>0.1111111111111111</v>
      </c>
      <c r="G24" s="39">
        <v>1</v>
      </c>
      <c r="H24" s="41">
        <f t="shared" ref="H24:H25" si="11">G24/$C$16</f>
        <v>0.1111111111111111</v>
      </c>
      <c r="I24" s="39">
        <v>0</v>
      </c>
      <c r="J24" s="41">
        <f t="shared" ref="J24:J25" si="12">I24/$C$16</f>
        <v>0</v>
      </c>
      <c r="K24" s="39">
        <v>0</v>
      </c>
      <c r="L24" s="41">
        <f t="shared" ref="L24:L25" si="13">K24/$C$16</f>
        <v>0</v>
      </c>
      <c r="M24" s="4"/>
    </row>
    <row r="25" spans="1:13" ht="16.149999999999999" thickBot="1">
      <c r="A25" s="5"/>
      <c r="B25" s="12" t="s">
        <v>30</v>
      </c>
      <c r="C25" s="42">
        <f>SUM(E25+G25+I25+K25)</f>
        <v>1</v>
      </c>
      <c r="D25" s="41">
        <f t="shared" si="9"/>
        <v>0.1111111111111111</v>
      </c>
      <c r="E25" s="40">
        <v>1</v>
      </c>
      <c r="F25" s="41">
        <f t="shared" si="10"/>
        <v>0.1111111111111111</v>
      </c>
      <c r="G25" s="40">
        <v>0</v>
      </c>
      <c r="H25" s="41">
        <f t="shared" si="11"/>
        <v>0</v>
      </c>
      <c r="I25" s="40">
        <v>0</v>
      </c>
      <c r="J25" s="41">
        <f t="shared" si="12"/>
        <v>0</v>
      </c>
      <c r="K25" s="40">
        <v>0</v>
      </c>
      <c r="L25" s="41">
        <f t="shared" si="13"/>
        <v>0</v>
      </c>
      <c r="M25" s="4"/>
    </row>
    <row r="26" spans="1:13" ht="15.6" customHeight="1" thickBot="1">
      <c r="A26" s="61" t="s">
        <v>31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3"/>
      <c r="M26" s="4"/>
    </row>
    <row r="27" spans="1:13" ht="16.149999999999999" thickBot="1">
      <c r="A27" s="5"/>
      <c r="B27" s="14" t="s">
        <v>32</v>
      </c>
      <c r="C27" s="36">
        <f>SUM(E27,G27,I27,K27)</f>
        <v>4</v>
      </c>
      <c r="D27" s="41">
        <f>C27/$C$16</f>
        <v>0.44444444444444442</v>
      </c>
      <c r="E27" s="39">
        <v>2</v>
      </c>
      <c r="F27" s="41">
        <f>E27/$C$16</f>
        <v>0.22222222222222221</v>
      </c>
      <c r="G27" s="39">
        <v>1</v>
      </c>
      <c r="H27" s="41">
        <f>G27/$C$16</f>
        <v>0.1111111111111111</v>
      </c>
      <c r="I27" s="39">
        <v>1</v>
      </c>
      <c r="J27" s="41">
        <f>I27/$C$16</f>
        <v>0.1111111111111111</v>
      </c>
      <c r="K27" s="39">
        <v>0</v>
      </c>
      <c r="L27" s="41">
        <f>K27/$C$16</f>
        <v>0</v>
      </c>
      <c r="M27" s="4"/>
    </row>
    <row r="28" spans="1:13" ht="16.149999999999999" thickBot="1">
      <c r="A28" s="5"/>
      <c r="B28" s="14" t="s">
        <v>33</v>
      </c>
      <c r="C28" s="36">
        <f>SUM(E28,G28,I28,K28)</f>
        <v>2</v>
      </c>
      <c r="D28" s="41">
        <f>C28/$C$16</f>
        <v>0.22222222222222221</v>
      </c>
      <c r="E28" s="39">
        <v>2</v>
      </c>
      <c r="F28" s="41">
        <f t="shared" ref="F28:F29" si="14">E28/$C$16</f>
        <v>0.22222222222222221</v>
      </c>
      <c r="G28" s="39">
        <v>0</v>
      </c>
      <c r="H28" s="41">
        <f t="shared" ref="H28:H29" si="15">G28/$C$16</f>
        <v>0</v>
      </c>
      <c r="I28" s="39">
        <v>0</v>
      </c>
      <c r="J28" s="41">
        <f t="shared" ref="J28:J29" si="16">I28/$C$16</f>
        <v>0</v>
      </c>
      <c r="K28" s="39">
        <v>0</v>
      </c>
      <c r="L28" s="41">
        <f t="shared" ref="L28:L29" si="17">K28/$C$16</f>
        <v>0</v>
      </c>
      <c r="M28" s="4"/>
    </row>
    <row r="29" spans="1:13" ht="16.149999999999999" thickBot="1">
      <c r="A29" s="5"/>
      <c r="B29" s="14" t="s">
        <v>34</v>
      </c>
      <c r="C29" s="36">
        <f t="shared" ref="C29" si="18">SUM(E29,G29,I29,K29)</f>
        <v>1</v>
      </c>
      <c r="D29" s="41">
        <f t="shared" ref="D29" si="19">C29/$C$16</f>
        <v>0.1111111111111111</v>
      </c>
      <c r="E29" s="39">
        <v>1</v>
      </c>
      <c r="F29" s="41">
        <f t="shared" si="14"/>
        <v>0.1111111111111111</v>
      </c>
      <c r="G29" s="39">
        <v>0</v>
      </c>
      <c r="H29" s="41">
        <f t="shared" si="15"/>
        <v>0</v>
      </c>
      <c r="I29" s="39">
        <v>0</v>
      </c>
      <c r="J29" s="41">
        <f t="shared" si="16"/>
        <v>0</v>
      </c>
      <c r="K29" s="39">
        <v>0</v>
      </c>
      <c r="L29" s="41">
        <f t="shared" si="17"/>
        <v>0</v>
      </c>
      <c r="M29" s="4"/>
    </row>
    <row r="30" spans="1:13" ht="15" thickBot="1">
      <c r="A30" s="61" t="s">
        <v>35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3"/>
      <c r="M30" s="4"/>
    </row>
    <row r="31" spans="1:13" ht="29.45" thickBot="1">
      <c r="A31" s="13"/>
      <c r="B31" s="15" t="s">
        <v>36</v>
      </c>
      <c r="C31" s="43">
        <f>SUM(E31,G31,I31,K31)</f>
        <v>3</v>
      </c>
      <c r="D31" s="44">
        <f>C31/$C$16</f>
        <v>0.33333333333333331</v>
      </c>
      <c r="E31" s="45">
        <v>2</v>
      </c>
      <c r="F31" s="44">
        <f>E31/$C$16</f>
        <v>0.22222222222222221</v>
      </c>
      <c r="G31" s="45">
        <v>1</v>
      </c>
      <c r="H31" s="44">
        <f>G31/$C$16</f>
        <v>0.1111111111111111</v>
      </c>
      <c r="I31" s="45">
        <v>0</v>
      </c>
      <c r="J31" s="44">
        <f>I31/$C$16</f>
        <v>0</v>
      </c>
      <c r="K31" s="45">
        <v>0</v>
      </c>
      <c r="L31" s="44">
        <f>K31/$C$16</f>
        <v>0</v>
      </c>
      <c r="M31" s="4" t="s">
        <v>27</v>
      </c>
    </row>
    <row r="32" spans="1:13" ht="25.5" customHeight="1" thickBot="1">
      <c r="A32" s="48" t="s">
        <v>37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50"/>
      <c r="M32" s="4"/>
    </row>
    <row r="33" spans="1:13" ht="79.5" customHeight="1" thickBot="1">
      <c r="A33" s="59" t="s">
        <v>38</v>
      </c>
      <c r="B33" s="60"/>
      <c r="C33" s="6"/>
      <c r="D33" s="46">
        <f>AVERAGE(F33,H33,J33,L33)</f>
        <v>0.71699999999999997</v>
      </c>
      <c r="E33" s="6"/>
      <c r="F33" s="47">
        <v>0.745</v>
      </c>
      <c r="G33" s="6"/>
      <c r="H33" s="47">
        <v>0.8</v>
      </c>
      <c r="I33" s="6"/>
      <c r="J33" s="47">
        <v>0.65</v>
      </c>
      <c r="K33" s="6"/>
      <c r="L33" s="47">
        <v>0.67300000000000004</v>
      </c>
      <c r="M33" s="4" t="s">
        <v>39</v>
      </c>
    </row>
  </sheetData>
  <mergeCells count="23">
    <mergeCell ref="A1:B3"/>
    <mergeCell ref="C1:D2"/>
    <mergeCell ref="E1:L1"/>
    <mergeCell ref="E2:F2"/>
    <mergeCell ref="A18:A21"/>
    <mergeCell ref="A16:B16"/>
    <mergeCell ref="A7:B7"/>
    <mergeCell ref="A15:B15"/>
    <mergeCell ref="G2:H2"/>
    <mergeCell ref="I2:J2"/>
    <mergeCell ref="K2:L2"/>
    <mergeCell ref="A5:L5"/>
    <mergeCell ref="A8:L8"/>
    <mergeCell ref="A4:B4"/>
    <mergeCell ref="A6:B6"/>
    <mergeCell ref="A32:L32"/>
    <mergeCell ref="A17:L17"/>
    <mergeCell ref="A14:B14"/>
    <mergeCell ref="A13:L13"/>
    <mergeCell ref="A33:B33"/>
    <mergeCell ref="A26:L26"/>
    <mergeCell ref="A30:L30"/>
    <mergeCell ref="A22:L2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57BCC9E9A0D26488B6E880A91138DC1" ma:contentTypeVersion="13" ma:contentTypeDescription="Создание документа." ma:contentTypeScope="" ma:versionID="bf99a5ce91eb3214bc45f1231c7795b6">
  <xsd:schema xmlns:xsd="http://www.w3.org/2001/XMLSchema" xmlns:xs="http://www.w3.org/2001/XMLSchema" xmlns:p="http://schemas.microsoft.com/office/2006/metadata/properties" xmlns:ns2="b8f63d91-68a5-4621-acd5-2461aac3db11" xmlns:ns3="4c1caa79-17ef-477b-9525-4a19962663a3" targetNamespace="http://schemas.microsoft.com/office/2006/metadata/properties" ma:root="true" ma:fieldsID="179cf680b0b6a2b1034eb4ef6525276a" ns2:_="" ns3:_="">
    <xsd:import namespace="b8f63d91-68a5-4621-acd5-2461aac3db11"/>
    <xsd:import namespace="4c1caa79-17ef-477b-9525-4a19962663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Tag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f63d91-68a5-4621-acd5-2461aac3d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29946b41-6c66-4272-bf9b-6580a4b682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caa79-17ef-477b-9525-4a19962663a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ae026996-307d-48d4-b7f4-b90c8d585b60}" ma:internalName="TaxCatchAll" ma:showField="CatchAllData" ma:web="4c1caa79-17ef-477b-9525-4a19962663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937BF6-DF97-49CD-AFD1-6BCA03C2FD1A}"/>
</file>

<file path=customXml/itemProps2.xml><?xml version="1.0" encoding="utf-8"?>
<ds:datastoreItem xmlns:ds="http://schemas.openxmlformats.org/officeDocument/2006/customXml" ds:itemID="{E34EDCAC-BBD0-4528-9B88-63835DB6A4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Зима Елена Алексеевна</dc:creator>
  <cp:keywords/>
  <dc:description/>
  <cp:lastModifiedBy>Томилова Ирина Ивановна</cp:lastModifiedBy>
  <cp:revision/>
  <dcterms:created xsi:type="dcterms:W3CDTF">2020-07-29T10:19:38Z</dcterms:created>
  <dcterms:modified xsi:type="dcterms:W3CDTF">2022-07-07T05:47:33Z</dcterms:modified>
  <cp:category/>
  <cp:contentStatus/>
</cp:coreProperties>
</file>