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125" windowHeight="12540"/>
  </bookViews>
  <sheets>
    <sheet name="销售运费明细" sheetId="1" r:id="rId1"/>
  </sheets>
  <calcPr calcId="145621"/>
</workbook>
</file>

<file path=xl/calcChain.xml><?xml version="1.0" encoding="utf-8"?>
<calcChain xmlns="http://schemas.openxmlformats.org/spreadsheetml/2006/main">
  <c r="G21" i="1" l="1"/>
  <c r="O21" i="1" s="1"/>
  <c r="G20" i="1"/>
  <c r="O20" i="1" s="1"/>
  <c r="L19" i="1"/>
  <c r="M19" i="1" s="1"/>
  <c r="G19" i="1"/>
  <c r="O19" i="1" s="1"/>
  <c r="G18" i="1"/>
  <c r="O18" i="1" s="1"/>
  <c r="F14" i="1"/>
  <c r="N14" i="1" s="1"/>
  <c r="F13" i="1"/>
  <c r="M13" i="1" s="1"/>
  <c r="L21" i="1" l="1"/>
  <c r="M21" i="1" s="1"/>
  <c r="S21" i="1" s="1"/>
  <c r="U21" i="1" s="1"/>
  <c r="L20" i="1"/>
  <c r="M20" i="1" s="1"/>
  <c r="S20" i="1" s="1"/>
  <c r="U20" i="1" s="1"/>
  <c r="N21" i="1"/>
  <c r="Q21" i="1" s="1"/>
  <c r="K13" i="1"/>
  <c r="L13" i="1" s="1"/>
  <c r="K14" i="1"/>
  <c r="L14" i="1" s="1"/>
  <c r="R14" i="1" s="1"/>
  <c r="S14" i="1" s="1"/>
  <c r="L18" i="1"/>
  <c r="M18" i="1" s="1"/>
  <c r="S18" i="1" s="1"/>
  <c r="T18" i="1" s="1"/>
  <c r="M14" i="1"/>
  <c r="P14" i="1" s="1"/>
  <c r="N19" i="1"/>
  <c r="Q19" i="1" s="1"/>
  <c r="S19" i="1" s="1"/>
  <c r="T19" i="1" s="1"/>
  <c r="N13" i="1"/>
  <c r="P13" i="1" s="1"/>
  <c r="N18" i="1"/>
  <c r="Q18" i="1" s="1"/>
  <c r="N20" i="1"/>
  <c r="Q20" i="1" s="1"/>
  <c r="R13" i="1" l="1"/>
  <c r="T13" i="1" s="1"/>
</calcChain>
</file>

<file path=xl/comments1.xml><?xml version="1.0" encoding="utf-8"?>
<comments xmlns="http://schemas.openxmlformats.org/spreadsheetml/2006/main">
  <authors>
    <author>Administrator</author>
  </authors>
  <commentList>
    <comment ref="T8" authorId="0">
      <text>
        <r>
          <rPr>
            <sz val="9"/>
            <rFont val="宋体"/>
            <charset val="134"/>
          </rPr>
          <t>0-5000元 10元
5000-10000元 15元
10000-20000元 20元
20000以上 0.1%</t>
        </r>
      </text>
    </comment>
  </commentList>
</comments>
</file>

<file path=xl/sharedStrings.xml><?xml version="1.0" encoding="utf-8"?>
<sst xmlns="http://schemas.openxmlformats.org/spreadsheetml/2006/main" count="78" uniqueCount="52">
  <si>
    <t>表头</t>
  </si>
  <si>
    <t>车号</t>
  </si>
  <si>
    <t>装车时间</t>
  </si>
  <si>
    <t>发煤煤场</t>
  </si>
  <si>
    <t>物料名称</t>
  </si>
  <si>
    <t>出库净重</t>
  </si>
  <si>
    <t>入库时间</t>
  </si>
  <si>
    <t>收货单位</t>
  </si>
  <si>
    <t>入库净重</t>
  </si>
  <si>
    <t>运价</t>
  </si>
  <si>
    <t>运费结算吨位</t>
  </si>
  <si>
    <t>运费</t>
  </si>
  <si>
    <t>磅差</t>
  </si>
  <si>
    <t>路损</t>
  </si>
  <si>
    <t>运费扣款标准</t>
  </si>
  <si>
    <t>运费扣款金额</t>
  </si>
  <si>
    <t>已付油卡</t>
  </si>
  <si>
    <t>应付运费</t>
  </si>
  <si>
    <t>费用扣款</t>
  </si>
  <si>
    <t>结算运费</t>
  </si>
  <si>
    <t>运费结算状态</t>
  </si>
  <si>
    <t>汽运销售出库单-单据内取值位置</t>
  </si>
  <si>
    <t>出库净重2</t>
  </si>
  <si>
    <t>需方</t>
  </si>
  <si>
    <t>亏损吨数或者盈余吨数</t>
  </si>
  <si>
    <t>运费合理路耗</t>
  </si>
  <si>
    <t>运费结算方式</t>
  </si>
  <si>
    <t>发出吨位</t>
  </si>
  <si>
    <t>到货吨位</t>
  </si>
  <si>
    <t>取小值</t>
  </si>
  <si>
    <t>装车日期</t>
  </si>
  <si>
    <t>供方</t>
  </si>
  <si>
    <t>装车净重</t>
  </si>
  <si>
    <t>入库日期</t>
  </si>
  <si>
    <t>入库煤场</t>
  </si>
  <si>
    <t>扣款标准</t>
  </si>
  <si>
    <t>扣亏金额</t>
  </si>
  <si>
    <t>手续费</t>
  </si>
  <si>
    <t>实际应付</t>
  </si>
  <si>
    <t>支付日期</t>
  </si>
  <si>
    <t>采购入库单-单据内取值位置</t>
  </si>
  <si>
    <t>运输路耗标准</t>
  </si>
  <si>
    <t>新N41099</t>
  </si>
  <si>
    <t>国龙贸易-力能</t>
  </si>
  <si>
    <t>硅煤</t>
  </si>
  <si>
    <t>鑫盛</t>
  </si>
  <si>
    <t>新M42080</t>
  </si>
  <si>
    <t>华安-力能</t>
  </si>
  <si>
    <t>原煤</t>
  </si>
  <si>
    <t>怀和</t>
  </si>
  <si>
    <t>新M42075</t>
  </si>
  <si>
    <t>新N27189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</si>
</sst>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</font>
    <font>
      <sz val="12"/>
      <color indexed="10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58" fontId="1" fillId="3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58" fontId="2" fillId="3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</cellXfs>
  <cellStyles count="1">
    <cellStyle name="常规" xfId="0" builtinId="0"/>
  </cellStyles>
  <dxfs count="8"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  <dxf>
      <fill>
        <patternFill patternType="solid"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1"/>
  <sheetViews>
    <sheetView tabSelected="1" zoomScale="110" zoomScaleNormal="110" workbookViewId="0">
      <selection activeCell="E10" sqref="E10"/>
    </sheetView>
  </sheetViews>
  <sheetFormatPr defaultColWidth="9" defaultRowHeight="13.5" x14ac:dyDescent="0.15"/>
  <cols>
    <col min="1" max="1" width="16.625" style="3" customWidth="1"/>
    <col min="2" max="2" width="9.375" style="4"/>
    <col min="3" max="3" width="14.375" style="4" customWidth="1"/>
    <col min="4" max="4" width="14.25" style="4" customWidth="1"/>
    <col min="5" max="10" width="9" style="4"/>
    <col min="11" max="11" width="15.5" style="4" customWidth="1"/>
    <col min="12" max="12" width="9" style="4"/>
    <col min="13" max="13" width="20.5" style="4" customWidth="1"/>
    <col min="14" max="14" width="12.625" style="4" customWidth="1"/>
    <col min="15" max="15" width="13.375" style="4" customWidth="1"/>
    <col min="16" max="16" width="12.75" style="4" customWidth="1"/>
    <col min="17" max="20" width="9" style="4"/>
    <col min="21" max="21" width="13.75" style="4" customWidth="1"/>
    <col min="22" max="16384" width="9" style="4"/>
  </cols>
  <sheetData>
    <row r="1" spans="1:24" s="1" customFormat="1" ht="14.25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0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18"/>
    </row>
    <row r="2" spans="1:24" ht="27" x14ac:dyDescent="0.15">
      <c r="A2" s="7" t="s">
        <v>21</v>
      </c>
      <c r="F2" s="6" t="s">
        <v>22</v>
      </c>
      <c r="G2" s="6"/>
      <c r="H2" s="3" t="s">
        <v>23</v>
      </c>
      <c r="M2" s="4" t="s">
        <v>24</v>
      </c>
      <c r="N2" s="4" t="s">
        <v>25</v>
      </c>
    </row>
    <row r="4" spans="1:24" x14ac:dyDescent="0.15">
      <c r="A4" s="8" t="s">
        <v>26</v>
      </c>
      <c r="B4" s="9" t="s">
        <v>27</v>
      </c>
    </row>
    <row r="5" spans="1:24" x14ac:dyDescent="0.15">
      <c r="A5" s="8"/>
      <c r="B5" s="9" t="s">
        <v>28</v>
      </c>
    </row>
    <row r="6" spans="1:24" x14ac:dyDescent="0.15">
      <c r="A6" s="8"/>
      <c r="B6" s="9" t="s">
        <v>29</v>
      </c>
    </row>
    <row r="8" spans="1:24" s="1" customFormat="1" ht="14.25" x14ac:dyDescent="0.15">
      <c r="A8" s="5" t="s">
        <v>0</v>
      </c>
      <c r="B8" s="6" t="s">
        <v>1</v>
      </c>
      <c r="C8" s="6" t="s">
        <v>30</v>
      </c>
      <c r="D8" s="10" t="s">
        <v>31</v>
      </c>
      <c r="E8" s="6" t="s">
        <v>4</v>
      </c>
      <c r="F8" s="11" t="s">
        <v>32</v>
      </c>
      <c r="G8" s="6" t="s">
        <v>33</v>
      </c>
      <c r="H8" s="10" t="s">
        <v>34</v>
      </c>
      <c r="I8" s="6" t="s">
        <v>8</v>
      </c>
      <c r="J8" s="6" t="s">
        <v>9</v>
      </c>
      <c r="K8" s="6" t="s">
        <v>10</v>
      </c>
      <c r="L8" s="10" t="s">
        <v>11</v>
      </c>
      <c r="M8" s="6" t="s">
        <v>12</v>
      </c>
      <c r="N8" s="6" t="s">
        <v>13</v>
      </c>
      <c r="O8" s="6" t="s">
        <v>35</v>
      </c>
      <c r="P8" s="6" t="s">
        <v>36</v>
      </c>
      <c r="Q8" s="6" t="s">
        <v>16</v>
      </c>
      <c r="R8" s="6" t="s">
        <v>17</v>
      </c>
      <c r="S8" s="6"/>
      <c r="T8" s="6" t="s">
        <v>37</v>
      </c>
      <c r="U8" s="6" t="s">
        <v>38</v>
      </c>
      <c r="V8" s="6" t="s">
        <v>39</v>
      </c>
      <c r="W8" s="18"/>
    </row>
    <row r="9" spans="1:24" ht="27" x14ac:dyDescent="0.15">
      <c r="A9" s="7" t="s">
        <v>40</v>
      </c>
      <c r="M9" s="4" t="s">
        <v>24</v>
      </c>
      <c r="N9" s="16" t="s">
        <v>41</v>
      </c>
    </row>
    <row r="13" spans="1:24" s="2" customFormat="1" ht="14.25" x14ac:dyDescent="0.15">
      <c r="B13" s="12" t="s">
        <v>42</v>
      </c>
      <c r="C13" s="13">
        <v>43813</v>
      </c>
      <c r="D13" s="14" t="s">
        <v>43</v>
      </c>
      <c r="E13" s="12" t="s">
        <v>44</v>
      </c>
      <c r="F13" s="12" t="e">
        <f>#REF!-#REF!</f>
        <v>#REF!</v>
      </c>
      <c r="G13" s="15">
        <v>43813</v>
      </c>
      <c r="H13" s="12" t="s">
        <v>45</v>
      </c>
      <c r="I13" s="12">
        <v>28.92</v>
      </c>
      <c r="J13" s="17">
        <v>34</v>
      </c>
      <c r="K13" s="17" t="e">
        <f>MIN(F13)</f>
        <v>#REF!</v>
      </c>
      <c r="L13" s="17" t="e">
        <f>J13*K13</f>
        <v>#REF!</v>
      </c>
      <c r="M13" s="17" t="e">
        <f>F13-I13</f>
        <v>#REF!</v>
      </c>
      <c r="N13" s="17" t="e">
        <f>F13*0.003</f>
        <v>#REF!</v>
      </c>
      <c r="O13" s="17"/>
      <c r="P13" s="17" t="e">
        <f>(M13-N13)*O13</f>
        <v>#REF!</v>
      </c>
      <c r="Q13" s="17"/>
      <c r="R13" s="17" t="e">
        <f>L13-P13-Q13</f>
        <v>#REF!</v>
      </c>
      <c r="S13" s="17"/>
      <c r="T13" s="19" t="e">
        <f>(R13-S13)</f>
        <v>#REF!</v>
      </c>
      <c r="U13" s="20"/>
      <c r="V13" s="20"/>
      <c r="W13" s="20"/>
      <c r="X13" s="21"/>
    </row>
    <row r="14" spans="1:24" s="2" customFormat="1" ht="14.25" x14ac:dyDescent="0.15">
      <c r="B14" s="12" t="s">
        <v>46</v>
      </c>
      <c r="C14" s="13">
        <v>43941</v>
      </c>
      <c r="D14" s="12" t="s">
        <v>47</v>
      </c>
      <c r="E14" s="12" t="s">
        <v>48</v>
      </c>
      <c r="F14" s="12" t="e">
        <f>#REF!-#REF!</f>
        <v>#REF!</v>
      </c>
      <c r="G14" s="15">
        <v>43941</v>
      </c>
      <c r="H14" s="12" t="s">
        <v>49</v>
      </c>
      <c r="I14" s="12">
        <v>24.1</v>
      </c>
      <c r="J14" s="17">
        <v>7</v>
      </c>
      <c r="K14" s="17" t="e">
        <f>MIN(F14:I14)</f>
        <v>#REF!</v>
      </c>
      <c r="L14" s="17" t="e">
        <f>J14*K14</f>
        <v>#REF!</v>
      </c>
      <c r="M14" s="17" t="e">
        <f>F14-I14</f>
        <v>#REF!</v>
      </c>
      <c r="N14" s="17" t="e">
        <f>F14*0.003</f>
        <v>#REF!</v>
      </c>
      <c r="O14" s="17"/>
      <c r="P14" s="17" t="e">
        <f>(M14-N14)*O14</f>
        <v>#REF!</v>
      </c>
      <c r="Q14" s="17"/>
      <c r="R14" s="17" t="e">
        <f>L14-P14-Q14</f>
        <v>#REF!</v>
      </c>
      <c r="S14" s="19" t="e">
        <f>(R14)</f>
        <v>#REF!</v>
      </c>
      <c r="T14" s="22"/>
      <c r="U14" s="23"/>
      <c r="V14" s="24"/>
      <c r="X14" s="21"/>
    </row>
    <row r="18" spans="1:25" s="2" customFormat="1" ht="14.25" x14ac:dyDescent="0.15">
      <c r="A18" s="12" t="s">
        <v>46</v>
      </c>
      <c r="B18" s="13">
        <v>43941</v>
      </c>
      <c r="C18" s="12" t="s">
        <v>47</v>
      </c>
      <c r="D18" s="12" t="s">
        <v>48</v>
      </c>
      <c r="E18" s="12">
        <v>20.72</v>
      </c>
      <c r="F18" s="12">
        <v>44.88</v>
      </c>
      <c r="G18" s="12">
        <f t="shared" ref="G18:G21" si="0">F18-E18</f>
        <v>24.160000000000004</v>
      </c>
      <c r="H18" s="15">
        <v>43941</v>
      </c>
      <c r="I18" s="12" t="s">
        <v>49</v>
      </c>
      <c r="J18" s="12">
        <v>24.1</v>
      </c>
      <c r="K18" s="17">
        <v>7</v>
      </c>
      <c r="L18" s="17">
        <f>MIN(G18:J18)</f>
        <v>24.1</v>
      </c>
      <c r="M18" s="17">
        <f t="shared" ref="M18:M21" si="1">K18*L18</f>
        <v>168.70000000000002</v>
      </c>
      <c r="N18" s="17">
        <f t="shared" ref="N18:N21" si="2">G18-J18</f>
        <v>6.0000000000002274E-2</v>
      </c>
      <c r="O18" s="17">
        <f t="shared" ref="O18:O21" si="3">G18*0.003</f>
        <v>7.2480000000000017E-2</v>
      </c>
      <c r="P18" s="17"/>
      <c r="Q18" s="17">
        <f t="shared" ref="Q18:Q21" si="4">(N18-O18)*P18</f>
        <v>0</v>
      </c>
      <c r="R18" s="17"/>
      <c r="S18" s="17">
        <f t="shared" ref="S18:S21" si="5">M18-Q18-R18</f>
        <v>168.70000000000002</v>
      </c>
      <c r="T18" s="19">
        <f>(S18)</f>
        <v>168.70000000000002</v>
      </c>
      <c r="U18" s="22"/>
      <c r="V18" s="23"/>
      <c r="W18" s="24"/>
      <c r="Y18" s="21"/>
    </row>
    <row r="19" spans="1:25" s="2" customFormat="1" ht="14.25" x14ac:dyDescent="0.15">
      <c r="A19" s="12" t="s">
        <v>50</v>
      </c>
      <c r="B19" s="13">
        <v>43941</v>
      </c>
      <c r="C19" s="12" t="s">
        <v>47</v>
      </c>
      <c r="D19" s="12" t="s">
        <v>48</v>
      </c>
      <c r="E19" s="12">
        <v>20.5</v>
      </c>
      <c r="F19" s="12">
        <v>44.96</v>
      </c>
      <c r="G19" s="12">
        <f t="shared" si="0"/>
        <v>24.46</v>
      </c>
      <c r="H19" s="15">
        <v>43941</v>
      </c>
      <c r="I19" s="12" t="s">
        <v>49</v>
      </c>
      <c r="J19" s="12">
        <v>24.36</v>
      </c>
      <c r="K19" s="17">
        <v>7</v>
      </c>
      <c r="L19" s="17">
        <f>MIN(G19:J19)</f>
        <v>24.36</v>
      </c>
      <c r="M19" s="17">
        <f t="shared" si="1"/>
        <v>170.51999999999998</v>
      </c>
      <c r="N19" s="17">
        <f t="shared" si="2"/>
        <v>0.10000000000000142</v>
      </c>
      <c r="O19" s="17">
        <f t="shared" si="3"/>
        <v>7.3380000000000001E-2</v>
      </c>
      <c r="P19" s="17"/>
      <c r="Q19" s="17">
        <f t="shared" si="4"/>
        <v>0</v>
      </c>
      <c r="R19" s="17"/>
      <c r="S19" s="17">
        <f t="shared" si="5"/>
        <v>170.51999999999998</v>
      </c>
      <c r="T19" s="19">
        <f>(S19)</f>
        <v>170.51999999999998</v>
      </c>
      <c r="U19" s="22"/>
      <c r="V19" s="23"/>
      <c r="W19" s="24"/>
      <c r="Y19" s="21"/>
    </row>
    <row r="20" spans="1:25" s="2" customFormat="1" ht="14.25" x14ac:dyDescent="0.15">
      <c r="A20" s="12" t="s">
        <v>42</v>
      </c>
      <c r="B20" s="13">
        <v>43813</v>
      </c>
      <c r="C20" s="14" t="s">
        <v>43</v>
      </c>
      <c r="D20" s="12" t="s">
        <v>44</v>
      </c>
      <c r="E20" s="12">
        <v>20.82</v>
      </c>
      <c r="F20" s="12">
        <v>49.76</v>
      </c>
      <c r="G20" s="12">
        <f t="shared" si="0"/>
        <v>28.939999999999998</v>
      </c>
      <c r="H20" s="15">
        <v>43813</v>
      </c>
      <c r="I20" s="12" t="s">
        <v>45</v>
      </c>
      <c r="J20" s="12">
        <v>28.92</v>
      </c>
      <c r="K20" s="17">
        <v>34</v>
      </c>
      <c r="L20" s="17">
        <f>MIN(G20)</f>
        <v>28.939999999999998</v>
      </c>
      <c r="M20" s="17">
        <f t="shared" si="1"/>
        <v>983.95999999999992</v>
      </c>
      <c r="N20" s="17">
        <f t="shared" si="2"/>
        <v>1.9999999999996021E-2</v>
      </c>
      <c r="O20" s="17">
        <f t="shared" si="3"/>
        <v>8.6819999999999994E-2</v>
      </c>
      <c r="P20" s="17"/>
      <c r="Q20" s="17">
        <f t="shared" si="4"/>
        <v>0</v>
      </c>
      <c r="R20" s="17"/>
      <c r="S20" s="17">
        <f t="shared" si="5"/>
        <v>983.95999999999992</v>
      </c>
      <c r="T20" s="17"/>
      <c r="U20" s="19">
        <f>(S20-T20)</f>
        <v>983.95999999999992</v>
      </c>
      <c r="V20" s="20"/>
      <c r="W20" s="20"/>
      <c r="X20" s="20"/>
      <c r="Y20" s="21"/>
    </row>
    <row r="21" spans="1:25" s="2" customFormat="1" ht="14.25" x14ac:dyDescent="0.15">
      <c r="A21" s="12" t="s">
        <v>51</v>
      </c>
      <c r="B21" s="13">
        <v>43813</v>
      </c>
      <c r="C21" s="14" t="s">
        <v>43</v>
      </c>
      <c r="D21" s="12" t="s">
        <v>44</v>
      </c>
      <c r="E21" s="12">
        <v>21.84</v>
      </c>
      <c r="F21" s="12">
        <v>49.16</v>
      </c>
      <c r="G21" s="12">
        <f t="shared" si="0"/>
        <v>27.319999999999997</v>
      </c>
      <c r="H21" s="15">
        <v>43813</v>
      </c>
      <c r="I21" s="12" t="s">
        <v>45</v>
      </c>
      <c r="J21" s="12">
        <v>27.26</v>
      </c>
      <c r="K21" s="17">
        <v>34</v>
      </c>
      <c r="L21" s="17">
        <f>MIN(G21)</f>
        <v>27.319999999999997</v>
      </c>
      <c r="M21" s="17">
        <f t="shared" si="1"/>
        <v>928.87999999999988</v>
      </c>
      <c r="N21" s="17">
        <f t="shared" si="2"/>
        <v>5.9999999999995168E-2</v>
      </c>
      <c r="O21" s="17">
        <f t="shared" si="3"/>
        <v>8.1959999999999991E-2</v>
      </c>
      <c r="P21" s="17"/>
      <c r="Q21" s="17">
        <f t="shared" si="4"/>
        <v>0</v>
      </c>
      <c r="R21" s="17"/>
      <c r="S21" s="17">
        <f t="shared" si="5"/>
        <v>928.87999999999988</v>
      </c>
      <c r="T21" s="17"/>
      <c r="U21" s="19">
        <f>(S21-T21)</f>
        <v>928.87999999999988</v>
      </c>
      <c r="V21" s="20"/>
      <c r="W21" s="20"/>
      <c r="X21" s="20"/>
      <c r="Y21" s="21"/>
    </row>
  </sheetData>
  <phoneticPr fontId="7" type="noConversion"/>
  <conditionalFormatting sqref="B1:C1">
    <cfRule type="expression" dxfId="7" priority="8" stopIfTrue="1">
      <formula>AND(COUNTIF($B:$B,B1)&gt;1,NOT(ISBLANK(B1)))</formula>
    </cfRule>
  </conditionalFormatting>
  <conditionalFormatting sqref="B8:C8">
    <cfRule type="expression" dxfId="6" priority="7" stopIfTrue="1">
      <formula>AND(COUNTIF($A:$A,B8)&gt;1,NOT(ISBLANK(B8)))</formula>
    </cfRule>
  </conditionalFormatting>
  <conditionalFormatting sqref="D13">
    <cfRule type="expression" dxfId="5" priority="6" stopIfTrue="1">
      <formula>AND(COUNTIF(#REF!,D13)&gt;1,NOT(ISBLANK(D13)))</formula>
    </cfRule>
  </conditionalFormatting>
  <conditionalFormatting sqref="D14">
    <cfRule type="expression" dxfId="4" priority="4" stopIfTrue="1">
      <formula>AND(COUNTIF($A:$A,D14)&gt;1,NOT(ISBLANK(D14)))</formula>
    </cfRule>
  </conditionalFormatting>
  <conditionalFormatting sqref="E14">
    <cfRule type="expression" dxfId="3" priority="5" stopIfTrue="1">
      <formula>AND(COUNTIF($A:$A,E14)&gt;1,NOT(ISBLANK(E14)))</formula>
    </cfRule>
  </conditionalFormatting>
  <conditionalFormatting sqref="C18:C19">
    <cfRule type="expression" dxfId="2" priority="2" stopIfTrue="1">
      <formula>AND(COUNTIF($A:$A,C18)&gt;1,NOT(ISBLANK(C18)))</formula>
    </cfRule>
  </conditionalFormatting>
  <conditionalFormatting sqref="C20:C21">
    <cfRule type="expression" dxfId="1" priority="1" stopIfTrue="1">
      <formula>AND(COUNTIF(#REF!,C20)&gt;1,NOT(ISBLANK(C20)))</formula>
    </cfRule>
  </conditionalFormatting>
  <conditionalFormatting sqref="D18:D19">
    <cfRule type="expression" dxfId="0" priority="3" stopIfTrue="1">
      <formula>AND(COUNTIF($A:$A,D18)&gt;1,NOT(ISBLANK(D18)))</formula>
    </cfRule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销售运费明细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李宜帅</cp:lastModifiedBy>
  <dcterms:created xsi:type="dcterms:W3CDTF">2020-05-15T02:16:00Z</dcterms:created>
  <dcterms:modified xsi:type="dcterms:W3CDTF">2020-05-25T05:30:31Z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