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问题反馈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Ebrima"/>
      <b val="1"/>
      <sz val="14"/>
    </font>
    <font>
      <name val="华文琥珀"/>
      <strike val="0"/>
      <color rgb="FF0000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板块</t>
        </is>
      </c>
      <c r="B1" s="1" t="inlineStr">
        <is>
          <t>用户昵称</t>
        </is>
      </c>
      <c r="C1" s="1" t="inlineStr">
        <is>
          <t>帖子名称</t>
        </is>
      </c>
      <c r="D1" s="1" t="inlineStr">
        <is>
          <t>帖子链接</t>
        </is>
      </c>
    </row>
    <row r="2">
      <c r="A2" t="inlineStr">
        <is>
          <t>华为Mate30</t>
        </is>
      </c>
      <c r="B2" t="inlineStr">
        <is>
          <t xml:space="preserve">huafen579672779       								</t>
        </is>
      </c>
      <c r="C2" t="inlineStr">
        <is>
          <t>有信息不亮屏通知</t>
        </is>
      </c>
      <c r="D2" s="2">
        <f>HYPERLINK("https://club.huawei.com/thread-21852713-1-1.html","https://club.huawei.com/thread-21852713-1-1.html")</f>
        <v/>
      </c>
    </row>
    <row r="3">
      <c r="B3" t="inlineStr">
        <is>
          <t xml:space="preserve">pray灬丨       								</t>
        </is>
      </c>
      <c r="C3" t="inlineStr">
        <is>
          <t>nfc识别不弹出微信</t>
        </is>
      </c>
      <c r="D3" s="2">
        <f>HYPERLINK("https://club.huawei.com/thread-21851915-1-1.html","https://club.huawei.com/thread-21851915-1-1.html")</f>
        <v/>
      </c>
    </row>
    <row r="4">
      <c r="B4" t="inlineStr">
        <is>
          <t xml:space="preserve">huafen762324006       								</t>
        </is>
      </c>
      <c r="C4" t="inlineStr">
        <is>
          <t>mate30升级最新补丁包后，照相机拍摄图像暗角区域泛绿</t>
        </is>
      </c>
      <c r="D4" s="2">
        <f>HYPERLINK("https://club.huawei.com/thread-21852707-1-1.html","https://club.huawei.com/thread-21852707-1-1.html")</f>
        <v/>
      </c>
    </row>
    <row r="5">
      <c r="B5" t="inlineStr">
        <is>
          <t xml:space="preserve">JW001       								</t>
        </is>
      </c>
      <c r="C5" t="inlineStr">
        <is>
          <t>mate30pro，蓝牙播放音乐破音</t>
        </is>
      </c>
      <c r="D5" s="2">
        <f>HYPERLINK("https://club.huawei.com/thread-21852704-1-1.html","https://club.huawei.com/thread-21852704-1-1.html")</f>
        <v/>
      </c>
    </row>
    <row r="6">
      <c r="B6" t="inlineStr">
        <is>
          <t xml:space="preserve">huafen481718594       								</t>
        </is>
      </c>
      <c r="C6" t="inlineStr">
        <is>
          <t>LR键，L键没反应，R键显示的是开镜，实际却是开枪键</t>
        </is>
      </c>
      <c r="D6" s="2">
        <f>HYPERLINK("https://club.huawei.com/thread-21852668-1-1.html","https://club.huawei.com/thread-21852668-1-1.html")</f>
        <v/>
      </c>
    </row>
    <row r="7">
      <c r="B7" t="inlineStr">
        <is>
          <t xml:space="preserve">czf2520       								</t>
        </is>
      </c>
      <c r="C7" t="inlineStr">
        <is>
          <t>界面滑动不流畅</t>
        </is>
      </c>
      <c r="D7" s="2">
        <f>HYPERLINK("https://club.huawei.com/thread-21851973-1-1.html","https://club.huawei.com/thread-21851973-1-1.html")</f>
        <v/>
      </c>
    </row>
    <row r="8">
      <c r="B8" t="inlineStr">
        <is>
          <t xml:space="preserve">大磊i       								</t>
        </is>
      </c>
      <c r="C8" t="inlineStr">
        <is>
          <t>mate30 pro日历不同步行程</t>
        </is>
      </c>
      <c r="D8" s="2">
        <f>HYPERLINK("https://club.huawei.com/thread-21852533-1-2.html","https://club.huawei.com/thread-21852533-1-2.html")</f>
        <v/>
      </c>
    </row>
    <row r="9">
      <c r="B9" t="inlineStr">
        <is>
          <t xml:space="preserve">syq1234       								</t>
        </is>
      </c>
      <c r="C9" t="inlineStr">
        <is>
          <t>通知栏这是怎么了，任何通知都不显示！（原因找到了）</t>
        </is>
      </c>
      <c r="D9" s="2">
        <f>HYPERLINK("https://club.huawei.com/thread-21851354-1-2.html","https://club.huawei.com/thread-21851354-1-2.html")</f>
        <v/>
      </c>
    </row>
    <row r="10">
      <c r="B10" t="inlineStr">
        <is>
          <t xml:space="preserve">huafen739941597       								</t>
        </is>
      </c>
      <c r="C10" t="inlineStr">
        <is>
          <t>mate30 pro 5g配置pac代理后华为商店无法使用</t>
        </is>
      </c>
      <c r="D10" s="2">
        <f>HYPERLINK("https://club.huawei.com/thread-21835876-1-2.html","https://club.huawei.com/thread-21835876-1-2.html")</f>
        <v/>
      </c>
    </row>
    <row r="11">
      <c r="B11" t="inlineStr">
        <is>
          <t xml:space="preserve">huafen308715026       								</t>
        </is>
      </c>
      <c r="C11" t="inlineStr">
        <is>
          <t>求救，壁纸随机出现未渲染的像素点！</t>
        </is>
      </c>
      <c r="D11" s="2">
        <f>HYPERLINK("https://club.huawei.com/thread-21850983-1-2.html","https://club.huawei.com/thread-21850983-1-2.html")</f>
        <v/>
      </c>
    </row>
    <row r="12">
      <c r="B12" t="inlineStr">
        <is>
          <t xml:space="preserve">huafans01267952081       								</t>
        </is>
      </c>
      <c r="C12" t="inlineStr">
        <is>
          <t>浏览器</t>
        </is>
      </c>
      <c r="D12" s="2">
        <f>HYPERLINK("https://club.huawei.com/thread-21846625-1-2.html","https://club.huawei.com/thread-21846625-1-2.html")</f>
        <v/>
      </c>
    </row>
    <row r="13">
      <c r="B13" t="inlineStr">
        <is>
          <t xml:space="preserve">祁集中国移动通信       								</t>
        </is>
      </c>
      <c r="C13" t="inlineStr">
        <is>
          <t>QQ飞车手游偶尔掉帧卡顿</t>
        </is>
      </c>
      <c r="D13" s="2">
        <f>HYPERLINK("https://club.huawei.com/thread-21852564-1-2.html","https://club.huawei.com/thread-21852564-1-2.html")</f>
        <v/>
      </c>
    </row>
    <row r="14">
      <c r="B14" t="inlineStr">
        <is>
          <t xml:space="preserve">追风使       								</t>
        </is>
      </c>
      <c r="C14" t="inlineStr">
        <is>
          <t>相机分辨率设置40Mp，熄屏再开屏变成10Mp</t>
        </is>
      </c>
      <c r="D14" s="2">
        <f>HYPERLINK("https://club.huawei.com/thread-21851856-1-2.html","https://club.huawei.com/thread-21851856-1-2.html")</f>
        <v/>
      </c>
    </row>
    <row r="15">
      <c r="B15" t="inlineStr">
        <is>
          <t xml:space="preserve">登峰者       								</t>
        </is>
      </c>
      <c r="C15" t="inlineStr">
        <is>
          <t>游戏助手木有微信QQ</t>
        </is>
      </c>
      <c r="D15" s="2">
        <f>HYPERLINK("https://club.huawei.com/thread-21852168-1-2.html","https://club.huawei.com/thread-21852168-1-2.html")</f>
        <v/>
      </c>
    </row>
    <row r="16">
      <c r="A16" t="inlineStr">
        <is>
          <t>荣耀9X</t>
        </is>
      </c>
      <c r="B16" t="inlineStr">
        <is>
          <t xml:space="preserve">huafen877687510       								</t>
        </is>
      </c>
      <c r="C16" t="inlineStr">
        <is>
          <t>浏览器保存图片在QQ发的时候就找不到了</t>
        </is>
      </c>
      <c r="D16" s="2">
        <f>HYPERLINK("https://club.huawei.com/thread-21852480-1-1.html","https://club.huawei.com/thread-21852480-1-1.html")</f>
        <v/>
      </c>
    </row>
    <row r="17">
      <c r="B17" t="inlineStr">
        <is>
          <t xml:space="preserve">huafen680767537       								</t>
        </is>
      </c>
      <c r="C17" t="inlineStr">
        <is>
          <t>荣耀9x摄像头降不下来</t>
        </is>
      </c>
      <c r="D17" s="2">
        <f>HYPERLINK("https://club.huawei.com/thread-21841201-1-1.html","https://club.huawei.com/thread-21841201-1-1.html")</f>
        <v/>
      </c>
    </row>
    <row r="18">
      <c r="B18" t="inlineStr">
        <is>
          <t xml:space="preserve">huafen245891420       								</t>
        </is>
      </c>
      <c r="C18" t="inlineStr">
        <is>
          <t>荣耀9x陀螺仪失灵</t>
        </is>
      </c>
      <c r="D18" s="2">
        <f>HYPERLINK("https://club.huawei.com/thread-21852052-1-1.html","https://club.huawei.com/thread-21852052-1-1.html")</f>
        <v/>
      </c>
    </row>
    <row r="19">
      <c r="B19" t="inlineStr">
        <is>
          <t xml:space="preserve">飞雪寒风雨       								</t>
        </is>
      </c>
      <c r="C19" t="inlineStr">
        <is>
          <t>联通卡突然变成3G可以打电话，不能上网发短信</t>
        </is>
      </c>
      <c r="D19" s="2">
        <f>HYPERLINK("https://club.huawei.com/thread-21851966-1-1.html","https://club.huawei.com/thread-21851966-1-1.html")</f>
        <v/>
      </c>
    </row>
    <row r="20">
      <c r="B20" t="inlineStr">
        <is>
          <t xml:space="preserve">huafen877687510       								</t>
        </is>
      </c>
      <c r="C20" t="inlineStr">
        <is>
          <t>QQ通话截图时出现分享图片没有办法连续截两张图片</t>
        </is>
      </c>
      <c r="D20" s="2">
        <f>HYPERLINK("https://club.huawei.com/thread-21852528-1-1.html","https://club.huawei.com/thread-21852528-1-1.html")</f>
        <v/>
      </c>
    </row>
    <row r="21">
      <c r="B21" t="inlineStr">
        <is>
          <t xml:space="preserve">坤坤爱篮球       								</t>
        </is>
      </c>
      <c r="C21" t="inlineStr">
        <is>
          <t>1.60还不给我更新？</t>
        </is>
      </c>
      <c r="D21" s="2">
        <f>HYPERLINK("https://club.huawei.com/thread-21851748-1-1.html","https://club.huawei.com/thread-21851748-1-1.html")</f>
        <v/>
      </c>
    </row>
    <row r="22">
      <c r="B22" t="inlineStr">
        <is>
          <t xml:space="preserve">啊山i       								</t>
        </is>
      </c>
      <c r="C22" t="inlineStr">
        <is>
          <t>游戏卡死以及图片预览图错误显示</t>
        </is>
      </c>
      <c r="D22" s="2">
        <f>HYPERLINK("https://club.huawei.com/thread-21852260-1-2.html","https://club.huawei.com/thread-21852260-1-2.html")</f>
        <v/>
      </c>
    </row>
    <row r="23">
      <c r="B23" t="inlineStr">
        <is>
          <t xml:space="preserve">huafen906602760       								</t>
        </is>
      </c>
      <c r="C23" t="inlineStr">
        <is>
          <t>荣耀9x摄像头垃圾</t>
        </is>
      </c>
      <c r="D23" s="2">
        <f>HYPERLINK("https://club.huawei.com/thread-21840285-1-2.html","https://club.huawei.com/thread-21840285-1-2.html")</f>
        <v/>
      </c>
    </row>
    <row r="24">
      <c r="B24" t="inlineStr">
        <is>
          <t xml:space="preserve">原来不是你kiss       								</t>
        </is>
      </c>
      <c r="C24" t="inlineStr">
        <is>
          <t>我发现一个9X的bug</t>
        </is>
      </c>
      <c r="D24" s="2">
        <f>HYPERLINK("https://club.huawei.com/thread-21813369-1-2.html","https://club.huawei.com/thread-21813369-1-2.html")</f>
        <v/>
      </c>
    </row>
    <row r="25">
      <c r="B25" t="inlineStr">
        <is>
          <t xml:space="preserve">xxxforever       								</t>
        </is>
      </c>
      <c r="C25" t="inlineStr">
        <is>
          <t>网页一直加载是网络问题还是手机问题</t>
        </is>
      </c>
      <c r="D25" s="2">
        <f>HYPERLINK("https://club.huawei.com/thread-21847125-1-2.html","https://club.huawei.com/thread-21847125-1-2.html")</f>
        <v/>
      </c>
    </row>
    <row r="26">
      <c r="B26" t="inlineStr">
        <is>
          <t xml:space="preserve">huafans01403376560       								</t>
        </is>
      </c>
      <c r="C26" t="inlineStr">
        <is>
          <t>9x的网络问题</t>
        </is>
      </c>
      <c r="D26" s="2">
        <f>HYPERLINK("https://club.huawei.com/thread-21850829-1-2.html","https://club.huawei.com/thread-21850829-1-2.html")</f>
        <v/>
      </c>
    </row>
    <row r="27">
      <c r="A27" t="inlineStr">
        <is>
          <t>华为平板M6</t>
        </is>
      </c>
      <c r="B27" t="inlineStr">
        <is>
          <t xml:space="preserve">荣耀6升级成荣耀9       								</t>
        </is>
      </c>
      <c r="C27" t="inlineStr">
        <is>
          <t>wps分屏状态下打不开两个文件</t>
        </is>
      </c>
      <c r="D27" s="2">
        <f>HYPERLINK("https://club.huawei.com/thread-21842107-1-1.html","https://club.huawei.com/thread-21842107-1-1.html")</f>
        <v/>
      </c>
    </row>
    <row r="28">
      <c r="B28" t="inlineStr">
        <is>
          <t xml:space="preserve">梦魂123456       								</t>
        </is>
      </c>
      <c r="C28" t="inlineStr">
        <is>
          <t>为啥我的162版本的qq音乐没有平行视界</t>
        </is>
      </c>
      <c r="D28" s="2">
        <f>HYPERLINK("https://club.huawei.com/thread-21852162-1-1.html","https://club.huawei.com/thread-21852162-1-1.html")</f>
        <v/>
      </c>
    </row>
    <row r="29">
      <c r="B29" t="inlineStr">
        <is>
          <t xml:space="preserve">高逍禹       								</t>
        </is>
      </c>
      <c r="C29" t="inlineStr">
        <is>
          <t>小艺和百度地图小度冲突</t>
        </is>
      </c>
      <c r="D29" s="2">
        <f>HYPERLINK("https://club.huawei.com/thread-21852413-1-1.html","https://club.huawei.com/thread-21852413-1-1.html")</f>
        <v/>
      </c>
    </row>
    <row r="30">
      <c r="B30" t="inlineStr">
        <is>
          <t xml:space="preserve">huafen470043366       								</t>
        </is>
      </c>
      <c r="C30" t="inlineStr">
        <is>
          <t>高能8.5英寸M6无法通过扩展坞非无线投影</t>
        </is>
      </c>
      <c r="D30" s="2">
        <f>HYPERLINK("https://club.huawei.com/thread-21852284-1-1.html","https://club.huawei.com/thread-21852284-1-1.html")</f>
        <v/>
      </c>
    </row>
    <row r="31">
      <c r="B31" t="inlineStr">
        <is>
          <t xml:space="preserve">huafans01399092703       								</t>
        </is>
      </c>
      <c r="C31" t="inlineStr">
        <is>
          <t>华为平板M6在链接键盘情况下有绿框</t>
        </is>
      </c>
      <c r="D31" s="2">
        <f>HYPERLINK("https://club.huawei.com/thread-21526669-1-1.html","https://club.huawei.com/thread-21526669-1-1.html")</f>
        <v/>
      </c>
    </row>
    <row r="32">
      <c r="B32" t="inlineStr">
        <is>
          <t xml:space="preserve">不要问我从哪里来？       								</t>
        </is>
      </c>
      <c r="C32" t="inlineStr">
        <is>
          <t>平板m6屏幕不合适，你们有吗？</t>
        </is>
      </c>
      <c r="D32" s="2">
        <f>HYPERLINK("https://club.huawei.com/thread-21829188-1-1.html","https://club.huawei.com/thread-21829188-1-1.html")</f>
        <v/>
      </c>
    </row>
    <row r="33">
      <c r="B33" t="inlineStr">
        <is>
          <t xml:space="preserve">huafans01389607859       								</t>
        </is>
      </c>
      <c r="C33" t="inlineStr">
        <is>
          <t>华为m6酷我音乐平行世界反馈</t>
        </is>
      </c>
      <c r="D33" s="2">
        <f>HYPERLINK("https://club.huawei.com/thread-21850243-1-1.html","https://club.huawei.com/thread-21850243-1-1.html")</f>
        <v/>
      </c>
    </row>
    <row r="34">
      <c r="B34" t="inlineStr">
        <is>
          <t xml:space="preserve">知乐知乐       								</t>
        </is>
      </c>
      <c r="C34" t="inlineStr">
        <is>
          <t>m6用不了谷歌</t>
        </is>
      </c>
      <c r="D34" s="2">
        <f>HYPERLINK("https://club.huawei.com/thread-21851797-1-1.html","https://club.huawei.com/thread-21851797-1-1.html")</f>
        <v/>
      </c>
    </row>
    <row r="35">
      <c r="B35" t="inlineStr">
        <is>
          <t xml:space="preserve">知乐知乐       								</t>
        </is>
      </c>
      <c r="C35" t="inlineStr">
        <is>
          <t>你们的m6电子三包日期是什么时候？</t>
        </is>
      </c>
      <c r="D35" s="2">
        <f>HYPERLINK("https://club.huawei.com/thread-21847711-1-2.html","https://club.huawei.com/thread-21847711-1-2.html")</f>
        <v/>
      </c>
    </row>
    <row r="36">
      <c r="B36" t="inlineStr">
        <is>
          <t xml:space="preserve">Anotia422       								</t>
        </is>
      </c>
      <c r="C36" t="inlineStr">
        <is>
          <t>游戏、应用挂后台100%被杀</t>
        </is>
      </c>
      <c r="D36" s="2">
        <f>HYPERLINK("https://club.huawei.com/thread-21850293-1-2.html","https://club.huawei.com/thread-21850293-1-2.html")</f>
        <v/>
      </c>
    </row>
    <row r="37">
      <c r="B37" t="inlineStr">
        <is>
          <t xml:space="preserve">Anotia422       								</t>
        </is>
      </c>
      <c r="C37" t="inlineStr">
        <is>
          <t>全面屏手势体验不佳</t>
        </is>
      </c>
      <c r="D37" s="2">
        <f>HYPERLINK("https://club.huawei.com/thread-21850308-1-2.html","https://club.huawei.com/thread-21850308-1-2.html")</f>
        <v/>
      </c>
    </row>
    <row r="38">
      <c r="B38" t="inlineStr">
        <is>
          <t xml:space="preserve">huafans01209493496       								</t>
        </is>
      </c>
      <c r="C38" t="inlineStr">
        <is>
          <t>华为应用市场</t>
        </is>
      </c>
      <c r="D38" s="2">
        <f>HYPERLINK("https://club.huawei.com/thread-21844010-1-2.html","https://club.huawei.com/thread-21844010-1-2.html")</f>
        <v/>
      </c>
    </row>
    <row r="39">
      <c r="B39" t="inlineStr">
        <is>
          <t xml:space="preserve">谷德氏       								</t>
        </is>
      </c>
      <c r="C39" t="inlineStr">
        <is>
          <t>m6 10.8屏幕白电平严重失衡，导致偏绿 工程师能否调节一下？</t>
        </is>
      </c>
      <c r="D39" s="2">
        <f>HYPERLINK("https://club.huawei.com/thread-21848327-1-2.html","https://club.huawei.com/thread-21848327-1-2.html")</f>
        <v/>
      </c>
    </row>
    <row r="40">
      <c r="B40" t="inlineStr">
        <is>
          <t xml:space="preserve">MyHonor_       								</t>
        </is>
      </c>
      <c r="C40" t="inlineStr">
        <is>
          <t>浏览器不好用了</t>
        </is>
      </c>
      <c r="D40" s="2">
        <f>HYPERLINK("https://club.huawei.com/thread-21850782-1-2.html","https://club.huawei.com/thread-21850782-1-2.html")</f>
        <v/>
      </c>
    </row>
    <row r="41">
      <c r="B41" t="inlineStr">
        <is>
          <t xml:space="preserve">huafans01178219623       								</t>
        </is>
      </c>
      <c r="C41" t="inlineStr">
        <is>
          <t>平行视界对优酷视频的优化</t>
        </is>
      </c>
      <c r="D41" s="2">
        <f>HYPERLINK("https://club.huawei.com/thread-21784350-1-2.html","https://club.huawei.com/thread-21784350-1-2.html")</f>
        <v/>
      </c>
    </row>
    <row r="42">
      <c r="B42" t="inlineStr">
        <is>
          <t xml:space="preserve">Pillar_柱子       								</t>
        </is>
      </c>
      <c r="C42" t="inlineStr">
        <is>
          <t>更新系统之后，bug修复啦！</t>
        </is>
      </c>
      <c r="D42" s="2">
        <f>HYPERLINK("https://club.huawei.com/thread-21839630-1-2.html","https://club.huawei.com/thread-21839630-1-2.html")</f>
        <v/>
      </c>
    </row>
    <row r="43">
      <c r="B43" t="inlineStr">
        <is>
          <t xml:space="preserve">下水道009       								</t>
        </is>
      </c>
      <c r="C43" t="inlineStr">
        <is>
          <t>屏幕旋转问题</t>
        </is>
      </c>
      <c r="D43" s="2">
        <f>HYPERLINK("https://club.huawei.com/thread-21848284-1-2.html","https://club.huawei.com/thread-21848284-1-2.html")</f>
        <v/>
      </c>
    </row>
    <row r="44">
      <c r="B44" t="inlineStr">
        <is>
          <t xml:space="preserve">JTY1123       								</t>
        </is>
      </c>
      <c r="C44" t="inlineStr">
        <is>
          <t>电脑模式</t>
        </is>
      </c>
      <c r="D44" s="2">
        <f>HYPERLINK("https://club.huawei.com/thread-21849713-1-2.html","https://club.huawei.com/thread-21849713-1-2.html")</f>
        <v/>
      </c>
    </row>
    <row r="45">
      <c r="A45" t="inlineStr">
        <is>
          <t>荣耀V20</t>
        </is>
      </c>
      <c r="B45" t="inlineStr">
        <is>
          <t xml:space="preserve">MasterofSaber       								</t>
        </is>
      </c>
      <c r="C45" t="inlineStr">
        <is>
          <t>色调</t>
        </is>
      </c>
      <c r="D45" s="2">
        <f>HYPERLINK("https://club.huawei.com/thread-21852715-1-1.html","https://club.huawei.com/thread-21852715-1-1.html")</f>
        <v/>
      </c>
    </row>
    <row r="46">
      <c r="B46" t="inlineStr">
        <is>
          <t xml:space="preserve">半世浮华_指间沙       								</t>
        </is>
      </c>
      <c r="C46" t="inlineStr">
        <is>
          <t>微信的bug</t>
        </is>
      </c>
      <c r="D46" s="2">
        <f>HYPERLINK("https://club.huawei.com/thread-21852130-1-1.html","https://club.huawei.com/thread-21852130-1-1.html")</f>
        <v/>
      </c>
    </row>
    <row r="47">
      <c r="B47" t="inlineStr">
        <is>
          <t xml:space="preserve">恶魔楚轩       								</t>
        </is>
      </c>
      <c r="C47" t="inlineStr">
        <is>
          <t>升级175版本的问题</t>
        </is>
      </c>
      <c r="D47" s="2">
        <f>HYPERLINK("https://club.huawei.com/thread-21845895-1-1.html","https://club.huawei.com/thread-21845895-1-1.html")</f>
        <v/>
      </c>
    </row>
    <row r="48">
      <c r="B48" t="inlineStr">
        <is>
          <t xml:space="preserve">huafen617245173       								</t>
        </is>
      </c>
      <c r="C48" t="inlineStr">
        <is>
          <t>耗电快</t>
        </is>
      </c>
      <c r="D48" s="2">
        <f>HYPERLINK("https://club.huawei.com/thread-21851929-1-1.html","https://club.huawei.com/thread-21851929-1-1.html")</f>
        <v/>
      </c>
    </row>
    <row r="49">
      <c r="B49" t="inlineStr">
        <is>
          <t xml:space="preserve">huafans01223221192       								</t>
        </is>
      </c>
      <c r="C49" t="inlineStr">
        <is>
          <t>升级到10.0.0.16后华为手机助手不可用</t>
        </is>
      </c>
      <c r="D49" s="2">
        <f>HYPERLINK("https://club.huawei.com/thread-21851388-1-1.html","https://club.huawei.com/thread-21851388-1-1.html")</f>
        <v/>
      </c>
    </row>
    <row r="50">
      <c r="B50" t="inlineStr">
        <is>
          <t xml:space="preserve">golf666       								</t>
        </is>
      </c>
      <c r="C50" t="inlineStr">
        <is>
          <t>亮度自动调节问题</t>
        </is>
      </c>
      <c r="D50" s="2">
        <f>HYPERLINK("https://club.huawei.com/thread-21852404-1-2.html","https://club.huawei.com/thread-21852404-1-2.html")</f>
        <v/>
      </c>
    </row>
    <row r="51">
      <c r="B51" t="inlineStr">
        <is>
          <t xml:space="preserve">huafans01370441102       								</t>
        </is>
      </c>
      <c r="C51" t="inlineStr">
        <is>
          <t>观看视频是突然没有声音的问题</t>
        </is>
      </c>
      <c r="D51" s="2">
        <f>HYPERLINK("https://club.huawei.com/thread-21852526-1-2.html","https://club.huawei.com/thread-21852526-1-2.html")</f>
        <v/>
      </c>
    </row>
    <row r="52">
      <c r="B52" t="inlineStr">
        <is>
          <t xml:space="preserve">人人为龙       								</t>
        </is>
      </c>
      <c r="C52" t="inlineStr">
        <is>
          <t>10.0更新之后，会有应用闪退？</t>
        </is>
      </c>
      <c r="D52" s="2">
        <f>HYPERLINK("https://club.huawei.com/thread-21851822-1-2.html","https://club.huawei.com/thread-21851822-1-2.html")</f>
        <v/>
      </c>
    </row>
    <row r="53">
      <c r="B53" t="inlineStr">
        <is>
          <t xml:space="preserve">huafans01188082818       								</t>
        </is>
      </c>
      <c r="C53" t="inlineStr">
        <is>
          <t>语音助手唤醒问题</t>
        </is>
      </c>
      <c r="D53" s="2">
        <f>HYPERLINK("https://club.huawei.com/thread-21851719-1-2.html","https://club.huawei.com/thread-21851719-1-2.html")</f>
        <v/>
      </c>
    </row>
    <row r="54">
      <c r="B54" t="inlineStr">
        <is>
          <t xml:space="preserve">北一古城箫笙       								</t>
        </is>
      </c>
      <c r="C54" t="inlineStr">
        <is>
          <t>充电器短路</t>
        </is>
      </c>
      <c r="D54" s="2">
        <f>HYPERLINK("https://club.huawei.com/thread-21846323-1-2.html","https://club.huawei.com/thread-21846323-1-2.html")</f>
        <v/>
      </c>
    </row>
    <row r="55">
      <c r="B55" t="inlineStr">
        <is>
          <t xml:space="preserve">範嚻財       								</t>
        </is>
      </c>
      <c r="C55" t="inlineStr">
        <is>
          <t>发现虎牙直播一个问题</t>
        </is>
      </c>
      <c r="D55" s="2">
        <f>HYPERLINK("https://club.huawei.com/thread-21852449-1-2.html","https://club.huawei.com/thread-21852449-1-2.html")</f>
        <v/>
      </c>
    </row>
    <row r="56">
      <c r="B56" t="inlineStr">
        <is>
          <t xml:space="preserve">孟婆zZ来碗酒       								</t>
        </is>
      </c>
      <c r="C56" t="inlineStr">
        <is>
          <t>关于广告问题太烦人</t>
        </is>
      </c>
      <c r="D56" s="2">
        <f>HYPERLINK("https://club.huawei.com/thread-21843003-1-2.html","https://club.huawei.com/thread-21843003-1-2.html")</f>
        <v/>
      </c>
    </row>
    <row r="57">
      <c r="B57" t="inlineStr">
        <is>
          <t xml:space="preserve">huafans01369812865       								</t>
        </is>
      </c>
      <c r="C57" t="inlineStr">
        <is>
          <t>动画能加个0.75吗？</t>
        </is>
      </c>
      <c r="D57" s="2">
        <f>HYPERLINK("https://club.huawei.com/thread-21852217-1-2.html","https://club.huawei.com/thread-21852217-1-2.html")</f>
        <v/>
      </c>
    </row>
    <row r="58">
      <c r="B58" t="inlineStr">
        <is>
          <t xml:space="preserve">牵手修罗       								</t>
        </is>
      </c>
      <c r="C58" t="inlineStr">
        <is>
          <t>退回MIUI9  退回不了</t>
        </is>
      </c>
      <c r="D58" s="2">
        <f>HYPERLINK("https://club.huawei.com/thread-21778937-1-2.html","https://club.huawei.com/thread-21778937-1-2.html")</f>
        <v/>
      </c>
    </row>
    <row r="59">
      <c r="A59" t="inlineStr">
        <is>
          <t>荣耀20系列</t>
        </is>
      </c>
      <c r="B59" t="inlineStr">
        <is>
          <t xml:space="preserve">huafans0158753553       								</t>
        </is>
      </c>
      <c r="C59" t="inlineStr">
        <is>
          <t>荣耀20Pro打电话时为何听筒有回声？</t>
        </is>
      </c>
      <c r="D59" s="2">
        <f>HYPERLINK("https://club.huawei.com/thread-21852692-1-1.html","https://club.huawei.com/thread-21852692-1-1.html")</f>
        <v/>
      </c>
    </row>
    <row r="60">
      <c r="B60" t="inlineStr">
        <is>
          <t xml:space="preserve">huafans01257654294       								</t>
        </is>
      </c>
      <c r="C60" t="inlineStr">
        <is>
          <t>荣耀20也用不了双卡4G</t>
        </is>
      </c>
      <c r="D60" s="2">
        <f>HYPERLINK("https://club.huawei.com/thread-21852620-1-1.html","https://club.huawei.com/thread-21852620-1-1.html")</f>
        <v/>
      </c>
    </row>
    <row r="61">
      <c r="B61" t="inlineStr">
        <is>
          <t xml:space="preserve">李大大小军军       								</t>
        </is>
      </c>
      <c r="C61" t="inlineStr">
        <is>
          <t>流量显示</t>
        </is>
      </c>
      <c r="D61" s="2">
        <f>HYPERLINK("https://club.huawei.com/thread-21852546-1-1.html","https://club.huawei.com/thread-21852546-1-1.html")</f>
        <v/>
      </c>
    </row>
    <row r="62">
      <c r="B62" t="inlineStr">
        <is>
          <t xml:space="preserve">huafans01307785150       								</t>
        </is>
      </c>
      <c r="C62" t="inlineStr">
        <is>
          <t>3.0打王者没有2.0好，不知道是游戏优化不够好还是系统有问</t>
        </is>
      </c>
      <c r="D62" s="2">
        <f>HYPERLINK("https://club.huawei.com/thread-21852082-1-1.html","https://club.huawei.com/thread-21852082-1-1.html")</f>
        <v/>
      </c>
    </row>
    <row r="63">
      <c r="B63" t="inlineStr">
        <is>
          <t xml:space="preserve">搞基小王子       								</t>
        </is>
      </c>
      <c r="C63" t="inlineStr">
        <is>
          <t>荣耀20信号差</t>
        </is>
      </c>
      <c r="D63" s="2">
        <f>HYPERLINK("https://club.huawei.com/thread-21852148-1-1.html","https://club.huawei.com/thread-21852148-1-1.html")</f>
        <v/>
      </c>
    </row>
    <row r="64">
      <c r="B64" t="inlineStr">
        <is>
          <t xml:space="preserve">皇城根土著       								</t>
        </is>
      </c>
      <c r="C64" t="inlineStr">
        <is>
          <t>荣耀20pro，莫名其妙出现提示音</t>
        </is>
      </c>
      <c r="D64" s="2">
        <f>HYPERLINK("https://club.huawei.com/thread-21852100-1-2.html","https://club.huawei.com/thread-21852100-1-2.html")</f>
        <v/>
      </c>
    </row>
    <row r="65">
      <c r="B65" t="inlineStr">
        <is>
          <t xml:space="preserve">殷都老孙       								</t>
        </is>
      </c>
      <c r="C65" t="inlineStr">
        <is>
          <t>今天20出现的问题，拍照空白</t>
        </is>
      </c>
      <c r="D65" s="2">
        <f>HYPERLINK("https://club.huawei.com/thread-21852286-1-2.html","https://club.huawei.com/thread-21852286-1-2.html")</f>
        <v/>
      </c>
    </row>
    <row r="66">
      <c r="B66" t="inlineStr">
        <is>
          <t xml:space="preserve">huafans01400830854       								</t>
        </is>
      </c>
      <c r="C66" t="inlineStr">
        <is>
          <t>QQ飞车</t>
        </is>
      </c>
      <c r="D66" s="2">
        <f>HYPERLINK("https://club.huawei.com/thread-21852576-1-2.html","https://club.huawei.com/thread-21852576-1-2.html")</f>
        <v/>
      </c>
    </row>
    <row r="67">
      <c r="B67" t="inlineStr">
        <is>
          <t xml:space="preserve">yilipp       								</t>
        </is>
      </c>
      <c r="C67" t="inlineStr">
        <is>
          <t>看电影手机全屏切换的问题</t>
        </is>
      </c>
      <c r="D67" s="2">
        <f>HYPERLINK("https://club.huawei.com/thread-21851589-1-2.html","https://club.huawei.com/thread-21851589-1-2.html")</f>
        <v/>
      </c>
    </row>
    <row r="68">
      <c r="A68" t="inlineStr">
        <is>
          <t>华为nova5</t>
        </is>
      </c>
      <c r="B68" t="inlineStr">
        <is>
          <t xml:space="preserve">朝雾归乡       								</t>
        </is>
      </c>
      <c r="C68" t="inlineStr">
        <is>
          <t>无法添加门禁卡</t>
        </is>
      </c>
      <c r="D68" s="2">
        <f>HYPERLINK("https://club.huawei.com/thread-21852478-1-1.html","https://club.huawei.com/thread-21852478-1-1.html")</f>
        <v/>
      </c>
    </row>
    <row r="69">
      <c r="B69" t="inlineStr">
        <is>
          <t xml:space="preserve">TheSinner       								</t>
        </is>
      </c>
      <c r="C69" t="inlineStr">
        <is>
          <t>关于NOVA5 系列的录像功能</t>
        </is>
      </c>
      <c r="D69" s="2">
        <f>HYPERLINK("https://club.huawei.com/thread-21851717-1-1.html","https://club.huawei.com/thread-21851717-1-1.html")</f>
        <v/>
      </c>
    </row>
    <row r="70">
      <c r="B70" t="inlineStr">
        <is>
          <t xml:space="preserve">huafans01192844218       								</t>
        </is>
      </c>
      <c r="C70" t="inlineStr">
        <is>
          <t>熄屏状态下指纹无法解锁</t>
        </is>
      </c>
      <c r="D70" s="2">
        <f>HYPERLINK("https://club.huawei.com/thread-21580042-1-1.html","https://club.huawei.com/thread-21580042-1-1.html")</f>
        <v/>
      </c>
    </row>
    <row r="71">
      <c r="B71" t="inlineStr">
        <is>
          <t xml:space="preserve">huafen658707189       								</t>
        </is>
      </c>
      <c r="C71" t="inlineStr">
        <is>
          <t>短信的通知如何打开</t>
        </is>
      </c>
      <c r="D71" s="2">
        <f>HYPERLINK("https://club.huawei.com/thread-21852113-1-1.html","https://club.huawei.com/thread-21852113-1-1.html")</f>
        <v/>
      </c>
    </row>
    <row r="72">
      <c r="B72" t="inlineStr">
        <is>
          <t xml:space="preserve">huafen351197337       								</t>
        </is>
      </c>
      <c r="C72" t="inlineStr">
        <is>
          <t>打语音电话有回声</t>
        </is>
      </c>
      <c r="D72" s="2">
        <f>HYPERLINK("https://club.huawei.com/thread-21852231-1-2.html","https://club.huawei.com/thread-21852231-1-2.html")</f>
        <v/>
      </c>
    </row>
    <row r="73">
      <c r="B73" t="inlineStr">
        <is>
          <t xml:space="preserve">huafans01380229766       								</t>
        </is>
      </c>
      <c r="C73" t="inlineStr">
        <is>
          <t>180更不更啊</t>
        </is>
      </c>
      <c r="D73" s="2">
        <f>HYPERLINK("https://club.huawei.com/thread-21851482-1-2.html","https://club.huawei.com/thread-21851482-1-2.html")</f>
        <v/>
      </c>
    </row>
    <row r="74">
      <c r="B74" t="inlineStr">
        <is>
          <t xml:space="preserve">HW_Mate       								</t>
        </is>
      </c>
      <c r="C74" t="inlineStr">
        <is>
          <t>解决了</t>
        </is>
      </c>
      <c r="D74" s="2">
        <f>HYPERLINK("https://club.huawei.com/thread-21851897-1-2.html","https://club.huawei.com/thread-21851897-1-2.html")</f>
        <v/>
      </c>
    </row>
    <row r="75">
      <c r="B75" t="inlineStr">
        <is>
          <t xml:space="preserve">zwb19898688       								</t>
        </is>
      </c>
      <c r="C75" t="inlineStr">
        <is>
          <t>指纹识别不灵敏</t>
        </is>
      </c>
      <c r="D75" s="2">
        <f>HYPERLINK("https://club.huawei.com/thread-21794018-1-2.html","https://club.huawei.com/thread-21794018-1-2.html")</f>
        <v/>
      </c>
    </row>
    <row r="76">
      <c r="B76" t="inlineStr">
        <is>
          <t xml:space="preserve">OMGHAHA       								</t>
        </is>
      </c>
      <c r="C76" t="inlineStr">
        <is>
          <t>原装手机套</t>
        </is>
      </c>
      <c r="D76" s="2">
        <f>HYPERLINK("https://club.huawei.com/thread-21850015-1-2.html","https://club.huawei.com/thread-21850015-1-2.html")</f>
        <v/>
      </c>
    </row>
    <row r="77">
      <c r="B77" t="inlineStr">
        <is>
          <t xml:space="preserve">积极用户       								</t>
        </is>
      </c>
      <c r="C77" t="inlineStr">
        <is>
          <t>快速按音量键会导致应用卡死</t>
        </is>
      </c>
      <c r="D77" s="2">
        <f>HYPERLINK("https://club.huawei.com/thread-21851895-1-2.html","https://club.huawei.com/thread-21851895-1-2.html")</f>
        <v/>
      </c>
    </row>
    <row r="78">
      <c r="A78" t="inlineStr">
        <is>
          <t>荣耀20i</t>
        </is>
      </c>
      <c r="B78" t="inlineStr">
        <is>
          <t xml:space="preserve">huafans01383278685       								</t>
        </is>
      </c>
      <c r="C78" t="inlineStr">
        <is>
          <t>通知延迟</t>
        </is>
      </c>
      <c r="D78" s="2">
        <f>HYPERLINK("https://club.huawei.com/thread-21852397-1-1.html","https://club.huawei.com/thread-21852397-1-1.html")</f>
        <v/>
      </c>
    </row>
    <row r="79">
      <c r="B79" t="inlineStr">
        <is>
          <t xml:space="preserve">华为忠实花粉       								</t>
        </is>
      </c>
      <c r="C79" t="inlineStr">
        <is>
          <t>为什么官方舍不得加上方舟编译器，希望正式版能加上</t>
        </is>
      </c>
      <c r="D79" s="2">
        <f>HYPERLINK("https://club.huawei.com/thread-21849538-1-1.html","https://club.huawei.com/thread-21849538-1-1.html")</f>
        <v/>
      </c>
    </row>
    <row r="80">
      <c r="B80" t="inlineStr">
        <is>
          <t xml:space="preserve">浅Light       								</t>
        </is>
      </c>
      <c r="C80" t="inlineStr">
        <is>
          <t>wifi问题</t>
        </is>
      </c>
      <c r="D80" s="2">
        <f>HYPERLINK("https://club.huawei.com/thread-21850892-1-1.html","https://club.huawei.com/thread-21850892-1-1.html")</f>
        <v/>
      </c>
    </row>
    <row r="81">
      <c r="B81" t="inlineStr">
        <is>
          <t xml:space="preserve">huafans01385521076       								</t>
        </is>
      </c>
      <c r="C81" t="inlineStr">
        <is>
          <t>手机屏幕怎么这样，是坏了吗</t>
        </is>
      </c>
      <c r="D81" s="2">
        <f>HYPERLINK("https://club.huawei.com/thread-21136463-1-1.html","https://club.huawei.com/thread-21136463-1-1.html")</f>
        <v/>
      </c>
    </row>
    <row r="82">
      <c r="B82" t="inlineStr">
        <is>
          <t xml:space="preserve">huafans01388463644       								</t>
        </is>
      </c>
      <c r="C82" t="inlineStr">
        <is>
          <t>字幕</t>
        </is>
      </c>
      <c r="D82" s="2">
        <f>HYPERLINK("https://club.huawei.com/thread-21849650-1-1.html","https://club.huawei.com/thread-21849650-1-1.html")</f>
        <v/>
      </c>
    </row>
    <row r="83">
      <c r="B83" t="inlineStr">
        <is>
          <t xml:space="preserve">Enodls       								</t>
        </is>
      </c>
      <c r="C83" t="inlineStr">
        <is>
          <t>无法息屏</t>
        </is>
      </c>
      <c r="D83" s="2">
        <f>HYPERLINK("https://club.huawei.com/thread-21850500-1-1.html","https://club.huawei.com/thread-21850500-1-1.html")</f>
        <v/>
      </c>
    </row>
    <row r="84">
      <c r="B84" t="inlineStr">
        <is>
          <t xml:space="preserve">huafans01361664616       								</t>
        </is>
      </c>
      <c r="C84" t="inlineStr">
        <is>
          <t>网络变差了</t>
        </is>
      </c>
      <c r="D84" s="2">
        <f>HYPERLINK("https://club.huawei.com/thread-21838780-1-1.html","https://club.huawei.com/thread-21838780-1-1.html")</f>
        <v/>
      </c>
    </row>
    <row r="85">
      <c r="B85" t="inlineStr">
        <is>
          <t xml:space="preserve">huafans01382973915       								</t>
        </is>
      </c>
      <c r="C85" t="inlineStr">
        <is>
          <t>为什么用荣耀20i拍显示器画面非常不清楚</t>
        </is>
      </c>
      <c r="D85" s="2">
        <f>HYPERLINK("https://club.huawei.com/thread-21849632-1-1.html","https://club.huawei.com/thread-21849632-1-1.html")</f>
        <v/>
      </c>
    </row>
    <row r="86">
      <c r="B86" t="inlineStr">
        <is>
          <t xml:space="preserve">奋斗8800       								</t>
        </is>
      </c>
      <c r="C86" t="inlineStr">
        <is>
          <t>10系统相机问题</t>
        </is>
      </c>
      <c r="D86" s="2">
        <f>HYPERLINK("https://club.huawei.com/thread-21729606-1-1.html","https://club.huawei.com/thread-21729606-1-1.html")</f>
        <v/>
      </c>
    </row>
    <row r="87">
      <c r="B87" t="inlineStr">
        <is>
          <t xml:space="preserve">huafen915158138       								</t>
        </is>
      </c>
      <c r="C87" t="inlineStr">
        <is>
          <t>20i信号问题</t>
        </is>
      </c>
      <c r="D87" s="2">
        <f>HYPERLINK("https://club.huawei.com/thread-21844931-1-1.html","https://club.huawei.com/thread-21844931-1-1.html")</f>
        <v/>
      </c>
    </row>
    <row r="88">
      <c r="B88" t="inlineStr">
        <is>
          <t xml:space="preserve">huafans01334831764       								</t>
        </is>
      </c>
      <c r="C88" t="inlineStr">
        <is>
          <t>emui10</t>
        </is>
      </c>
      <c r="D88" s="2">
        <f>HYPERLINK("https://club.huawei.com/thread-21840235-1-1.html","https://club.huawei.com/thread-21840235-1-1.html")</f>
        <v/>
      </c>
    </row>
    <row r="89">
      <c r="B89" t="inlineStr">
        <is>
          <t xml:space="preserve">huafen116131887       								</t>
        </is>
      </c>
      <c r="C89" t="inlineStr">
        <is>
          <t>插耳机不管事</t>
        </is>
      </c>
      <c r="D89" s="2">
        <f>HYPERLINK("https://club.huawei.com/thread-21842837-1-1.html","https://club.huawei.com/thread-21842837-1-1.html")</f>
        <v/>
      </c>
    </row>
    <row r="90">
      <c r="B90" t="inlineStr">
        <is>
          <t xml:space="preserve">huafen114451391       								</t>
        </is>
      </c>
      <c r="C90" t="inlineStr">
        <is>
          <t>荣耀20i</t>
        </is>
      </c>
      <c r="D90" s="2">
        <f>HYPERLINK("https://club.huawei.com/thread-21846270-1-2.html","https://club.huawei.com/thread-21846270-1-2.html")</f>
        <v/>
      </c>
    </row>
    <row r="91">
      <c r="B91" t="inlineStr">
        <is>
          <t xml:space="preserve">huafans01298415917       								</t>
        </is>
      </c>
      <c r="C91" t="inlineStr">
        <is>
          <t>20i微信音频耳朵附近扬声器转换的方法</t>
        </is>
      </c>
      <c r="D91" s="2">
        <f>HYPERLINK("https://club.huawei.com/thread-21815368-1-2.html","https://club.huawei.com/thread-21815368-1-2.html")</f>
        <v/>
      </c>
    </row>
    <row r="92">
      <c r="B92" t="inlineStr">
        <is>
          <t xml:space="preserve">huafans01377767751       								</t>
        </is>
      </c>
      <c r="C92" t="inlineStr">
        <is>
          <t>华为20i</t>
        </is>
      </c>
      <c r="D92" s="2">
        <f>HYPERLINK("https://club.huawei.com/thread-21836839-1-2.html","https://club.huawei.com/thread-21836839-1-2.html")</f>
        <v/>
      </c>
    </row>
    <row r="93">
      <c r="B93" t="inlineStr">
        <is>
          <t xml:space="preserve">huafen353673260       								</t>
        </is>
      </c>
      <c r="C93" t="inlineStr">
        <is>
          <t>华为是不值持谷歌吗</t>
        </is>
      </c>
      <c r="D93" s="2">
        <f>HYPERLINK("https://club.huawei.com/thread-21842112-1-2.html","https://club.huawei.com/thread-21842112-1-2.html")</f>
        <v/>
      </c>
    </row>
    <row r="94">
      <c r="B94" t="inlineStr">
        <is>
          <t xml:space="preserve">huafans01210993047       								</t>
        </is>
      </c>
      <c r="C94" t="inlineStr">
        <is>
          <t>荣耀20i屏幕</t>
        </is>
      </c>
      <c r="D94" s="2">
        <f>HYPERLINK("https://club.huawei.com/thread-21842920-1-2.html","https://club.huawei.com/thread-21842920-1-2.html")</f>
        <v/>
      </c>
    </row>
    <row r="95">
      <c r="B95" t="inlineStr">
        <is>
          <t xml:space="preserve">huafans01232960570       								</t>
        </is>
      </c>
      <c r="C95" t="inlineStr">
        <is>
          <t>荣耀20i</t>
        </is>
      </c>
      <c r="D95" s="2">
        <f>HYPERLINK("https://club.huawei.com/thread-21844153-1-2.html","https://club.huawei.com/thread-21844153-1-2.html")</f>
        <v/>
      </c>
    </row>
    <row r="96">
      <c r="B96" t="inlineStr">
        <is>
          <t xml:space="preserve">荣耀V20魅眼全视屏4800万3D相机       								</t>
        </is>
      </c>
      <c r="C96" t="inlineStr">
        <is>
          <t>升级以后耗电更快了</t>
        </is>
      </c>
      <c r="D96" s="2">
        <f>HYPERLINK("https://club.huawei.com/thread-21839674-1-2.html","https://club.huawei.com/thread-21839674-1-2.html")</f>
        <v/>
      </c>
    </row>
    <row r="97">
      <c r="B97" t="inlineStr">
        <is>
          <t xml:space="preserve">飞常呆syz       								</t>
        </is>
      </c>
      <c r="C97" t="inlineStr">
        <is>
          <t>声音</t>
        </is>
      </c>
      <c r="D97" s="2">
        <f>HYPERLINK("https://club.huawei.com/thread-21842084-1-2.html","https://club.huawei.com/thread-21842084-1-2.html")</f>
        <v/>
      </c>
    </row>
    <row r="98">
      <c r="B98" t="inlineStr">
        <is>
          <t xml:space="preserve">huafans01222697402       								</t>
        </is>
      </c>
      <c r="C98" t="inlineStr">
        <is>
          <t>手机出现“HD”图标</t>
        </is>
      </c>
      <c r="D98" s="2">
        <f>HYPERLINK("https://club.huawei.com/thread-21838781-1-2.html","https://club.huawei.com/thread-21838781-1-2.html")</f>
        <v/>
      </c>
    </row>
    <row r="99">
      <c r="B99" t="inlineStr">
        <is>
          <t xml:space="preserve">huafen128946099       								</t>
        </is>
      </c>
      <c r="C99" t="inlineStr">
        <is>
          <t>荣耀20i自动旋转打开了，为什么还不能用</t>
        </is>
      </c>
      <c r="D99" s="2">
        <f>HYPERLINK("https://club.huawei.com/thread-21630516-1-2.html","https://club.huawei.com/thread-21630516-1-2.html")</f>
        <v/>
      </c>
    </row>
    <row r="100">
      <c r="B100" t="inlineStr">
        <is>
          <t xml:space="preserve">huafans01299828198       								</t>
        </is>
      </c>
      <c r="C100" t="inlineStr">
        <is>
          <t>微信qq打电话的时候看个电影</t>
        </is>
      </c>
      <c r="D100" s="2">
        <f>HYPERLINK("https://club.huawei.com/thread-21839219-1-2.html","https://club.huawei.com/thread-21839219-1-2.html")</f>
        <v/>
      </c>
    </row>
    <row r="101">
      <c r="A101" t="inlineStr">
        <is>
          <t>荣耀8X系列</t>
        </is>
      </c>
      <c r="B101" t="inlineStr">
        <is>
          <t xml:space="preserve">huafans01312203264       								</t>
        </is>
      </c>
      <c r="C101" t="inlineStr">
        <is>
          <t>步数</t>
        </is>
      </c>
      <c r="D101" s="2">
        <f>HYPERLINK("https://club.huawei.com/thread-21852308-1-1.html","https://club.huawei.com/thread-21852308-1-1.html")</f>
        <v/>
      </c>
    </row>
    <row r="102">
      <c r="B102" t="inlineStr">
        <is>
          <t xml:space="preserve">恒虚       								</t>
        </is>
      </c>
      <c r="C102" t="inlineStr">
        <is>
          <t>荣耀8x</t>
        </is>
      </c>
      <c r="D102" s="2">
        <f>HYPERLINK("https://club.huawei.com/thread-21783388-1-1.html","https://club.huawei.com/thread-21783388-1-1.html")</f>
        <v/>
      </c>
    </row>
    <row r="103">
      <c r="B103" t="inlineStr">
        <is>
          <t xml:space="preserve">huafans01319379263       								</t>
        </is>
      </c>
      <c r="C103" t="inlineStr">
        <is>
          <t>系统设置更新后下图收不到快递提示</t>
        </is>
      </c>
      <c r="D103" s="2">
        <f>HYPERLINK("https://club.huawei.com/thread-21789646-1-1.html","https://club.huawei.com/thread-21789646-1-1.html")</f>
        <v/>
      </c>
    </row>
    <row r="104">
      <c r="B104" t="inlineStr">
        <is>
          <t xml:space="preserve">huafans01386205041       								</t>
        </is>
      </c>
      <c r="C104" t="inlineStr">
        <is>
          <t>为什么荣耀8x耳机插进去后没有声音？</t>
        </is>
      </c>
      <c r="D104" s="2">
        <f>HYPERLINK("https://club.huawei.com/thread-21835948-1-1.html","https://club.huawei.com/thread-21835948-1-1.html")</f>
        <v/>
      </c>
    </row>
    <row r="105">
      <c r="B105" t="inlineStr">
        <is>
          <t xml:space="preserve">云上贺       								</t>
        </is>
      </c>
      <c r="C105" t="inlineStr">
        <is>
          <t>能不能恢复耳机线控</t>
        </is>
      </c>
      <c r="D105" s="2">
        <f>HYPERLINK("https://club.huawei.com/thread-21838968-1-1.html","https://club.huawei.com/thread-21838968-1-1.html")</f>
        <v/>
      </c>
    </row>
    <row r="106">
      <c r="B106" t="inlineStr">
        <is>
          <t xml:space="preserve">huafans01388352926       								</t>
        </is>
      </c>
      <c r="C106" t="inlineStr">
        <is>
          <t>荣耀8x的分屏模式如何永远关闭？</t>
        </is>
      </c>
      <c r="D106" s="2">
        <f>HYPERLINK("https://club.huawei.com/thread-21503767-1-1.html","https://club.huawei.com/thread-21503767-1-1.html")</f>
        <v/>
      </c>
    </row>
    <row r="107">
      <c r="B107" t="inlineStr">
        <is>
          <t xml:space="preserve">huafans01277635144       								</t>
        </is>
      </c>
      <c r="C107" t="inlineStr">
        <is>
          <t>荣耀8XMax为什么不支持支付宝刷脸认证呀？</t>
        </is>
      </c>
      <c r="D107" s="2">
        <f>HYPERLINK("https://club.huawei.com/thread-21845754-1-2.html","https://club.huawei.com/thread-21845754-1-2.html")</f>
        <v/>
      </c>
    </row>
    <row r="108">
      <c r="B108" t="inlineStr">
        <is>
          <t xml:space="preserve">huafans01313674946       								</t>
        </is>
      </c>
      <c r="C108" t="inlineStr">
        <is>
          <t>为什么升级后经常连不上网？</t>
        </is>
      </c>
      <c r="D108" s="2">
        <f>HYPERLINK("https://club.huawei.com/thread-21850562-1-2.html","https://club.huawei.com/thread-21850562-1-2.html")</f>
        <v/>
      </c>
    </row>
    <row r="109">
      <c r="B109" t="inlineStr">
        <is>
          <t xml:space="preserve">huafans01232521377       								</t>
        </is>
      </c>
      <c r="C109" t="inlineStr">
        <is>
          <t>我的8x老是自动重启</t>
        </is>
      </c>
      <c r="D109" s="2">
        <f>HYPERLINK("https://club.huawei.com/thread-21850670-1-2.html","https://club.huawei.com/thread-21850670-1-2.html")</f>
        <v/>
      </c>
    </row>
    <row r="110">
      <c r="B110" t="inlineStr">
        <is>
          <t xml:space="preserve">huafans01315089880       								</t>
        </is>
      </c>
      <c r="C110" t="inlineStr">
        <is>
          <t>8X屏幕发黄</t>
        </is>
      </c>
      <c r="D110" s="2">
        <f>HYPERLINK("https://club.huawei.com/thread-21850590-1-2.html","https://club.huawei.com/thread-21850590-1-2.html")</f>
        <v/>
      </c>
    </row>
    <row r="111">
      <c r="B111" t="inlineStr">
        <is>
          <t xml:space="preserve">huafans01277635144       								</t>
        </is>
      </c>
      <c r="C111" t="inlineStr">
        <is>
          <t>百度地图导航是不是不适配荣耀8XMax手机呀，导航经常闪退？</t>
        </is>
      </c>
      <c r="D111" s="2">
        <f>HYPERLINK("https://club.huawei.com/thread-21845799-1-2.html","https://club.huawei.com/thread-21845799-1-2.html")</f>
        <v/>
      </c>
    </row>
    <row r="112">
      <c r="B112" t="inlineStr">
        <is>
          <t xml:space="preserve">北念779       								</t>
        </is>
      </c>
      <c r="C112" t="inlineStr">
        <is>
          <t>断流再不优化以后绝不买荣耀！</t>
        </is>
      </c>
      <c r="D112" s="2">
        <f>HYPERLINK("https://club.huawei.com/thread-21837815-1-2.html","https://club.huawei.com/thread-21837815-1-2.html")</f>
        <v/>
      </c>
    </row>
    <row r="113">
      <c r="B113" t="inlineStr">
        <is>
          <t xml:space="preserve">huafen303646558       								</t>
        </is>
      </c>
      <c r="C113" t="inlineStr">
        <is>
          <t>8x系统时间为什么和北京时间不一样？？</t>
        </is>
      </c>
      <c r="D113" s="2">
        <f>HYPERLINK("https://club.huawei.com/thread-21850197-1-2.html","https://club.huawei.com/thread-21850197-1-2.html")</f>
        <v/>
      </c>
    </row>
    <row r="114">
      <c r="B114" t="inlineStr">
        <is>
          <t xml:space="preserve">huafen204268826       								</t>
        </is>
      </c>
      <c r="C114" t="inlineStr">
        <is>
          <t>10天前为老妈入手8X max结果问题不断，看视频卡顿，客服神...</t>
        </is>
      </c>
      <c r="D114" s="2">
        <f>HYPERLINK("https://club.huawei.com/thread-21833482-1-2.html","https://club.huawei.com/thread-21833482-1-2.html")</f>
        <v/>
      </c>
    </row>
    <row r="115">
      <c r="B115" t="inlineStr">
        <is>
          <t xml:space="preserve">huafen204268826       								</t>
        </is>
      </c>
      <c r="C115" t="inlineStr">
        <is>
          <t>刚给老妈买个8xMAX,为什么看本地sd中的视频像慢动作似的？</t>
        </is>
      </c>
      <c r="D115" s="2">
        <f>HYPERLINK("https://club.huawei.com/thread-21789046-1-2.html","https://club.huawei.com/thread-21789046-1-2.html")</f>
        <v/>
      </c>
    </row>
    <row r="116">
      <c r="B116" t="inlineStr">
        <is>
          <t xml:space="preserve">huafans01301043483       								</t>
        </is>
      </c>
      <c r="C116" t="inlineStr">
        <is>
          <t>荣耀8xmax，wifi断开后无法自动连接</t>
        </is>
      </c>
      <c r="D116" s="2">
        <f>HYPERLINK("https://club.huawei.com/thread-21833213-1-2.html","https://club.huawei.com/thread-21833213-1-2.html")</f>
        <v/>
      </c>
    </row>
    <row r="117">
      <c r="B117" t="inlineStr">
        <is>
          <t xml:space="preserve">Honor中国       								</t>
        </is>
      </c>
      <c r="C117" t="inlineStr">
        <is>
          <t>QQ通话一卡一卡的，我换备用机打就没问题</t>
        </is>
      </c>
      <c r="D117" s="2">
        <f>HYPERLINK("https://club.huawei.com/thread-21848421-1-2.html","https://club.huawei.com/thread-21848421-1-2.html")</f>
        <v/>
      </c>
    </row>
    <row r="118">
      <c r="A118" t="inlineStr">
        <is>
          <t>荣耀Note10</t>
        </is>
      </c>
      <c r="B118" t="inlineStr">
        <is>
          <t xml:space="preserve">huafans01393930998       								</t>
        </is>
      </c>
      <c r="C118" t="inlineStr">
        <is>
          <t>钱包与应用锁</t>
        </is>
      </c>
      <c r="D118" s="2">
        <f>HYPERLINK("https://club.huawei.com/thread-21851780-1-1.html","https://club.huawei.com/thread-21851780-1-1.html")</f>
        <v/>
      </c>
    </row>
    <row r="119">
      <c r="B119" t="inlineStr">
        <is>
          <t xml:space="preserve">好大大很大       								</t>
        </is>
      </c>
      <c r="C119" t="inlineStr">
        <is>
          <t>装了十一月更新后看屏会很累眼</t>
        </is>
      </c>
      <c r="D119" s="2">
        <f>HYPERLINK("https://club.huawei.com/thread-21844898-1-1.html","https://club.huawei.com/thread-21844898-1-1.html")</f>
        <v/>
      </c>
    </row>
    <row r="120">
      <c r="B120" t="inlineStr">
        <is>
          <t xml:space="preserve">langao1977       								</t>
        </is>
      </c>
      <c r="C120" t="inlineStr">
        <is>
          <t>手机的媒体音量总是自动降为零。</t>
        </is>
      </c>
      <c r="D120" s="2">
        <f>HYPERLINK("https://club.huawei.com/thread-21849602-1-1.html","https://club.huawei.com/thread-21849602-1-1.html")</f>
        <v/>
      </c>
    </row>
    <row r="121">
      <c r="B121" t="inlineStr">
        <is>
          <t xml:space="preserve">huafans01317346128       								</t>
        </is>
      </c>
      <c r="C121" t="inlineStr">
        <is>
          <t>手机屏幕不受控制，出现高频繁，手机突然很卡。</t>
        </is>
      </c>
      <c r="D121" s="2">
        <f>HYPERLINK("https://club.huawei.com/thread-21851230-1-1.html","https://club.huawei.com/thread-21851230-1-1.html")</f>
        <v/>
      </c>
    </row>
    <row r="122">
      <c r="B122" t="inlineStr">
        <is>
          <t xml:space="preserve">那年大暑       								</t>
        </is>
      </c>
      <c r="C122" t="inlineStr">
        <is>
          <t>wifi断网</t>
        </is>
      </c>
      <c r="D122" s="2">
        <f>HYPERLINK("https://club.huawei.com/thread-21851312-1-1.html","https://club.huawei.com/thread-21851312-1-1.html")</f>
        <v/>
      </c>
    </row>
    <row r="123">
      <c r="B123" t="inlineStr">
        <is>
          <t xml:space="preserve">huafans01192637316       								</t>
        </is>
      </c>
      <c r="C123" t="inlineStr">
        <is>
          <t>蓝牙信号问题</t>
        </is>
      </c>
      <c r="D123" s="2">
        <f>HYPERLINK("https://club.huawei.com/thread-21850361-1-2.html","https://club.huawei.com/thread-21850361-1-2.html")</f>
        <v/>
      </c>
    </row>
    <row r="124">
      <c r="B124" t="inlineStr">
        <is>
          <t xml:space="preserve">huafans014526746       								</t>
        </is>
      </c>
      <c r="C124" t="inlineStr">
        <is>
          <t>“开发人员选项”里的“显示触摸操作”经常莫名其妙自动</t>
        </is>
      </c>
      <c r="D124" s="2">
        <f>HYPERLINK("https://club.huawei.com/thread-21842049-1-2.html","https://club.huawei.com/thread-21842049-1-2.html")</f>
        <v/>
      </c>
    </row>
    <row r="125">
      <c r="B125" t="inlineStr">
        <is>
          <t xml:space="preserve">rsds2dtyff       								</t>
        </is>
      </c>
      <c r="C125" t="inlineStr">
        <is>
          <t>手机屏幕显示问题。</t>
        </is>
      </c>
      <c r="D125" s="2">
        <f>HYPERLINK("https://club.huawei.com/thread-21850508-1-2.html","https://club.huawei.com/thread-21850508-1-2.html")</f>
        <v/>
      </c>
    </row>
    <row r="126">
      <c r="B126" t="inlineStr">
        <is>
          <t xml:space="preserve">huafans01312827860       								</t>
        </is>
      </c>
      <c r="C126" t="inlineStr">
        <is>
          <t>手机更新之后一直在耗电，已经快扛不住了。</t>
        </is>
      </c>
      <c r="D126" s="2">
        <f>HYPERLINK("https://club.huawei.com/thread-21825328-1-2.html","https://club.huawei.com/thread-21825328-1-2.html")</f>
        <v/>
      </c>
    </row>
    <row r="127">
      <c r="B127" t="inlineStr">
        <is>
          <t xml:space="preserve">小华阳       								</t>
        </is>
      </c>
      <c r="C127" t="inlineStr">
        <is>
          <t>note10升级完提示音响，但是没消息</t>
        </is>
      </c>
      <c r="D127" s="2">
        <f>HYPERLINK("https://club.huawei.com/thread-21819522-1-2.html","https://club.huawei.com/thread-21819522-1-2.html")</f>
        <v/>
      </c>
    </row>
    <row r="128">
      <c r="B128" t="inlineStr">
        <is>
          <t xml:space="preserve">暗心疏影       								</t>
        </is>
      </c>
      <c r="C128" t="inlineStr">
        <is>
          <t>主题</t>
        </is>
      </c>
      <c r="D128" s="2">
        <f>HYPERLINK("https://club.huawei.com/thread-21846328-1-2.html","https://club.huawei.com/thread-21846328-1-2.html")</f>
        <v/>
      </c>
    </row>
    <row r="129">
      <c r="B129" t="inlineStr">
        <is>
          <t xml:space="preserve">rsds2dtyff       								</t>
        </is>
      </c>
      <c r="C129" t="inlineStr">
        <is>
          <t>屏幕显示问题。</t>
        </is>
      </c>
      <c r="D129" s="2">
        <f>HYPERLINK("https://club.huawei.com/thread-21850551-1-2.html","https://club.huawei.com/thread-21850551-1-2.html")</f>
        <v/>
      </c>
    </row>
    <row r="130">
      <c r="B130" t="inlineStr">
        <is>
          <t xml:space="preserve">青春永駐       								</t>
        </is>
      </c>
      <c r="C130" t="inlineStr">
        <is>
          <t>note10的功能建议</t>
        </is>
      </c>
      <c r="D130" s="2">
        <f>HYPERLINK("https://club.huawei.com/thread-21837664-1-2.html","https://club.huawei.com/thread-21837664-1-2.html")</f>
        <v/>
      </c>
    </row>
    <row r="131">
      <c r="B131" t="inlineStr">
        <is>
          <t xml:space="preserve">猪老四自言自语       								</t>
        </is>
      </c>
      <c r="C131" t="inlineStr">
        <is>
          <t>网络问题</t>
        </is>
      </c>
      <c r="D131" s="2">
        <f>HYPERLINK("https://club.huawei.com/thread-21846402-1-2.html","https://club.huawei.com/thread-21846402-1-2.html")</f>
        <v/>
      </c>
    </row>
    <row r="132">
      <c r="B132" t="inlineStr">
        <is>
          <t xml:space="preserve">huafans01191427634       								</t>
        </is>
      </c>
      <c r="C132" t="inlineStr">
        <is>
          <t>荣耀note10  用一年漏液了</t>
        </is>
      </c>
      <c r="D132" s="2">
        <f>HYPERLINK("https://club.huawei.com/thread-21832321-1-2.html","https://club.huawei.com/thread-21832321-1-2.html")</f>
        <v/>
      </c>
    </row>
    <row r="133">
      <c r="B133" t="inlineStr">
        <is>
          <t xml:space="preserve">JesseZhang90       								</t>
        </is>
      </c>
      <c r="C133" t="inlineStr">
        <is>
          <t>更新系统设置后，王者荣耀手机满信号却时常460延迟</t>
        </is>
      </c>
      <c r="D133" s="2">
        <f>HYPERLINK("https://club.huawei.com/thread-21835965-1-2.html","https://club.huawei.com/thread-21835965-1-2.html")</f>
        <v/>
      </c>
    </row>
    <row r="134">
      <c r="B134" t="inlineStr">
        <is>
          <t xml:space="preserve">2511770717       								</t>
        </is>
      </c>
      <c r="C134" t="inlineStr">
        <is>
          <t>你好YOYO 好垃圾</t>
        </is>
      </c>
      <c r="D134" s="2">
        <f>HYPERLINK("https://club.huawei.com/thread-21834847-1-2.html","https://club.huawei.com/thread-21834847-1-2.html")</f>
        <v/>
      </c>
    </row>
    <row r="135">
      <c r="B135" t="inlineStr">
        <is>
          <t xml:space="preserve">皇后大道东555       								</t>
        </is>
      </c>
      <c r="C135" t="inlineStr">
        <is>
          <t>我的note10更新系统后使用微信时为什么经常死机</t>
        </is>
      </c>
      <c r="D135" s="2">
        <f>HYPERLINK("https://club.huawei.com/thread-21847133-1-2.html","https://club.huawei.com/thread-21847133-1-2.html")</f>
        <v/>
      </c>
    </row>
    <row r="136">
      <c r="B136" t="inlineStr">
        <is>
          <t xml:space="preserve">huafans01311482174       								</t>
        </is>
      </c>
      <c r="C136" t="inlineStr">
        <is>
          <t>护眼模式的问题</t>
        </is>
      </c>
      <c r="D136" s="2">
        <f>HYPERLINK("https://club.huawei.com/thread-21848608-1-2.html","https://club.huawei.com/thread-21848608-1-2.html")</f>
        <v/>
      </c>
    </row>
    <row r="137">
      <c r="A137" t="inlineStr">
        <is>
          <t>华为P20系列</t>
        </is>
      </c>
      <c r="B137" t="inlineStr">
        <is>
          <t xml:space="preserve">huafans01313329123       								</t>
        </is>
      </c>
      <c r="C137" t="inlineStr">
        <is>
          <t>无障碍</t>
        </is>
      </c>
      <c r="D137" s="2">
        <f>HYPERLINK("https://club.huawei.com/thread-21852595-1-1.html","https://club.huawei.com/thread-21852595-1-1.html")</f>
        <v/>
      </c>
    </row>
    <row r="138">
      <c r="B138" t="inlineStr">
        <is>
          <t xml:space="preserve">menxuan       								</t>
        </is>
      </c>
      <c r="C138" t="inlineStr">
        <is>
          <t>有人出现了这个问题吗？</t>
        </is>
      </c>
      <c r="D138" s="2">
        <f>HYPERLINK("https://club.huawei.com/thread-21851990-1-1.html","https://club.huawei.com/thread-21851990-1-1.html")</f>
        <v/>
      </c>
    </row>
    <row r="139">
      <c r="B139" t="inlineStr">
        <is>
          <t xml:space="preserve">huafans0110771049       								</t>
        </is>
      </c>
      <c r="C139" t="inlineStr">
        <is>
          <t>华为p20在升级9.1.0.329</t>
        </is>
      </c>
      <c r="D139" s="2">
        <f>HYPERLINK("https://club.huawei.com/thread-21852515-1-1.html","https://club.huawei.com/thread-21852515-1-1.html")</f>
        <v/>
      </c>
    </row>
    <row r="140">
      <c r="B140" t="inlineStr">
        <is>
          <t xml:space="preserve">huafans01323163609       								</t>
        </is>
      </c>
      <c r="C140" t="inlineStr">
        <is>
          <t>夜拍越来越渣</t>
        </is>
      </c>
      <c r="D140" s="2">
        <f>HYPERLINK("https://club.huawei.com/thread-21852295-1-1.html","https://club.huawei.com/thread-21852295-1-1.html")</f>
        <v/>
      </c>
    </row>
    <row r="141">
      <c r="B141" t="inlineStr">
        <is>
          <t xml:space="preserve">吉祥如意_荣华富贵       								</t>
        </is>
      </c>
      <c r="C141" t="inlineStr">
        <is>
          <t>无法连接家里Wifi</t>
        </is>
      </c>
      <c r="D141" s="2">
        <f>HYPERLINK("https://club.huawei.com/thread-21852074-1-2.html","https://club.huawei.com/thread-21852074-1-2.html")</f>
        <v/>
      </c>
    </row>
    <row r="142">
      <c r="B142" t="inlineStr">
        <is>
          <t xml:space="preserve">huafen986275497       								</t>
        </is>
      </c>
      <c r="C142" t="inlineStr">
        <is>
          <t>在专卖店买了条快充线，与原快充头不匹配？</t>
        </is>
      </c>
      <c r="D142" s="2">
        <f>HYPERLINK("https://club.huawei.com/thread-21851279-1-2.html","https://club.huawei.com/thread-21851279-1-2.html")</f>
        <v/>
      </c>
    </row>
    <row r="143">
      <c r="B143" t="inlineStr">
        <is>
          <t xml:space="preserve">爱跑步的漫步       								</t>
        </is>
      </c>
      <c r="C143" t="inlineStr">
        <is>
          <t>蓝牙连接手机后打电话有声音，媒体播放是手机听筒在播放</t>
        </is>
      </c>
      <c r="D143" s="2">
        <f>HYPERLINK("https://club.huawei.com/thread-21851577-1-2.html","https://club.huawei.com/thread-21851577-1-2.html")</f>
        <v/>
      </c>
    </row>
    <row r="144">
      <c r="B144" t="inlineStr">
        <is>
          <t xml:space="preserve">huafans01226157811       								</t>
        </is>
      </c>
      <c r="C144" t="inlineStr">
        <is>
          <t>同一个无线网，我的P20 Pro显示不可上网，其他手机却可以！</t>
        </is>
      </c>
      <c r="D144" s="2">
        <f>HYPERLINK("https://club.huawei.com/thread-21849229-1-2.html","https://club.huawei.com/thread-21849229-1-2.html")</f>
        <v/>
      </c>
    </row>
    <row r="145">
      <c r="B145" t="inlineStr">
        <is>
          <t xml:space="preserve">huafans01287096072       								</t>
        </is>
      </c>
      <c r="C145" t="inlineStr">
        <is>
          <t>本来不是黑粉，才知道其实黑粉是被产品逼出来的</t>
        </is>
      </c>
      <c r="D145" s="2">
        <f>HYPERLINK("https://club.huawei.com/thread-21835842-1-2.html","https://club.huawei.com/thread-21835842-1-2.html")</f>
        <v/>
      </c>
    </row>
    <row r="146">
      <c r="B146" t="inlineStr">
        <is>
          <t xml:space="preserve">花粉16229222       								</t>
        </is>
      </c>
      <c r="C146" t="inlineStr">
        <is>
          <t>P20Pro室外低温下花屏闪屏</t>
        </is>
      </c>
      <c r="D146" s="2">
        <f>HYPERLINK("https://club.huawei.com/thread-18230850-1-2.html","https://club.huawei.com/thread-18230850-1-2.html")</f>
        <v/>
      </c>
    </row>
    <row r="147">
      <c r="B147" t="inlineStr">
        <is>
          <t xml:space="preserve">hhyaya       								</t>
        </is>
      </c>
      <c r="C147" t="inlineStr">
        <is>
          <t>p20pro  升级为9.1.0.333后频繁黑屏，只能反复关机重启才能恢复</t>
        </is>
      </c>
      <c r="D147" s="2">
        <f>HYPERLINK("https://club.huawei.com/thread-21846435-1-2.html","https://club.huawei.com/thread-21846435-1-2.html")</f>
        <v/>
      </c>
    </row>
    <row r="148">
      <c r="B148" t="inlineStr">
        <is>
          <t xml:space="preserve">huafans01287401481       								</t>
        </is>
      </c>
      <c r="C148" t="inlineStr">
        <is>
          <t>p20 pro系统更新9.1.0.329自拍镜头模糊</t>
        </is>
      </c>
      <c r="D148" s="2">
        <f>HYPERLINK("https://club.huawei.com/thread-21849496-1-2.html","https://club.huawei.com/thread-21849496-1-2.html")</f>
        <v/>
      </c>
    </row>
    <row r="149">
      <c r="B149" t="inlineStr">
        <is>
          <t xml:space="preserve">huafans01233018706       								</t>
        </is>
      </c>
      <c r="C149" t="inlineStr">
        <is>
          <t>浏览器广告泛滥</t>
        </is>
      </c>
      <c r="D149" s="2">
        <f>HYPERLINK("https://club.huawei.com/thread-21850984-1-2.html","https://club.huawei.com/thread-21850984-1-2.html")</f>
        <v/>
      </c>
    </row>
    <row r="150">
      <c r="A150" t="inlineStr">
        <is>
          <t>华为Mate20系列</t>
        </is>
      </c>
      <c r="B150" t="inlineStr">
        <is>
          <t xml:space="preserve">huafans01375019448       								</t>
        </is>
      </c>
      <c r="C150" t="inlineStr">
        <is>
          <t>莫兰迪主题在哪里下载？</t>
        </is>
      </c>
      <c r="D150" s="2">
        <f>HYPERLINK("https://club.huawei.com/thread-21852483-1-1.html","https://club.huawei.com/thread-21852483-1-1.html")</f>
        <v/>
      </c>
    </row>
    <row r="151">
      <c r="B151" t="inlineStr">
        <is>
          <t xml:space="preserve">huafans01345424806       								</t>
        </is>
      </c>
      <c r="C151" t="inlineStr">
        <is>
          <t>华为GT2游泳记录趟数不准怎么回事</t>
        </is>
      </c>
      <c r="D151" s="2">
        <f>HYPERLINK("https://club.huawei.com/thread-21852584-1-2.html","https://club.huawei.com/thread-21852584-1-2.html")</f>
        <v/>
      </c>
    </row>
    <row r="152">
      <c r="A152" t="inlineStr">
        <is>
          <t>华为P30系列</t>
        </is>
      </c>
      <c r="B152" t="inlineStr">
        <is>
          <t xml:space="preserve">huafans0174754257       								</t>
        </is>
      </c>
      <c r="C152" t="inlineStr">
        <is>
          <t>166超级人像超级大BUG</t>
        </is>
      </c>
      <c r="D152" s="2">
        <f>HYPERLINK("https://club.huawei.com/thread-21848198-1-1.html","https://club.huawei.com/thread-21848198-1-1.html")</f>
        <v/>
      </c>
    </row>
    <row r="153">
      <c r="B153" t="inlineStr">
        <is>
          <t xml:space="preserve">huafen831299172       								</t>
        </is>
      </c>
      <c r="C153" t="inlineStr">
        <is>
          <t>为什么接听电话有延迟？</t>
        </is>
      </c>
      <c r="D153" s="2">
        <f>HYPERLINK("https://club.huawei.com/thread-21852571-1-1.html","https://club.huawei.com/thread-21852571-1-1.html")</f>
        <v/>
      </c>
    </row>
    <row r="154">
      <c r="B154" t="inlineStr">
        <is>
          <t xml:space="preserve">言慕年       								</t>
        </is>
      </c>
      <c r="C154" t="inlineStr">
        <is>
          <t>MEUI10.0正式版负优化？下拉通知进入应用的动画失效？？？？</t>
        </is>
      </c>
      <c r="D154" s="2">
        <f>HYPERLINK("https://club.huawei.com/thread-21851609-1-1.html","https://club.huawei.com/thread-21851609-1-1.html")</f>
        <v/>
      </c>
    </row>
    <row r="155">
      <c r="B155" t="inlineStr">
        <is>
          <t xml:space="preserve">无敌机器猫       								</t>
        </is>
      </c>
      <c r="C155" t="inlineStr">
        <is>
          <t>升级emui10后，京东app多次出现如下提示</t>
        </is>
      </c>
      <c r="D155" s="2">
        <f>HYPERLINK("https://club.huawei.com/thread-21852639-1-1.html","https://club.huawei.com/thread-21852639-1-1.html")</f>
        <v/>
      </c>
    </row>
    <row r="156">
      <c r="B156" t="inlineStr">
        <is>
          <t xml:space="preserve">李丰和       								</t>
        </is>
      </c>
      <c r="C156" t="inlineStr">
        <is>
          <t>负一屏没有微信和支付宝的付款码</t>
        </is>
      </c>
      <c r="D156" s="2">
        <f>HYPERLINK("https://club.huawei.com/thread-21852712-1-1.html","https://club.huawei.com/thread-21852712-1-1.html")</f>
        <v/>
      </c>
    </row>
    <row r="157">
      <c r="B157" t="inlineStr">
        <is>
          <t xml:space="preserve">huafen413850518       								</t>
        </is>
      </c>
      <c r="C157" t="inlineStr">
        <is>
          <t>打字总出现黑点</t>
        </is>
      </c>
      <c r="D157" s="2">
        <f>HYPERLINK("https://club.huawei.com/thread-21852035-1-1.html","https://club.huawei.com/thread-21852035-1-1.html")</f>
        <v/>
      </c>
    </row>
    <row r="158">
      <c r="B158" t="inlineStr">
        <is>
          <t xml:space="preserve">huafans01268983539       								</t>
        </is>
      </c>
      <c r="C158" t="inlineStr">
        <is>
          <t>P30的耳机是不是没有左右声道</t>
        </is>
      </c>
      <c r="D158" s="2">
        <f>HYPERLINK("https://club.huawei.com/thread-21836709-1-1.html","https://club.huawei.com/thread-21836709-1-1.html")</f>
        <v/>
      </c>
    </row>
    <row r="159">
      <c r="B159" t="inlineStr">
        <is>
          <t xml:space="preserve">76L       								</t>
        </is>
      </c>
      <c r="C159" t="inlineStr">
        <is>
          <t>我是被华为抛弃了吗</t>
        </is>
      </c>
      <c r="D159" s="2">
        <f>HYPERLINK("https://club.huawei.com/thread-21845878-1-1.html","https://club.huawei.com/thread-21845878-1-1.html")</f>
        <v/>
      </c>
    </row>
    <row r="160">
      <c r="B160" t="inlineStr">
        <is>
          <t xml:space="preserve">huafen519964696       								</t>
        </is>
      </c>
      <c r="C160" t="inlineStr">
        <is>
          <t>166版本比159版本耗电的原因在这里</t>
        </is>
      </c>
      <c r="D160" s="2">
        <f>HYPERLINK("https://club.huawei.com/thread-21851810-1-1.html","https://club.huawei.com/thread-21851810-1-1.html")</f>
        <v/>
      </c>
    </row>
    <row r="161">
      <c r="B161" t="inlineStr">
        <is>
          <t xml:space="preserve">无椒果       								</t>
        </is>
      </c>
      <c r="C161" t="inlineStr">
        <is>
          <t>收到166版本，任务栏好丑！太丑了，还有通知设置有问题</t>
        </is>
      </c>
      <c r="D161" s="2">
        <f>HYPERLINK("https://club.huawei.com/thread-21850773-1-2.html","https://club.huawei.com/thread-21850773-1-2.html")</f>
        <v/>
      </c>
    </row>
    <row r="162">
      <c r="B162" t="inlineStr">
        <is>
          <t xml:space="preserve">聆听花开在故乡       								</t>
        </is>
      </c>
      <c r="C162" t="inlineStr">
        <is>
          <t>手机是华为p30pro,录制的视频慢动作，另存以后有卡顿。</t>
        </is>
      </c>
      <c r="D162" s="2">
        <f>HYPERLINK("https://club.huawei.com/thread-21852587-1-2.html","https://club.huawei.com/thread-21852587-1-2.html")</f>
        <v/>
      </c>
    </row>
    <row r="163">
      <c r="B163" t="inlineStr">
        <is>
          <t xml:space="preserve">zx442803840       								</t>
        </is>
      </c>
      <c r="C163" t="inlineStr">
        <is>
          <t>升级EMUI 10后 google play store用不了</t>
        </is>
      </c>
      <c r="D163" s="2">
        <f>HYPERLINK("https://club.huawei.com/thread-21851036-1-2.html","https://club.huawei.com/thread-21851036-1-2.html")</f>
        <v/>
      </c>
    </row>
    <row r="164">
      <c r="B164" t="inlineStr">
        <is>
          <t xml:space="preserve">紫苏泡饭       								</t>
        </is>
      </c>
      <c r="C164" t="inlineStr">
        <is>
          <t>拍照很模糊</t>
        </is>
      </c>
      <c r="D164" s="2">
        <f>HYPERLINK("https://club.huawei.com/thread-21852358-1-2.html","https://club.huawei.com/thread-21852358-1-2.html")</f>
        <v/>
      </c>
    </row>
    <row r="165">
      <c r="B165" t="inlineStr">
        <is>
          <t xml:space="preserve">某年某月803       								</t>
        </is>
      </c>
      <c r="C165" t="inlineStr">
        <is>
          <t>P30Pro的超级人像火了</t>
        </is>
      </c>
      <c r="D165" s="2">
        <f>HYPERLINK("https://club.huawei.com/thread-21852349-1-2.html","https://club.huawei.com/thread-21852349-1-2.html")</f>
        <v/>
      </c>
    </row>
    <row r="166">
      <c r="A166" t="inlineStr">
        <is>
          <t>荣耀Magic2</t>
        </is>
      </c>
      <c r="B166" t="inlineStr">
        <is>
          <t xml:space="preserve">向李鑫              </t>
        </is>
      </c>
      <c r="C166" t="inlineStr">
        <is>
          <t>magicui3.0通知栏上方留一块白</t>
        </is>
      </c>
      <c r="D166" s="2">
        <f>HYPERLINK("https://club.huawei.com/thread-21852406-1-1.html","https://club.huawei.com/thread-21852406-1-1.html")</f>
        <v/>
      </c>
    </row>
    <row r="167">
      <c r="B167" t="inlineStr">
        <is>
          <t xml:space="preserve">huafans01246538524              </t>
        </is>
      </c>
      <c r="C167" t="inlineStr">
        <is>
          <t>通话音量极小</t>
        </is>
      </c>
      <c r="D167" s="2">
        <f>HYPERLINK("https://club.huawei.com/thread-21852520-1-1.html","https://club.huawei.com/thread-21852520-1-1.html")</f>
        <v/>
      </c>
    </row>
    <row r="168">
      <c r="B168" t="inlineStr">
        <is>
          <t xml:space="preserve">huafans01306825933              </t>
        </is>
      </c>
      <c r="C168" t="inlineStr">
        <is>
          <t>更新到M3.0发QQ语音出现黑屏现象</t>
        </is>
      </c>
      <c r="D168" s="2">
        <f>HYPERLINK("https://club.huawei.com/thread-21852013-1-1.html","https://club.huawei.com/thread-21852013-1-1.html")</f>
        <v/>
      </c>
    </row>
    <row r="169">
      <c r="B169" t="inlineStr">
        <is>
          <t xml:space="preserve">奔波儿灞灞波儿奔              </t>
        </is>
      </c>
      <c r="C169" t="inlineStr">
        <is>
          <t>语音助手问题</t>
        </is>
      </c>
      <c r="D169" s="2">
        <f>HYPERLINK("https://club.huawei.com/thread-21852157-1-1.html","https://club.huawei.com/thread-21852157-1-1.html")</f>
        <v/>
      </c>
    </row>
    <row r="170">
      <c r="B170" t="inlineStr">
        <is>
          <t xml:space="preserve">隔壁唐家小哥哥              </t>
        </is>
      </c>
      <c r="C170" t="inlineStr">
        <is>
          <t>截图时图片会动</t>
        </is>
      </c>
      <c r="D170" s="2">
        <f>HYPERLINK("https://club.huawei.com/thread-21850594-1-2.html","https://club.huawei.com/thread-21850594-1-2.html")</f>
        <v/>
      </c>
    </row>
    <row r="171">
      <c r="B171" t="inlineStr">
        <is>
          <t xml:space="preserve">倾她城抢她人              </t>
        </is>
      </c>
      <c r="C171" t="inlineStr">
        <is>
          <t>手机连接蓝牙耳机问题</t>
        </is>
      </c>
      <c r="D171" s="2">
        <f>HYPERLINK("https://club.huawei.com/thread-21851474-1-2.html","https://club.huawei.com/thread-21851474-1-2.html")</f>
        <v/>
      </c>
    </row>
    <row r="172">
      <c r="B172" t="inlineStr">
        <is>
          <t xml:space="preserve">huafans01324122721              </t>
        </is>
      </c>
      <c r="C172" t="inlineStr">
        <is>
          <t>magic2</t>
        </is>
      </c>
      <c r="D172" s="2">
        <f>HYPERLINK("https://club.huawei.com/thread-21851619-1-2.html","https://club.huawei.com/thread-21851619-1-2.html")</f>
        <v/>
      </c>
    </row>
    <row r="173">
      <c r="B173" t="inlineStr">
        <is>
          <t xml:space="preserve">huafans01249463727              </t>
        </is>
      </c>
      <c r="C173" t="inlineStr">
        <is>
          <t>玩王者卡屏</t>
        </is>
      </c>
      <c r="D173" s="2">
        <f>HYPERLINK("https://club.huawei.com/thread-21849762-1-2.html","https://club.huawei.com/thread-21849762-1-2.html")</f>
        <v/>
      </c>
    </row>
    <row r="174">
      <c r="B174" t="inlineStr">
        <is>
          <t xml:space="preserve">huafen988268450              </t>
        </is>
      </c>
      <c r="C174" t="inlineStr">
        <is>
          <t>magic ui升级到3.0后，使用qq会死机</t>
        </is>
      </c>
      <c r="D174" s="2">
        <f>HYPERLINK("https://club.huawei.com/thread-21846842-1-2.html","https://club.huawei.com/thread-21846842-1-2.html")</f>
        <v/>
      </c>
    </row>
    <row r="175">
      <c r="B175" t="inlineStr">
        <is>
          <t xml:space="preserve">love_风桦              </t>
        </is>
      </c>
      <c r="C175" t="inlineStr">
        <is>
          <t>175</t>
        </is>
      </c>
      <c r="D175" s="2">
        <f>HYPERLINK("https://club.huawei.com/thread-21846090-1-2.html","https://club.huawei.com/thread-21846090-1-2.html")</f>
        <v/>
      </c>
    </row>
  </sheetData>
  <mergeCells count="13">
    <mergeCell ref="A2:A15"/>
    <mergeCell ref="A16:A26"/>
    <mergeCell ref="A27:A44"/>
    <mergeCell ref="A45:A58"/>
    <mergeCell ref="A59:A67"/>
    <mergeCell ref="A68:A77"/>
    <mergeCell ref="A78:A100"/>
    <mergeCell ref="A101:A117"/>
    <mergeCell ref="A118:A136"/>
    <mergeCell ref="A137:A149"/>
    <mergeCell ref="A150:A151"/>
    <mergeCell ref="A152:A165"/>
    <mergeCell ref="A166:A17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2019-11-10T20:05:44Z</dcterms:created>
  <dcterms:modified xmlns:dcterms="http://purl.org/dc/terms/" xmlns:xsi="http://www.w3.org/2001/XMLSchema-instance" xsi:type="dcterms:W3CDTF">2019-11-10T20:05:44Z</dcterms:modified>
</cp:coreProperties>
</file>