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问题反馈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Ebrima"/>
      <b val="1"/>
      <sz val="14"/>
    </font>
    <font>
      <name val="华文琥珀"/>
      <strike val="0"/>
      <color rgb="FF0000FF"/>
      <sz val="14"/>
    </font>
    <font>
      <name val="微软雅黑"/>
      <strike val="0"/>
      <color rgb="FF000000"/>
      <sz val="10"/>
    </font>
    <font>
      <name val="微软雅黑"/>
      <strike val="0"/>
      <color rgb="FFFF0000"/>
      <sz val="10"/>
    </font>
  </fonts>
  <fills count="7">
    <fill>
      <patternFill/>
    </fill>
    <fill>
      <patternFill patternType="gray125"/>
    </fill>
    <fill>
      <patternFill>
        <fgColor rgb="FFFFFFFF"/>
        <bgColor rgb="FF000000"/>
      </patternFill>
    </fill>
    <fill>
      <patternFill>
        <fgColor rgb="00FFFF00"/>
        <bgColor rgb="00FFFF00"/>
      </patternFill>
    </fill>
    <fill>
      <patternFill patternType="solid">
        <fgColor rgb="00FFFF00"/>
        <bgColor rgb="00FFFF00"/>
      </patternFill>
    </fill>
    <fill>
      <patternFill patternType="solid">
        <fgColor rgb="00FFFF00"/>
        <bgColor rgb="00FF0000"/>
      </patternFill>
    </fill>
    <fill>
      <patternFill patternType="darkUp">
        <fgColor rgb="00FFFF00"/>
        <bgColor rgb="00FF0000"/>
      </patternFill>
    </fill>
  </fills>
  <borders count="6">
    <border>
      <left/>
      <right/>
      <top/>
      <bottom/>
      <diagonal/>
    </border>
    <border>
      <left>
        <color rgb="FF000000"/>
      </left>
      <right>
        <color rgb="FF000000"/>
      </right>
      <top>
        <color rgb="FF000000"/>
      </top>
      <bottom>
        <color rgb="FF000000"/>
      </bottom>
      <diagonal>
        <color rgb="FF000000"/>
      </diagonal>
      <vertical>
        <color rgb="FF000000"/>
      </vertical>
      <horizontal>
        <color rgb="FF000000"/>
      </horizontal>
    </border>
    <border>
      <left>
        <color rgb="00FFFF00"/>
      </left>
      <right>
        <color rgb="00FFFFFF"/>
      </right>
      <top>
        <color rgb="00FF00FF"/>
      </top>
      <bottom>
        <color rgb="0000FFFF"/>
      </bottom>
      <diagonal>
        <color rgb="000000FF"/>
      </diagonal>
      <vertical>
        <color rgb="00F0000F"/>
      </vertical>
      <horizontal>
        <color rgb="000FFF00"/>
      </horizontal>
    </border>
    <border>
      <left style="dashDotDot">
        <color rgb="00FFFF00"/>
      </left>
      <right style="dashDotDot">
        <color rgb="00FFFFFF"/>
      </right>
      <top style="dashDotDot">
        <color rgb="00FF00FF"/>
      </top>
      <bottom style="dashDotDot">
        <color rgb="0000FFFF"/>
      </bottom>
      <diagonal style="dashDotDot">
        <color rgb="000000FF"/>
      </diagonal>
      <vertical style="dashDotDot">
        <color rgb="00F0000F"/>
      </vertical>
      <horizontal style="dashDotDot">
        <color rgb="000FFF00"/>
      </horizontal>
    </border>
    <border>
      <left style="dashDotDot">
        <color rgb="009932CC"/>
      </left>
      <right style="dashDotDot">
        <color rgb="00121212"/>
      </right>
      <top style="dashDotDot">
        <color rgb="008B0A50"/>
      </top>
      <bottom style="dashDotDot">
        <color rgb="00B3EE3A"/>
      </bottom>
      <diagonal style="dashDotDot">
        <color rgb="000000FF"/>
      </diagonal>
      <vertical style="dashDotDot">
        <color rgb="00F0000F"/>
      </vertical>
      <horizontal style="dashDotDot">
        <color rgb="000FFF00"/>
      </horizontal>
    </border>
    <border>
      <left style="dashDotDot">
        <color rgb="009932CC"/>
      </left>
      <right style="dashDotDot">
        <color rgb="00121212"/>
      </right>
      <top style="dashDotDot">
        <color rgb="008B0A50"/>
      </top>
      <bottom style="dashDotDot">
        <color rgb="00B3EE3A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2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4" fillId="6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2" fillId="0" borderId="4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5" pivotButton="0" quotePrefix="0" xfId="0"/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 textRotation="90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 indent="22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111111</t>
        </is>
      </c>
      <c r="B1" s="10" t="inlineStr">
        <is>
          <t>用户昵称</t>
        </is>
      </c>
      <c r="C1" s="1" t="inlineStr">
        <is>
          <t>帖子名称</t>
        </is>
      </c>
      <c r="D1" s="13" t="inlineStr">
        <is>
          <t>帖子链接</t>
        </is>
      </c>
    </row>
    <row r="2">
      <c r="A2" t="inlineStr">
        <is>
          <t>华为Mate30</t>
        </is>
      </c>
      <c r="B2" t="inlineStr">
        <is>
          <t xml:space="preserve">醉酒之人君莫笑       								</t>
        </is>
      </c>
      <c r="C2" t="inlineStr">
        <is>
          <t>关于，这是里面的音效，里面的耳机选择</t>
        </is>
      </c>
      <c r="D2" s="2">
        <f>HYPERLINK("https://club.huawei.com/thread-21914452-1-1.html","https://club.huawei.com/thread-21914452-1-1.html")</f>
        <v/>
      </c>
    </row>
    <row r="3">
      <c r="B3" t="inlineStr">
        <is>
          <t xml:space="preserve">何阿本       								</t>
        </is>
      </c>
      <c r="C3" t="inlineStr">
        <is>
          <t>横屏游戏，方向触摸失灵</t>
        </is>
      </c>
      <c r="D3" s="2">
        <f>HYPERLINK("https://club.huawei.com/thread-21933775-1-1.html","https://club.huawei.com/thread-21933775-1-1.html")</f>
        <v/>
      </c>
    </row>
    <row r="4">
      <c r="B4" t="inlineStr">
        <is>
          <t xml:space="preserve">huafen917670831       								</t>
        </is>
      </c>
      <c r="C4" t="inlineStr">
        <is>
          <t>关于mate30音质</t>
        </is>
      </c>
      <c r="D4" s="2">
        <f>HYPERLINK("https://club.huawei.com/thread-21933412-1-1.html","https://club.huawei.com/thread-21933412-1-1.html")</f>
        <v/>
      </c>
    </row>
    <row r="5">
      <c r="B5" t="inlineStr">
        <is>
          <t xml:space="preserve">Liquor2       								</t>
        </is>
      </c>
      <c r="C5" s="21" t="inlineStr">
        <is>
          <t>夜景和拍照废了吗</t>
        </is>
      </c>
      <c r="D5" s="16">
        <f>HYPERLINK("https://club.huawei.com/thread-21925810-1-1.html","https://club.huawei.com/thread-21925810-1-1.html")</f>
        <v/>
      </c>
    </row>
    <row r="6">
      <c r="B6" t="inlineStr">
        <is>
          <t xml:space="preserve">huafen049122516       								</t>
        </is>
      </c>
      <c r="C6">
        <f>HYPERLINK("#A1","跳转到A1")</f>
        <v/>
      </c>
      <c r="D6" s="2">
        <f>HYPERLINK("https://club.huawei.com/thread-21931625-1-1.html","https://club.huawei.com/thread-21931625-1-1.html")</f>
        <v/>
      </c>
    </row>
    <row r="7">
      <c r="B7" t="inlineStr">
        <is>
          <t xml:space="preserve">huafen273637947       								</t>
        </is>
      </c>
      <c r="C7" t="inlineStr">
        <is>
          <t>mate30 升级156版本后耗电快5倍，怎么彻底降级版本</t>
        </is>
      </c>
      <c r="D7" s="2">
        <f>HYPERLINK("https://club.huawei.com/thread-21916888-1-1.html","https://club.huawei.com/thread-21916888-1-1.html")</f>
        <v/>
      </c>
    </row>
    <row r="8">
      <c r="B8" t="inlineStr">
        <is>
          <t xml:space="preserve">huafans01329390105       								</t>
        </is>
      </c>
      <c r="C8" t="inlineStr">
        <is>
          <t>华为品控你能不能用心一点，</t>
        </is>
      </c>
      <c r="D8" s="2">
        <f>HYPERLINK("https://club.huawei.com/thread-21931794-1-1.html","https://club.huawei.com/thread-21931794-1-1.html")</f>
        <v/>
      </c>
    </row>
    <row r="9">
      <c r="B9" t="inlineStr">
        <is>
          <t xml:space="preserve">huafen128465563       								</t>
        </is>
      </c>
      <c r="C9" t="inlineStr">
        <is>
          <t>适配问题</t>
        </is>
      </c>
      <c r="D9" s="2">
        <f>HYPERLINK("https://club.huawei.com/thread-21933397-1-1.html","https://club.huawei.com/thread-21933397-1-1.html")</f>
        <v/>
      </c>
    </row>
    <row r="10">
      <c r="B10" t="inlineStr">
        <is>
          <t xml:space="preserve">金刚猛狼       								</t>
        </is>
      </c>
      <c r="C10" t="inlineStr">
        <is>
          <t>为啥音效这里选择不了耳机类型？没人给解决呢？</t>
        </is>
      </c>
      <c r="D10" s="2">
        <f>HYPERLINK("https://club.huawei.com/thread-21932986-1-1.html","https://club.huawei.com/thread-21932986-1-1.html")</f>
        <v/>
      </c>
    </row>
    <row r="11">
      <c r="B11" t="inlineStr">
        <is>
          <t xml:space="preserve">金刚猛狼       								</t>
        </is>
      </c>
      <c r="C11" t="inlineStr">
        <is>
          <t>为啥音效这里选择不了耳机类型？没人给解决呢？</t>
        </is>
      </c>
      <c r="D11" s="2">
        <f>HYPERLINK("https://club.huawei.com/thread-21932986-1-2.html","https://club.huawei.com/thread-21932986-1-2.html")</f>
        <v/>
      </c>
    </row>
    <row r="12">
      <c r="B12" t="inlineStr">
        <is>
          <t xml:space="preserve">huafen954593110       								</t>
        </is>
      </c>
      <c r="C12" t="inlineStr">
        <is>
          <t>频道显示您当前使用处于移动数据，怎么取消？？？</t>
        </is>
      </c>
      <c r="D12" s="2">
        <f>HYPERLINK("https://club.huawei.com/thread-21933778-1-2.html","https://club.huawei.com/thread-21933778-1-2.html")</f>
        <v/>
      </c>
    </row>
    <row r="13">
      <c r="B13" t="inlineStr">
        <is>
          <t xml:space="preserve">huafen319044822       								</t>
        </is>
      </c>
      <c r="C13" t="inlineStr">
        <is>
          <t>华为设计之右手左手一个慢动作——反馈求助贴</t>
        </is>
      </c>
      <c r="D13" s="2">
        <f>HYPERLINK("https://club.huawei.com/thread-21933772-1-2.html","https://club.huawei.com/thread-21933772-1-2.html")</f>
        <v/>
      </c>
    </row>
    <row r="14">
      <c r="B14" t="inlineStr">
        <is>
          <t xml:space="preserve">huafans01286821805       								</t>
        </is>
      </c>
      <c r="C14" t="inlineStr">
        <is>
          <t>mate30pro 外放80%以上音量，直接像是破了音了</t>
        </is>
      </c>
      <c r="D14" s="2">
        <f>HYPERLINK("https://club.huawei.com/thread-21728608-1-2.html","https://club.huawei.com/thread-21728608-1-2.html")</f>
        <v/>
      </c>
    </row>
    <row r="15">
      <c r="B15" t="inlineStr">
        <is>
          <t xml:space="preserve">huafans01227629760       								</t>
        </is>
      </c>
      <c r="C15" t="inlineStr">
        <is>
          <t>录像模糊的问题不解决，我要求退货。</t>
        </is>
      </c>
      <c r="D15" s="2">
        <f>HYPERLINK("https://club.huawei.com/thread-21905775-1-2.html","https://club.huawei.com/thread-21905775-1-2.html")</f>
        <v/>
      </c>
    </row>
    <row r="16">
      <c r="B16" t="inlineStr">
        <is>
          <t xml:space="preserve">双树园       								</t>
        </is>
      </c>
      <c r="C16" t="inlineStr">
        <is>
          <t>mate 30  这两天登不上youtube 和google play了</t>
        </is>
      </c>
      <c r="D16" s="2">
        <f>HYPERLINK("https://club.huawei.com/thread-21932697-1-2.html","https://club.huawei.com/thread-21932697-1-2.html")</f>
        <v/>
      </c>
    </row>
    <row r="17">
      <c r="B17" t="inlineStr">
        <is>
          <t xml:space="preserve">huafen103876131       								</t>
        </is>
      </c>
      <c r="C17" t="inlineStr">
        <is>
          <t>MT30Pro，吃鸡屏幕晃动，你们有吗？</t>
        </is>
      </c>
      <c r="D17" s="2">
        <f>HYPERLINK("https://club.huawei.com/thread-21933764-1-2.html","https://club.huawei.com/thread-21933764-1-2.html")</f>
        <v/>
      </c>
    </row>
    <row r="18">
      <c r="B18" t="inlineStr">
        <is>
          <t xml:space="preserve">你渴望nai子吗       								</t>
        </is>
      </c>
      <c r="C18" t="inlineStr">
        <is>
          <t>锁屏手电筒图标黑了</t>
        </is>
      </c>
      <c r="D18" s="2">
        <f>HYPERLINK("https://club.huawei.com/thread-21930965-1-2.html","https://club.huawei.com/thread-21930965-1-2.html")</f>
        <v/>
      </c>
    </row>
    <row r="19">
      <c r="B19" t="inlineStr">
        <is>
          <t xml:space="preserve">huafen875905585       								</t>
        </is>
      </c>
      <c r="C19" t="inlineStr">
        <is>
          <t>为什么拍照这么白？</t>
        </is>
      </c>
      <c r="D19" s="2">
        <f>HYPERLINK("https://club.huawei.com/thread-21933360-1-2.html","https://club.huawei.com/thread-21933360-1-2.html")</f>
        <v/>
      </c>
    </row>
    <row r="20">
      <c r="B20" t="inlineStr">
        <is>
          <t xml:space="preserve">huafen375375205       								</t>
        </is>
      </c>
      <c r="C20" t="inlineStr">
        <is>
          <t>王者荣耀触控老是失灵</t>
        </is>
      </c>
      <c r="D20" s="2">
        <f>HYPERLINK("https://club.huawei.com/thread-21933382-1-2.html","https://club.huawei.com/thread-21933382-1-2.html")</f>
        <v/>
      </c>
    </row>
    <row r="21">
      <c r="B21" t="inlineStr">
        <is>
          <t xml:space="preserve">梦转瞬即逝       								</t>
        </is>
      </c>
      <c r="C21" t="inlineStr">
        <is>
          <t>使用原装耳机用QQ或微信打电话会频繁出现突然外放一的情况</t>
        </is>
      </c>
      <c r="D21" s="2">
        <f>HYPERLINK("https://club.huawei.com/thread-21933742-1-2.html","https://club.huawei.com/thread-21933742-1-2.html")</f>
        <v/>
      </c>
    </row>
    <row r="22">
      <c r="B22" t="inlineStr">
        <is>
          <t xml:space="preserve">huafen760205616       								</t>
        </is>
      </c>
      <c r="C22" t="inlineStr">
        <is>
          <t>mate30Pro打电话断断续续没信号</t>
        </is>
      </c>
      <c r="D22" s="2">
        <f>HYPERLINK("https://club.huawei.com/thread-21933136-1-2.html","https://club.huawei.com/thread-21933136-1-2.html")</f>
        <v/>
      </c>
    </row>
    <row r="23">
      <c r="B23" t="inlineStr">
        <is>
          <t xml:space="preserve">香菜不是盐须       								</t>
        </is>
      </c>
      <c r="C23" t="inlineStr">
        <is>
          <t>QQ音乐开着外放解锁屏幕的时候偶尔会有滋滋声</t>
        </is>
      </c>
      <c r="D23" s="2">
        <f>HYPERLINK("https://club.huawei.com/thread-21933659-1-2.html","https://club.huawei.com/thread-21933659-1-2.html")</f>
        <v/>
      </c>
    </row>
    <row r="24">
      <c r="A24" t="inlineStr">
        <is>
          <t>荣耀9X</t>
        </is>
      </c>
      <c r="B24" t="inlineStr">
        <is>
          <t xml:space="preserve">屏幕里的世界       								</t>
        </is>
      </c>
      <c r="C24" t="inlineStr">
        <is>
          <t>桌面下拉的搜索功能能不能给个关闭的选项？</t>
        </is>
      </c>
      <c r="D24" s="2">
        <f>HYPERLINK("https://club.huawei.com/thread-21933332-1-1.html","https://club.huawei.com/thread-21933332-1-1.html")</f>
        <v/>
      </c>
    </row>
    <row r="25">
      <c r="B25" t="inlineStr">
        <is>
          <t xml:space="preserve">huafen662108099       								</t>
        </is>
      </c>
      <c r="C25" t="inlineStr">
        <is>
          <t>荣耀9xpro的屏幕</t>
        </is>
      </c>
      <c r="D25" s="2">
        <f>HYPERLINK("https://club.huawei.com/thread-21932971-1-1.html","https://club.huawei.com/thread-21932971-1-1.html")</f>
        <v/>
      </c>
    </row>
    <row r="26">
      <c r="B26" t="inlineStr">
        <is>
          <t xml:space="preserve">huafen667153665       								</t>
        </is>
      </c>
      <c r="C26" t="inlineStr">
        <is>
          <t>手机顶部黑色方块是什么意思？</t>
        </is>
      </c>
      <c r="D26" s="2">
        <f>HYPERLINK("https://club.huawei.com/thread-21933266-1-1.html","https://club.huawei.com/thread-21933266-1-1.html")</f>
        <v/>
      </c>
    </row>
    <row r="27">
      <c r="B27" t="inlineStr">
        <is>
          <t xml:space="preserve">huafans01253322415       								</t>
        </is>
      </c>
      <c r="C27" t="inlineStr">
        <is>
          <t>您好，华为荣耀9x的华为输入法数字键盘怎么没有九宫格？</t>
        </is>
      </c>
      <c r="D27" s="2">
        <f>HYPERLINK("https://club.huawei.com/thread-21929349-1-1.html","https://club.huawei.com/thread-21929349-1-1.html")</f>
        <v/>
      </c>
    </row>
    <row r="28">
      <c r="B28" t="inlineStr">
        <is>
          <t xml:space="preserve">huafen186687563       								</t>
        </is>
      </c>
      <c r="C28" t="inlineStr">
        <is>
          <t>打字乱跳码，屏幕乱跳。</t>
        </is>
      </c>
      <c r="D28" s="2">
        <f>HYPERLINK("https://club.huawei.com/thread-21933616-1-1.html","https://club.huawei.com/thread-21933616-1-1.html")</f>
        <v/>
      </c>
    </row>
    <row r="29">
      <c r="B29" t="inlineStr">
        <is>
          <t xml:space="preserve">屏幕里的世界       								</t>
        </is>
      </c>
      <c r="C29" t="inlineStr">
        <is>
          <t>强烈要求荣耀9X增加隐私空间功能！</t>
        </is>
      </c>
      <c r="D29" s="2">
        <f>HYPERLINK("https://club.huawei.com/thread-21933255-1-1.html","https://club.huawei.com/thread-21933255-1-1.html")</f>
        <v/>
      </c>
    </row>
    <row r="30">
      <c r="B30" t="inlineStr">
        <is>
          <t xml:space="preserve">huafans01374904085       								</t>
        </is>
      </c>
      <c r="C30" t="inlineStr">
        <is>
          <t>相机莫名卡死？</t>
        </is>
      </c>
      <c r="D30" s="2">
        <f>HYPERLINK("https://club.huawei.com/thread-21932485-1-1.html","https://club.huawei.com/thread-21932485-1-1.html")</f>
        <v/>
      </c>
    </row>
    <row r="31">
      <c r="B31" t="inlineStr">
        <is>
          <t xml:space="preserve">huafen049915310       								</t>
        </is>
      </c>
      <c r="C31" t="inlineStr">
        <is>
          <t>求助蓝牙耳机发语音老是这样</t>
        </is>
      </c>
      <c r="D31" s="2">
        <f>HYPERLINK("https://club.huawei.com/thread-21933442-1-2.html","https://club.huawei.com/thread-21933442-1-2.html")</f>
        <v/>
      </c>
    </row>
    <row r="32">
      <c r="B32" t="inlineStr">
        <is>
          <t xml:space="preserve">huafans01256095244       								</t>
        </is>
      </c>
      <c r="C32" t="inlineStr">
        <is>
          <t>别的都能连</t>
        </is>
      </c>
      <c r="D32" s="2">
        <f>HYPERLINK("https://club.huawei.com/thread-21933302-1-2.html","https://club.huawei.com/thread-21933302-1-2.html")</f>
        <v/>
      </c>
    </row>
    <row r="33">
      <c r="B33" t="inlineStr">
        <is>
          <t xml:space="preserve">huafen629533079       								</t>
        </is>
      </c>
      <c r="C33" t="inlineStr">
        <is>
          <t>微信延时严重</t>
        </is>
      </c>
      <c r="D33" s="2">
        <f>HYPERLINK("https://club.huawei.com/thread-21932153-1-2.html","https://club.huawei.com/thread-21932153-1-2.html")</f>
        <v/>
      </c>
    </row>
    <row r="34">
      <c r="B34" t="inlineStr">
        <is>
          <t xml:space="preserve">鹿目圆天下第一       								</t>
        </is>
      </c>
      <c r="C34" t="inlineStr">
        <is>
          <t>荣耀9x内存卡作用？</t>
        </is>
      </c>
      <c r="D34" s="2">
        <f>HYPERLINK("https://club.huawei.com/thread-21913873-1-2.html","https://club.huawei.com/thread-21913873-1-2.html")</f>
        <v/>
      </c>
    </row>
    <row r="35">
      <c r="B35" t="inlineStr">
        <is>
          <t xml:space="preserve">huafans01382458201       								</t>
        </is>
      </c>
      <c r="C35" t="inlineStr">
        <is>
          <t>9x卡了</t>
        </is>
      </c>
      <c r="D35" s="2">
        <f>HYPERLINK("https://club.huawei.com/thread-21931779-1-2.html","https://club.huawei.com/thread-21931779-1-2.html")</f>
        <v/>
      </c>
    </row>
    <row r="36">
      <c r="B36" t="inlineStr">
        <is>
          <t xml:space="preserve">19910622       								</t>
        </is>
      </c>
      <c r="C36" t="inlineStr">
        <is>
          <t>荣耀9XPro</t>
        </is>
      </c>
      <c r="D36" s="2">
        <f>HYPERLINK("https://club.huawei.com/thread-21924639-1-2.html","https://club.huawei.com/thread-21924639-1-2.html")</f>
        <v/>
      </c>
    </row>
    <row r="37">
      <c r="B37" t="inlineStr">
        <is>
          <t xml:space="preserve">华粉昵称不对       								</t>
        </is>
      </c>
      <c r="C37" t="inlineStr">
        <is>
          <t>emui求开放Microsoft Launcher设为默认桌面</t>
        </is>
      </c>
      <c r="D37" s="2">
        <f>HYPERLINK("https://club.huawei.com/thread-21919786-1-2.html","https://club.huawei.com/thread-21919786-1-2.html")</f>
        <v/>
      </c>
    </row>
    <row r="38">
      <c r="B38" t="inlineStr">
        <is>
          <t xml:space="preserve">huafans01406288776       								</t>
        </is>
      </c>
      <c r="C38" t="inlineStr">
        <is>
          <t>9x的指纹功能没有了</t>
        </is>
      </c>
      <c r="D38" s="2">
        <f>HYPERLINK("https://club.huawei.com/thread-21931887-1-2.html","https://club.huawei.com/thread-21931887-1-2.html")</f>
        <v/>
      </c>
    </row>
    <row r="39">
      <c r="A39" t="inlineStr">
        <is>
          <t>华为平板M6</t>
        </is>
      </c>
      <c r="B39" t="inlineStr">
        <is>
          <t xml:space="preserve">huafans01393006806       								</t>
        </is>
      </c>
      <c r="C39" t="inlineStr">
        <is>
          <t>电脑模式下京东窗口拖动不了</t>
        </is>
      </c>
      <c r="D39" s="2">
        <f>HYPERLINK("https://club.huawei.com/thread-21932795-1-1.html","https://club.huawei.com/thread-21932795-1-1.html")</f>
        <v/>
      </c>
    </row>
    <row r="40">
      <c r="B40" t="inlineStr">
        <is>
          <t xml:space="preserve">huafans01323164903       								</t>
        </is>
      </c>
      <c r="C40" t="inlineStr">
        <is>
          <t>M6看视频突然没有声音</t>
        </is>
      </c>
      <c r="D40" s="2">
        <f>HYPERLINK("https://club.huawei.com/thread-21931597-1-1.html","https://club.huawei.com/thread-21931597-1-1.html")</f>
        <v/>
      </c>
    </row>
    <row r="41">
      <c r="B41" t="inlineStr">
        <is>
          <t xml:space="preserve">陈皮皮皮皮皮       								</t>
        </is>
      </c>
      <c r="C41" t="inlineStr">
        <is>
          <t>你早点更新行不行啊啊啊啊啊</t>
        </is>
      </c>
      <c r="D41" s="2">
        <f>HYPERLINK("https://club.huawei.com/thread-21931940-1-1.html","https://club.huawei.com/thread-21931940-1-1.html")</f>
        <v/>
      </c>
    </row>
    <row r="42">
      <c r="B42" t="inlineStr">
        <is>
          <t xml:space="preserve">huafans01343055856       								</t>
        </is>
      </c>
      <c r="C42" t="inlineStr">
        <is>
          <t>荣耀20与平板m6的游戏体验不一样</t>
        </is>
      </c>
      <c r="D42" s="2">
        <f>HYPERLINK("https://club.huawei.com/thread-21932094-1-1.html","https://club.huawei.com/thread-21932094-1-1.html")</f>
        <v/>
      </c>
    </row>
    <row r="43">
      <c r="B43" t="inlineStr">
        <is>
          <t xml:space="preserve">huafans01308198926       								</t>
        </is>
      </c>
      <c r="C43" t="inlineStr">
        <is>
          <t>玩吃鸡游戏抖屏</t>
        </is>
      </c>
      <c r="D43" s="2">
        <f>HYPERLINK("https://club.huawei.com/thread-21929974-1-1.html","https://club.huawei.com/thread-21929974-1-1.html")</f>
        <v/>
      </c>
    </row>
    <row r="44">
      <c r="B44" t="inlineStr">
        <is>
          <t xml:space="preserve">我是大饼哥       								</t>
        </is>
      </c>
      <c r="C44" t="inlineStr">
        <is>
          <t>M6 10.8英寸WIFI版本，不支持M－penlite吗？</t>
        </is>
      </c>
      <c r="D44" s="2">
        <f>HYPERLINK("https://club.huawei.com/thread-21931192-1-1.html","https://club.huawei.com/thread-21931192-1-1.html")</f>
        <v/>
      </c>
    </row>
    <row r="45">
      <c r="B45" t="inlineStr">
        <is>
          <t xml:space="preserve">王洪花花       								</t>
        </is>
      </c>
      <c r="C45" t="inlineStr">
        <is>
          <t>上不了网</t>
        </is>
      </c>
      <c r="D45" s="2">
        <f>HYPERLINK("https://club.huawei.com/thread-21933127-1-1.html","https://club.huawei.com/thread-21933127-1-1.html")</f>
        <v/>
      </c>
    </row>
    <row r="46">
      <c r="B46" t="inlineStr">
        <is>
          <t xml:space="preserve">PeterHRD       								</t>
        </is>
      </c>
      <c r="C46" t="inlineStr">
        <is>
          <t>更新最新系统好久了，QQ音乐还是没适配平行视界</t>
        </is>
      </c>
      <c r="D46" s="2">
        <f>HYPERLINK("https://club.huawei.com/thread-21929374-1-1.html","https://club.huawei.com/thread-21929374-1-1.html")</f>
        <v/>
      </c>
    </row>
    <row r="47">
      <c r="B47" t="inlineStr">
        <is>
          <t xml:space="preserve">戴小树       								</t>
        </is>
      </c>
      <c r="C47" t="inlineStr">
        <is>
          <t>不知道EMUI10是不是还没开发完？</t>
        </is>
      </c>
      <c r="D47" s="2">
        <f>HYPERLINK("https://club.huawei.com/thread-21933381-1-1.html","https://club.huawei.com/thread-21933381-1-1.html")</f>
        <v/>
      </c>
    </row>
    <row r="48">
      <c r="B48" t="inlineStr">
        <is>
          <t xml:space="preserve">huafen734674673       								</t>
        </is>
      </c>
      <c r="C48" t="inlineStr">
        <is>
          <t>弹出没有应用可执行此操作</t>
        </is>
      </c>
      <c r="D48" s="2">
        <f>HYPERLINK("https://club.huawei.com/thread-21931032-1-2.html","https://club.huawei.com/thread-21931032-1-2.html")</f>
        <v/>
      </c>
    </row>
    <row r="49">
      <c r="B49" t="inlineStr">
        <is>
          <t xml:space="preserve">没主儿的我       								</t>
        </is>
      </c>
      <c r="C49" t="inlineStr">
        <is>
          <t>安兔兔测评测着测着就闪退了？？</t>
        </is>
      </c>
      <c r="D49" s="2">
        <f>HYPERLINK("https://club.huawei.com/thread-21930883-1-2.html","https://club.huawei.com/thread-21930883-1-2.html")</f>
        <v/>
      </c>
    </row>
    <row r="50">
      <c r="B50" t="inlineStr">
        <is>
          <t xml:space="preserve">多多w关照       								</t>
        </is>
      </c>
      <c r="C50" t="inlineStr">
        <is>
          <t>m6双十一买的</t>
        </is>
      </c>
      <c r="D50" s="2">
        <f>HYPERLINK("https://club.huawei.com/thread-21929458-1-2.html","https://club.huawei.com/thread-21929458-1-2.html")</f>
        <v/>
      </c>
    </row>
    <row r="51">
      <c r="B51" t="inlineStr">
        <is>
          <t xml:space="preserve">Jason_X_Y       								</t>
        </is>
      </c>
      <c r="C51" t="inlineStr">
        <is>
          <t>花粉俱乐部 平行世界背景出现bug</t>
        </is>
      </c>
      <c r="D51" s="2">
        <f>HYPERLINK("https://club.huawei.com/thread-21912423-1-2.html","https://club.huawei.com/thread-21912423-1-2.html")</f>
        <v/>
      </c>
    </row>
    <row r="52">
      <c r="B52" t="inlineStr">
        <is>
          <t xml:space="preserve">huafans01383627362       								</t>
        </is>
      </c>
      <c r="C52" t="inlineStr">
        <is>
          <t>平板无法识别U盘</t>
        </is>
      </c>
      <c r="D52" s="2">
        <f>HYPERLINK("https://club.huawei.com/thread-21925694-1-2.html","https://club.huawei.com/thread-21925694-1-2.html")</f>
        <v/>
      </c>
    </row>
    <row r="53">
      <c r="B53" t="inlineStr">
        <is>
          <t xml:space="preserve">huafen978305148       								</t>
        </is>
      </c>
      <c r="C53" t="inlineStr">
        <is>
          <t>如何让平板黑屏下载不自动暂停</t>
        </is>
      </c>
      <c r="D53" s="2">
        <f>HYPERLINK("https://club.huawei.com/thread-21930152-1-2.html","https://club.huawei.com/thread-21930152-1-2.html")</f>
        <v/>
      </c>
    </row>
    <row r="54">
      <c r="B54" t="inlineStr">
        <is>
          <t xml:space="preserve">霜糖__       								</t>
        </is>
      </c>
      <c r="C54" t="inlineStr">
        <is>
          <t>M6高能版阴阳师不能分享</t>
        </is>
      </c>
      <c r="D54" s="2">
        <f>HYPERLINK("https://club.huawei.com/thread-21932078-1-2.html","https://club.huawei.com/thread-21932078-1-2.html")</f>
        <v/>
      </c>
    </row>
    <row r="55">
      <c r="B55" t="inlineStr">
        <is>
          <t xml:space="preserve">正元中医馆       								</t>
        </is>
      </c>
      <c r="C55" t="inlineStr">
        <is>
          <t>M6投屏的一点小问题</t>
        </is>
      </c>
      <c r="D55" s="2">
        <f>HYPERLINK("https://club.huawei.com/thread-21930520-1-2.html","https://club.huawei.com/thread-21930520-1-2.html")</f>
        <v/>
      </c>
    </row>
    <row r="56">
      <c r="A56" t="inlineStr">
        <is>
          <t>荣耀V20</t>
        </is>
      </c>
      <c r="B56" t="inlineStr">
        <is>
          <t xml:space="preserve">huafans01395075610       								</t>
        </is>
      </c>
      <c r="C56" t="inlineStr">
        <is>
          <t>打王者荣耀掉帧</t>
        </is>
      </c>
      <c r="D56" s="2">
        <f>HYPERLINK("https://club.huawei.com/thread-21933472-1-1.html","https://club.huawei.com/thread-21933472-1-1.html")</f>
        <v/>
      </c>
    </row>
    <row r="57">
      <c r="B57" t="inlineStr">
        <is>
          <t xml:space="preserve">huafans01269708791       								</t>
        </is>
      </c>
      <c r="C57" t="inlineStr">
        <is>
          <t>荣耀v20升级成EMUI 10之后不能分屏</t>
        </is>
      </c>
      <c r="D57" s="2">
        <f>HYPERLINK("https://club.huawei.com/thread-21933375-1-1.html","https://club.huawei.com/thread-21933375-1-1.html")</f>
        <v/>
      </c>
    </row>
    <row r="58">
      <c r="B58" t="inlineStr">
        <is>
          <t xml:space="preserve">Yangtelnet       								</t>
        </is>
      </c>
      <c r="C58" t="inlineStr">
        <is>
          <t>新入手的荣耀v20不明原因响一声</t>
        </is>
      </c>
      <c r="D58" s="2">
        <f>HYPERLINK("https://club.huawei.com/thread-21933201-1-1.html","https://club.huawei.com/thread-21933201-1-1.html")</f>
        <v/>
      </c>
    </row>
    <row r="59">
      <c r="B59" t="inlineStr">
        <is>
          <t xml:space="preserve">huafans01272003049       								</t>
        </is>
      </c>
      <c r="C59" t="inlineStr">
        <is>
          <t>有时花粉俱乐部登不上</t>
        </is>
      </c>
      <c r="D59" s="2">
        <f>HYPERLINK("https://club.huawei.com/thread-21933792-1-1.html","https://club.huawei.com/thread-21933792-1-1.html")</f>
        <v/>
      </c>
    </row>
    <row r="60">
      <c r="B60" t="inlineStr">
        <is>
          <t xml:space="preserve">此心惟涵       								</t>
        </is>
      </c>
      <c r="C60" t="inlineStr">
        <is>
          <t>荣耀v20能给freelace充电吗？</t>
        </is>
      </c>
      <c r="D60" s="2">
        <f>HYPERLINK("https://club.huawei.com/thread-21933788-1-1.html","https://club.huawei.com/thread-21933788-1-1.html")</f>
        <v/>
      </c>
    </row>
    <row r="61">
      <c r="B61" t="inlineStr">
        <is>
          <t xml:space="preserve">xmuwhj       								</t>
        </is>
      </c>
      <c r="C61" t="inlineStr">
        <is>
          <t>浏览器问题</t>
        </is>
      </c>
      <c r="D61" s="2">
        <f>HYPERLINK("https://club.huawei.com/thread-21932889-1-1.html","https://club.huawei.com/thread-21932889-1-1.html")</f>
        <v/>
      </c>
    </row>
    <row r="62">
      <c r="B62" t="inlineStr">
        <is>
          <t xml:space="preserve">dear青衫       								</t>
        </is>
      </c>
      <c r="C62" t="inlineStr">
        <is>
          <t>荣耀V20游戏内无法打开游戏空间？</t>
        </is>
      </c>
      <c r="D62" s="2">
        <f>HYPERLINK("https://club.huawei.com/thread-21933743-1-1.html","https://club.huawei.com/thread-21933743-1-1.html")</f>
        <v/>
      </c>
    </row>
    <row r="63">
      <c r="B63" t="inlineStr">
        <is>
          <t xml:space="preserve">huafans01370964519       								</t>
        </is>
      </c>
      <c r="C63" t="inlineStr">
        <is>
          <t>V20的百度carlife与机车联接不上</t>
        </is>
      </c>
      <c r="D63" s="2">
        <f>HYPERLINK("https://club.huawei.com/thread-21933181-1-1.html","https://club.huawei.com/thread-21933181-1-1.html")</f>
        <v/>
      </c>
    </row>
    <row r="64">
      <c r="B64" t="inlineStr">
        <is>
          <t xml:space="preserve">安吉拉的猫       								</t>
        </is>
      </c>
      <c r="C64" t="inlineStr">
        <is>
          <t>为什么175不能横屏了？</t>
        </is>
      </c>
      <c r="D64" s="2">
        <f>HYPERLINK("https://club.huawei.com/thread-21933714-1-1.html","https://club.huawei.com/thread-21933714-1-1.html")</f>
        <v/>
      </c>
    </row>
    <row r="65">
      <c r="B65" t="inlineStr">
        <is>
          <t xml:space="preserve">我有一块钱_       								</t>
        </is>
      </c>
      <c r="C65" t="inlineStr">
        <is>
          <t>好多游戏都不能全屏了？</t>
        </is>
      </c>
      <c r="D65" s="2">
        <f>HYPERLINK("https://club.huawei.com/thread-21933603-1-1.html","https://club.huawei.com/thread-21933603-1-1.html")</f>
        <v/>
      </c>
    </row>
    <row r="66">
      <c r="B66" t="inlineStr">
        <is>
          <t xml:space="preserve">huafans01326752220       								</t>
        </is>
      </c>
      <c r="C66" t="inlineStr">
        <is>
          <t>V20用自带播放器插耳机听音乐，自动暂停</t>
        </is>
      </c>
      <c r="D66" s="2">
        <f>HYPERLINK("https://club.huawei.com/thread-21933749-1-2.html","https://club.huawei.com/thread-21933749-1-2.html")</f>
        <v/>
      </c>
    </row>
    <row r="67">
      <c r="B67" t="inlineStr">
        <is>
          <t xml:space="preserve">huaweihfjlb       								</t>
        </is>
      </c>
      <c r="C67" t="inlineStr">
        <is>
          <t>软件闪退想从Magic 3.0，10.0.0.175，回退到magic 2.1，9.1.0.245版本</t>
        </is>
      </c>
      <c r="D67" s="2">
        <f>HYPERLINK("https://club.huawei.com/thread-21930960-1-2.html","https://club.huawei.com/thread-21930960-1-2.html")</f>
        <v/>
      </c>
    </row>
    <row r="68">
      <c r="B68" t="inlineStr">
        <is>
          <t xml:space="preserve">huafen402853876       								</t>
        </is>
      </c>
      <c r="C68" t="inlineStr">
        <is>
          <t>？</t>
        </is>
      </c>
      <c r="D68" s="2">
        <f>HYPERLINK("https://club.huawei.com/thread-21933741-1-2.html","https://club.huawei.com/thread-21933741-1-2.html")</f>
        <v/>
      </c>
    </row>
    <row r="69">
      <c r="B69" t="inlineStr">
        <is>
          <t xml:space="preserve">vividss       								</t>
        </is>
      </c>
      <c r="C69" t="inlineStr">
        <is>
          <t>刚到的v20手机掉电非常快，都没有插卡使用</t>
        </is>
      </c>
      <c r="D69" s="2">
        <f>HYPERLINK("https://club.huawei.com/thread-21933570-1-2.html","https://club.huawei.com/thread-21933570-1-2.html")</f>
        <v/>
      </c>
    </row>
    <row r="70">
      <c r="B70" t="inlineStr">
        <is>
          <t xml:space="preserve">一个好人啊呀       								</t>
        </is>
      </c>
      <c r="C70" t="inlineStr">
        <is>
          <t>升级emui10后无法运行游戏混沌与秩序</t>
        </is>
      </c>
      <c r="D70" s="2">
        <f>HYPERLINK("https://club.huawei.com/thread-21930474-1-2.html","https://club.huawei.com/thread-21930474-1-2.html")</f>
        <v/>
      </c>
    </row>
    <row r="71">
      <c r="B71" t="inlineStr">
        <is>
          <t xml:space="preserve">huafans01243060894       								</t>
        </is>
      </c>
      <c r="C71" t="inlineStr">
        <is>
          <t>天气软件提供的信息一点也不准</t>
        </is>
      </c>
      <c r="D71" s="2">
        <f>HYPERLINK("https://club.huawei.com/thread-21933702-1-2.html","https://club.huawei.com/thread-21933702-1-2.html")</f>
        <v/>
      </c>
    </row>
    <row r="72">
      <c r="B72" t="inlineStr">
        <is>
          <t xml:space="preserve">笑轻风       								</t>
        </is>
      </c>
      <c r="C72" t="inlineStr">
        <is>
          <t>最新的3.0版上汽通用五菱推出的菱菱邦APP不兼容</t>
        </is>
      </c>
      <c r="D72" s="2">
        <f>HYPERLINK("https://club.huawei.com/thread-21932891-1-2.html","https://club.huawei.com/thread-21932891-1-2.html")</f>
        <v/>
      </c>
    </row>
    <row r="73">
      <c r="B73" t="inlineStr">
        <is>
          <t xml:space="preserve">南珂007       								</t>
        </is>
      </c>
      <c r="C73" t="inlineStr">
        <is>
          <t>自动放歌？吃鸡重启？</t>
        </is>
      </c>
      <c r="D73" s="2">
        <f>HYPERLINK("https://club.huawei.com/thread-21933085-1-2.html","https://club.huawei.com/thread-21933085-1-2.html")</f>
        <v/>
      </c>
    </row>
    <row r="74">
      <c r="B74" t="inlineStr">
        <is>
          <t xml:space="preserve">huafans01240328870       								</t>
        </is>
      </c>
      <c r="C74" t="inlineStr">
        <is>
          <t>无法正常启动sim卡4g功能</t>
        </is>
      </c>
      <c r="D74" s="2">
        <f>HYPERLINK("https://club.huawei.com/thread-21933067-1-2.html","https://club.huawei.com/thread-21933067-1-2.html")</f>
        <v/>
      </c>
    </row>
    <row r="75">
      <c r="B75" t="inlineStr">
        <is>
          <t xml:space="preserve">huafans01257069248       								</t>
        </is>
      </c>
      <c r="C75" t="inlineStr">
        <is>
          <t>升级到10.175后，通知栏老是弹出音乐</t>
        </is>
      </c>
      <c r="D75" s="2">
        <f>HYPERLINK("https://club.huawei.com/thread-21933331-1-2.html","https://club.huawei.com/thread-21933331-1-2.html")</f>
        <v/>
      </c>
    </row>
    <row r="76">
      <c r="B76" t="inlineStr">
        <is>
          <t xml:space="preserve">huafen797700313       								</t>
        </is>
      </c>
      <c r="C76" t="inlineStr">
        <is>
          <t>荣耀不能分屏梦幻西游</t>
        </is>
      </c>
      <c r="D76" s="2">
        <f>HYPERLINK("https://club.huawei.com/thread-21933608-1-2.html","https://club.huawei.com/thread-21933608-1-2.html")</f>
        <v/>
      </c>
    </row>
    <row r="77">
      <c r="A77" t="inlineStr">
        <is>
          <t>荣耀20系列</t>
        </is>
      </c>
      <c r="B77" t="inlineStr">
        <is>
          <t xml:space="preserve">huafen341810348       								</t>
        </is>
      </c>
      <c r="C77" t="inlineStr">
        <is>
          <t>为什么我的荣耀20不显示快充了呢</t>
        </is>
      </c>
      <c r="D77" s="2">
        <f>HYPERLINK("https://club.huawei.com/thread-21516136-1-1.html","https://club.huawei.com/thread-21516136-1-1.html")</f>
        <v/>
      </c>
    </row>
    <row r="78">
      <c r="B78" t="inlineStr">
        <is>
          <t xml:space="preserve">huafen098008647       								</t>
        </is>
      </c>
      <c r="C78" t="inlineStr">
        <is>
          <t>网速慢，掉泪</t>
        </is>
      </c>
      <c r="D78" s="2">
        <f>HYPERLINK("https://club.huawei.com/thread-21933718-1-1.html","https://club.huawei.com/thread-21933718-1-1.html")</f>
        <v/>
      </c>
    </row>
    <row r="79">
      <c r="B79" t="inlineStr">
        <is>
          <t xml:space="preserve">huafen284736915       								</t>
        </is>
      </c>
      <c r="C79" t="inlineStr">
        <is>
          <t>荣耀20PRO新机手机信号弱，检测讲没问题，反馈无门啊</t>
        </is>
      </c>
      <c r="D79" s="2">
        <f>HYPERLINK("https://club.huawei.com/thread-21933761-1-1.html","https://club.huawei.com/thread-21933761-1-1.html")</f>
        <v/>
      </c>
    </row>
    <row r="80">
      <c r="B80" t="inlineStr">
        <is>
          <t xml:space="preserve">旅行的蜗牛0126       								</t>
        </is>
      </c>
      <c r="C80" t="inlineStr">
        <is>
          <t>拍照时候，如果来短信，屏幕会有水纹状的波动</t>
        </is>
      </c>
      <c r="D80" s="2">
        <f>HYPERLINK("https://club.huawei.com/thread-21933453-1-1.html","https://club.huawei.com/thread-21933453-1-1.html")</f>
        <v/>
      </c>
    </row>
    <row r="81">
      <c r="B81" t="inlineStr">
        <is>
          <t xml:space="preserve">绿色阳光58       								</t>
        </is>
      </c>
      <c r="C81" t="inlineStr">
        <is>
          <t>有时会莫名会自动打开其他app</t>
        </is>
      </c>
      <c r="D81" s="2">
        <f>HYPERLINK("https://club.huawei.com/thread-21932988-1-1.html","https://club.huawei.com/thread-21932988-1-1.html")</f>
        <v/>
      </c>
    </row>
    <row r="82">
      <c r="B82" t="inlineStr">
        <is>
          <t xml:space="preserve">GonglyunCheung       								</t>
        </is>
      </c>
      <c r="C82" t="inlineStr">
        <is>
          <t>荣耀20pro把摄像头遮住也能人脸解锁</t>
        </is>
      </c>
      <c r="D82" s="2">
        <f>HYPERLINK("https://club.huawei.com/thread-21932182-1-1.html","https://club.huawei.com/thread-21932182-1-1.html")</f>
        <v/>
      </c>
    </row>
    <row r="83">
      <c r="B83" t="inlineStr">
        <is>
          <t xml:space="preserve">雨落就好       								</t>
        </is>
      </c>
      <c r="C83" t="inlineStr">
        <is>
          <t>超级蓝牙</t>
        </is>
      </c>
      <c r="D83" s="2">
        <f>HYPERLINK("https://club.huawei.com/thread-21916203-1-1.html","https://club.huawei.com/thread-21916203-1-1.html")</f>
        <v/>
      </c>
    </row>
    <row r="84">
      <c r="B84" t="inlineStr">
        <is>
          <t xml:space="preserve">GonglyunCheung       								</t>
        </is>
      </c>
      <c r="C84" t="inlineStr">
        <is>
          <t>荣耀20pro把摄像头遮住也能人脸解锁</t>
        </is>
      </c>
      <c r="D84" s="2">
        <f>HYPERLINK("https://club.huawei.com/thread-21932182-1-2.html","https://club.huawei.com/thread-21932182-1-2.html")</f>
        <v/>
      </c>
    </row>
    <row r="85">
      <c r="B85" t="inlineStr">
        <is>
          <t xml:space="preserve">雨落就好       								</t>
        </is>
      </c>
      <c r="C85" t="inlineStr">
        <is>
          <t>超级蓝牙</t>
        </is>
      </c>
      <c r="D85" s="2">
        <f>HYPERLINK("https://club.huawei.com/thread-21916203-1-2.html","https://club.huawei.com/thread-21916203-1-2.html")</f>
        <v/>
      </c>
    </row>
    <row r="86">
      <c r="B86" t="inlineStr">
        <is>
          <t xml:space="preserve">huafans01257105536       								</t>
        </is>
      </c>
      <c r="C86" t="inlineStr">
        <is>
          <t>荣耀20指南针方问紊乱</t>
        </is>
      </c>
      <c r="D86" s="2">
        <f>HYPERLINK("https://club.huawei.com/thread-21933530-1-2.html","https://club.huawei.com/thread-21933530-1-2.html")</f>
        <v/>
      </c>
    </row>
    <row r="87">
      <c r="B87" t="inlineStr">
        <is>
          <t xml:space="preserve">huafans01371165745       								</t>
        </is>
      </c>
      <c r="C87" t="inlineStr">
        <is>
          <t>wifi问题</t>
        </is>
      </c>
      <c r="D87" s="2">
        <f>HYPERLINK("https://club.huawei.com/thread-21933293-1-2.html","https://club.huawei.com/thread-21933293-1-2.html")</f>
        <v/>
      </c>
    </row>
    <row r="88">
      <c r="B88" t="inlineStr">
        <is>
          <t xml:space="preserve">晔宁       								</t>
        </is>
      </c>
      <c r="C88" t="inlineStr">
        <is>
          <t>导航栏经常自动划出来</t>
        </is>
      </c>
      <c r="D88" s="2">
        <f>HYPERLINK("https://club.huawei.com/thread-21933222-1-2.html","https://club.huawei.com/thread-21933222-1-2.html")</f>
        <v/>
      </c>
    </row>
    <row r="89">
      <c r="B89" t="inlineStr">
        <is>
          <t xml:space="preserve">huafen968022953       								</t>
        </is>
      </c>
      <c r="C89" t="inlineStr">
        <is>
          <t>升级后图标变成这样了是什么情况？</t>
        </is>
      </c>
      <c r="D89" s="2">
        <f>HYPERLINK("https://club.huawei.com/thread-21933588-1-2.html","https://club.huawei.com/thread-21933588-1-2.html")</f>
        <v/>
      </c>
    </row>
    <row r="90">
      <c r="B90" t="inlineStr">
        <is>
          <t xml:space="preserve">天若有情彡       								</t>
        </is>
      </c>
      <c r="C90" t="inlineStr">
        <is>
          <t>电源键松松的</t>
        </is>
      </c>
      <c r="D90" s="2">
        <f>HYPERLINK("https://club.huawei.com/thread-21930472-1-2.html","https://club.huawei.com/thread-21930472-1-2.html")</f>
        <v/>
      </c>
    </row>
    <row r="91">
      <c r="B91" t="inlineStr">
        <is>
          <t xml:space="preserve">天晚你先睡哦       								</t>
        </is>
      </c>
      <c r="C91" t="inlineStr">
        <is>
          <t>横屏模式退出来时，返回不到竖屏模式</t>
        </is>
      </c>
      <c r="D91" s="2">
        <f>HYPERLINK("https://club.huawei.com/thread-21933657-1-2.html","https://club.huawei.com/thread-21933657-1-2.html")</f>
        <v/>
      </c>
    </row>
    <row r="92">
      <c r="B92" t="inlineStr">
        <is>
          <t xml:space="preserve">蓑翁钓月       								</t>
        </is>
      </c>
      <c r="C92" t="inlineStr">
        <is>
          <t>支付宝不支持指纹解锁和指纹支付</t>
        </is>
      </c>
      <c r="D92" s="2">
        <f>HYPERLINK("https://club.huawei.com/thread-21932781-1-2.html","https://club.huawei.com/thread-21932781-1-2.html")</f>
        <v/>
      </c>
    </row>
    <row r="93">
      <c r="B93" t="inlineStr">
        <is>
          <t xml:space="preserve">huafen563956337       								</t>
        </is>
      </c>
      <c r="C93" t="inlineStr">
        <is>
          <t>短信时间显示不正常</t>
        </is>
      </c>
      <c r="D93" s="2">
        <f>HYPERLINK("https://club.huawei.com/thread-21933621-1-2.html","https://club.huawei.com/thread-21933621-1-2.html")</f>
        <v/>
      </c>
    </row>
    <row r="94">
      <c r="B94" t="inlineStr">
        <is>
          <t xml:space="preserve">huafans01257060507       								</t>
        </is>
      </c>
      <c r="C94" t="inlineStr">
        <is>
          <t>荣耀20PRO标签NFC识别为什么一直都是qq打开，不能其他打开</t>
        </is>
      </c>
      <c r="D94" s="2">
        <f>HYPERLINK("https://club.huawei.com/thread-21931652-1-2.html","https://club.huawei.com/thread-21931652-1-2.html")</f>
        <v/>
      </c>
    </row>
    <row r="95">
      <c r="B95" t="inlineStr">
        <is>
          <t xml:space="preserve">huafen670425571       								</t>
        </is>
      </c>
      <c r="C95" t="inlineStr">
        <is>
          <t>荣耀20接听电话声音特别小</t>
        </is>
      </c>
      <c r="D95" s="2">
        <f>HYPERLINK("https://club.huawei.com/thread-21932938-1-2.html","https://club.huawei.com/thread-21932938-1-2.html")</f>
        <v/>
      </c>
    </row>
    <row r="96">
      <c r="B96" t="inlineStr">
        <is>
          <t xml:space="preserve">诚实的沈大师       								</t>
        </is>
      </c>
      <c r="C96" t="inlineStr">
        <is>
          <t>好嗨森，发现一个BUG！</t>
        </is>
      </c>
      <c r="D96" s="2">
        <f>HYPERLINK("https://club.huawei.com/thread-21932207-1-2.html","https://club.huawei.com/thread-21932207-1-2.html")</f>
        <v/>
      </c>
    </row>
    <row r="97">
      <c r="B97" t="inlineStr">
        <is>
          <t xml:space="preserve">huafans01404720612       								</t>
        </is>
      </c>
      <c r="C97" t="inlineStr">
        <is>
          <t>我的荣耀20Pro截止现在还没有推送升级版本？</t>
        </is>
      </c>
      <c r="D97" s="2">
        <f>HYPERLINK("https://club.huawei.com/thread-21933496-1-2.html","https://club.huawei.com/thread-21933496-1-2.html")</f>
        <v/>
      </c>
    </row>
    <row r="98">
      <c r="A98" t="inlineStr">
        <is>
          <t>华为nova5</t>
        </is>
      </c>
      <c r="B98" t="inlineStr">
        <is>
          <t xml:space="preserve">阿闫a       								</t>
        </is>
      </c>
      <c r="C98" t="inlineStr">
        <is>
          <t>指纹息屏显示能不能关闭？</t>
        </is>
      </c>
      <c r="D98" s="2">
        <f>HYPERLINK("https://club.huawei.com/thread-21336991-1-1.html","https://club.huawei.com/thread-21336991-1-1.html")</f>
        <v/>
      </c>
    </row>
    <row r="99">
      <c r="B99" t="inlineStr">
        <is>
          <t xml:space="preserve">香果味道       								</t>
        </is>
      </c>
      <c r="C99" t="inlineStr">
        <is>
          <t>锁屏自动解锁</t>
        </is>
      </c>
      <c r="D99" s="2">
        <f>HYPERLINK("https://club.huawei.com/thread-21932909-1-1.html","https://club.huawei.com/thread-21932909-1-1.html")</f>
        <v/>
      </c>
    </row>
    <row r="100">
      <c r="B100" t="inlineStr">
        <is>
          <t xml:space="preserve">huafans01384875813       								</t>
        </is>
      </c>
      <c r="C100" t="inlineStr">
        <is>
          <t>微信最上方不能正常显示</t>
        </is>
      </c>
      <c r="D100" s="2">
        <f>HYPERLINK("https://club.huawei.com/thread-21933129-1-1.html","https://club.huawei.com/thread-21933129-1-1.html")</f>
        <v/>
      </c>
    </row>
    <row r="101">
      <c r="B101" t="inlineStr">
        <is>
          <t xml:space="preserve">huafen351961605       								</t>
        </is>
      </c>
      <c r="C101" t="inlineStr">
        <is>
          <t>视频进不去全屏</t>
        </is>
      </c>
      <c r="D101" s="2">
        <f>HYPERLINK("https://club.huawei.com/thread-21933693-1-1.html","https://club.huawei.com/thread-21933693-1-1.html")</f>
        <v/>
      </c>
    </row>
    <row r="102">
      <c r="B102" t="inlineStr">
        <is>
          <t xml:space="preserve">huafans01378029978       								</t>
        </is>
      </c>
      <c r="C102" t="inlineStr">
        <is>
          <t>充电慢</t>
        </is>
      </c>
      <c r="D102" s="2">
        <f>HYPERLINK("https://club.huawei.com/thread-21933270-1-1.html","https://club.huawei.com/thread-21933270-1-1.html")</f>
        <v/>
      </c>
    </row>
    <row r="103">
      <c r="B103" t="inlineStr">
        <is>
          <t xml:space="preserve">Lz0       								</t>
        </is>
      </c>
      <c r="C103" t="inlineStr">
        <is>
          <t>微信网络通知严重延迟！</t>
        </is>
      </c>
      <c r="D103" s="2">
        <f>HYPERLINK("https://club.huawei.com/thread-21929235-1-1.html","https://club.huawei.com/thread-21929235-1-1.html")</f>
        <v/>
      </c>
    </row>
    <row r="104">
      <c r="B104" t="inlineStr">
        <is>
          <t xml:space="preserve">忆曾经泪为伊人流       								</t>
        </is>
      </c>
      <c r="C104" t="inlineStr">
        <is>
          <t>什么时候180可以升级到EMUI10啊，都快等疯了！！求解求解，</t>
        </is>
      </c>
      <c r="D104" s="2">
        <f>HYPERLINK("https://club.huawei.com/thread-21929842-1-1.html","https://club.huawei.com/thread-21929842-1-1.html")</f>
        <v/>
      </c>
    </row>
    <row r="105">
      <c r="B105" t="inlineStr">
        <is>
          <t xml:space="preserve">香果味道       								</t>
        </is>
      </c>
      <c r="C105" t="inlineStr">
        <is>
          <t>锁屏后自动解锁</t>
        </is>
      </c>
      <c r="D105" s="2">
        <f>HYPERLINK("https://club.huawei.com/thread-21932921-1-1.html","https://club.huawei.com/thread-21932921-1-1.html")</f>
        <v/>
      </c>
    </row>
    <row r="106">
      <c r="B106" t="inlineStr">
        <is>
          <t xml:space="preserve">huafen975220736       								</t>
        </is>
      </c>
      <c r="C106" t="inlineStr">
        <is>
          <t>180版本更新日志没有内容</t>
        </is>
      </c>
      <c r="D106" s="2">
        <f>HYPERLINK("https://club.huawei.com/thread-21932975-1-1.html","https://club.huawei.com/thread-21932975-1-1.html")</f>
        <v/>
      </c>
    </row>
    <row r="107">
      <c r="B107" t="inlineStr">
        <is>
          <t xml:space="preserve">huafans01398942269       								</t>
        </is>
      </c>
      <c r="C107" t="inlineStr">
        <is>
          <t>游戏时为什么频繁黑屏</t>
        </is>
      </c>
      <c r="D107" s="2">
        <f>HYPERLINK("https://club.huawei.com/thread-21933112-1-1.html","https://club.huawei.com/thread-21933112-1-1.html")</f>
        <v/>
      </c>
    </row>
    <row r="108">
      <c r="B108" t="inlineStr">
        <is>
          <t xml:space="preserve">huafans01398942269       								</t>
        </is>
      </c>
      <c r="C108" t="inlineStr">
        <is>
          <t>游戏时为什么频繁黑屏</t>
        </is>
      </c>
      <c r="D108" s="2">
        <f>HYPERLINK("https://club.huawei.com/thread-21933112-1-2.html","https://club.huawei.com/thread-21933112-1-2.html")</f>
        <v/>
      </c>
    </row>
    <row r="109">
      <c r="B109" t="inlineStr">
        <is>
          <t xml:space="preserve">huafen916667204       								</t>
        </is>
      </c>
      <c r="C109" t="inlineStr">
        <is>
          <t>白屏</t>
        </is>
      </c>
      <c r="D109" s="2">
        <f>HYPERLINK("https://club.huawei.com/thread-21927137-1-2.html","https://club.huawei.com/thread-21927137-1-2.html")</f>
        <v/>
      </c>
    </row>
    <row r="110">
      <c r="B110" t="inlineStr">
        <is>
          <t xml:space="preserve">huafen194878290       								</t>
        </is>
      </c>
      <c r="C110" t="inlineStr">
        <is>
          <t>夜间拍照问题</t>
        </is>
      </c>
      <c r="D110" s="2">
        <f>HYPERLINK("https://club.huawei.com/thread-21928691-1-2.html","https://club.huawei.com/thread-21928691-1-2.html")</f>
        <v/>
      </c>
    </row>
    <row r="111">
      <c r="B111" t="inlineStr">
        <is>
          <t xml:space="preserve">huafans01379519645       								</t>
        </is>
      </c>
      <c r="C111" t="inlineStr">
        <is>
          <t>10系统充电慢</t>
        </is>
      </c>
      <c r="D111" s="2">
        <f>HYPERLINK("https://club.huawei.com/thread-21911783-1-2.html","https://club.huawei.com/thread-21911783-1-2.html")</f>
        <v/>
      </c>
    </row>
    <row r="112">
      <c r="B112" t="inlineStr">
        <is>
          <t xml:space="preserve">月夜疏寒影       								</t>
        </is>
      </c>
      <c r="C112" t="inlineStr">
        <is>
          <t>有bug</t>
        </is>
      </c>
      <c r="D112" s="2">
        <f>HYPERLINK("https://club.huawei.com/thread-21933333-1-2.html","https://club.huawei.com/thread-21933333-1-2.html")</f>
        <v/>
      </c>
    </row>
    <row r="113">
      <c r="B113" t="inlineStr">
        <is>
          <t xml:space="preserve">huafen351961605       								</t>
        </is>
      </c>
      <c r="C113" t="inlineStr">
        <is>
          <t>王者退出后会一直横屏</t>
        </is>
      </c>
      <c r="D113" s="2">
        <f>HYPERLINK("https://club.huawei.com/thread-21929903-1-2.html","https://club.huawei.com/thread-21929903-1-2.html")</f>
        <v/>
      </c>
    </row>
    <row r="114">
      <c r="B114" t="inlineStr">
        <is>
          <t xml:space="preserve">huafen215111796       								</t>
        </is>
      </c>
      <c r="C114" t="inlineStr">
        <is>
          <t>升级10系统，贵州交警闪退了</t>
        </is>
      </c>
      <c r="D114" s="2">
        <f>HYPERLINK("https://club.huawei.com/thread-21928304-1-2.html","https://club.huawei.com/thread-21928304-1-2.html")</f>
        <v/>
      </c>
    </row>
    <row r="115">
      <c r="B115" t="inlineStr">
        <is>
          <t xml:space="preserve">gaojie1985       								</t>
        </is>
      </c>
      <c r="C115" t="inlineStr">
        <is>
          <t>指纹开锁</t>
        </is>
      </c>
      <c r="D115" s="2">
        <f>HYPERLINK("https://club.huawei.com/thread-21931898-1-2.html","https://club.huawei.com/thread-21931898-1-2.html")</f>
        <v/>
      </c>
    </row>
    <row r="116">
      <c r="B116" t="inlineStr">
        <is>
          <t xml:space="preserve">huafans01191342228       								</t>
        </is>
      </c>
      <c r="C116" t="inlineStr">
        <is>
          <t>更新10之后</t>
        </is>
      </c>
      <c r="D116" s="2">
        <f>HYPERLINK("https://club.huawei.com/thread-21932075-1-2.html","https://club.huawei.com/thread-21932075-1-2.html")</f>
        <v/>
      </c>
    </row>
    <row r="117">
      <c r="A117" t="inlineStr">
        <is>
          <t>荣耀20i</t>
        </is>
      </c>
      <c r="B117" t="inlineStr">
        <is>
          <t xml:space="preserve">023往事如烟       								</t>
        </is>
      </c>
      <c r="C117" t="inlineStr">
        <is>
          <t>荣耀20i升安卓10像这样了</t>
        </is>
      </c>
      <c r="D117" s="2">
        <f>HYPERLINK("https://club.huawei.com/thread-21930638-1-1.html","https://club.huawei.com/thread-21930638-1-1.html")</f>
        <v/>
      </c>
    </row>
    <row r="118">
      <c r="B118" t="inlineStr">
        <is>
          <t xml:space="preserve">华为忠实花粉       								</t>
        </is>
      </c>
      <c r="C118" t="inlineStr">
        <is>
          <t>为啥相机那么难看，切换模式的时候出现大字体，好难看</t>
        </is>
      </c>
      <c r="D118" s="2">
        <f>HYPERLINK("https://club.huawei.com/thread-21932720-1-1.html","https://club.huawei.com/thread-21932720-1-1.html")</f>
        <v/>
      </c>
    </row>
    <row r="119">
      <c r="B119" t="inlineStr">
        <is>
          <t xml:space="preserve">华为忠实花粉       								</t>
        </is>
      </c>
      <c r="C119" t="inlineStr">
        <is>
          <t>希望正式版能把续航和应用助手的bug修复一下</t>
        </is>
      </c>
      <c r="D119" s="2">
        <f>HYPERLINK("https://club.huawei.com/thread-21932136-1-1.html","https://club.huawei.com/thread-21932136-1-1.html")</f>
        <v/>
      </c>
    </row>
    <row r="120">
      <c r="B120" t="inlineStr">
        <is>
          <t xml:space="preserve">A离人唱挽歌       								</t>
        </is>
      </c>
      <c r="C120" t="inlineStr">
        <is>
          <t>通知栏图标大小不一致</t>
        </is>
      </c>
      <c r="D120" s="2">
        <f>HYPERLINK("https://club.huawei.com/thread-21924855-1-1.html","https://club.huawei.com/thread-21924855-1-1.html")</f>
        <v/>
      </c>
    </row>
    <row r="121">
      <c r="B121" t="inlineStr">
        <is>
          <t xml:space="preserve">huafen475854235       								</t>
        </is>
      </c>
      <c r="C121" t="inlineStr">
        <is>
          <t>升级EMUI10后，杂志锁屏无法保存本地，收藏了都没用，求解</t>
        </is>
      </c>
      <c r="D121" s="2">
        <f>HYPERLINK("https://club.huawei.com/thread-21930927-1-1.html","https://club.huawei.com/thread-21930927-1-1.html")</f>
        <v/>
      </c>
    </row>
    <row r="122">
      <c r="B122" t="inlineStr">
        <is>
          <t xml:space="preserve">huafans01228970308       								</t>
        </is>
      </c>
      <c r="C122" t="inlineStr">
        <is>
          <t>屏幕有白点，注意左上角的白点，第二张图</t>
        </is>
      </c>
      <c r="D122" s="2">
        <f>HYPERLINK("https://club.huawei.com/thread-21817331-1-1.html","https://club.huawei.com/thread-21817331-1-1.html")</f>
        <v/>
      </c>
    </row>
    <row r="123">
      <c r="B123" t="inlineStr">
        <is>
          <t xml:space="preserve">huafans01375766995       								</t>
        </is>
      </c>
      <c r="C123" t="inlineStr">
        <is>
          <t>卡</t>
        </is>
      </c>
      <c r="D123" s="2">
        <f>HYPERLINK("https://club.huawei.com/thread-21921297-1-1.html","https://club.huawei.com/thread-21921297-1-1.html")</f>
        <v/>
      </c>
    </row>
    <row r="124">
      <c r="B124" t="inlineStr">
        <is>
          <t xml:space="preserve">德缘热心待你       								</t>
        </is>
      </c>
      <c r="C124" t="inlineStr">
        <is>
          <t>希望优化一下荣耀20i后置摄像头，拍出来的照片有点模糊。</t>
        </is>
      </c>
      <c r="D124" s="2">
        <f>HYPERLINK("https://club.huawei.com/thread-21897844-1-1.html","https://club.huawei.com/thread-21897844-1-1.html")</f>
        <v/>
      </c>
    </row>
    <row r="125">
      <c r="B125" t="inlineStr">
        <is>
          <t xml:space="preserve">huafans01228970308       								</t>
        </is>
      </c>
      <c r="C125" t="inlineStr">
        <is>
          <t>打游戏时，通知栏图标不一致</t>
        </is>
      </c>
      <c r="D125" s="2">
        <f>HYPERLINK("https://club.huawei.com/thread-21927976-1-1.html","https://club.huawei.com/thread-21927976-1-1.html")</f>
        <v/>
      </c>
    </row>
    <row r="126">
      <c r="B126" t="inlineStr">
        <is>
          <t xml:space="preserve">huafen503787905       								</t>
        </is>
      </c>
      <c r="C126" t="inlineStr">
        <is>
          <t>新系统稍有卡顿</t>
        </is>
      </c>
      <c r="D126" s="2">
        <f>HYPERLINK("https://club.huawei.com/thread-21923851-1-1.html","https://club.huawei.com/thread-21923851-1-1.html")</f>
        <v/>
      </c>
    </row>
    <row r="127">
      <c r="B127" t="inlineStr">
        <is>
          <t xml:space="preserve">huafans01279413555       								</t>
        </is>
      </c>
      <c r="C127" t="inlineStr">
        <is>
          <t>刚买四个月就跳屏？？？？</t>
        </is>
      </c>
      <c r="D127" s="2">
        <f>HYPERLINK("https://club.huawei.com/thread-21923105-1-1.html","https://club.huawei.com/thread-21923105-1-1.html")</f>
        <v/>
      </c>
    </row>
    <row r="128">
      <c r="B128" t="inlineStr">
        <is>
          <t xml:space="preserve">huafen186355257       								</t>
        </is>
      </c>
      <c r="C128" t="inlineStr">
        <is>
          <t>游戏助手</t>
        </is>
      </c>
      <c r="D128" s="2">
        <f>HYPERLINK("https://club.huawei.com/thread-21928588-1-1.html","https://club.huawei.com/thread-21928588-1-1.html")</f>
        <v/>
      </c>
    </row>
    <row r="129">
      <c r="B129" t="inlineStr">
        <is>
          <t xml:space="preserve">huafen367664085       								</t>
        </is>
      </c>
      <c r="C129" t="inlineStr">
        <is>
          <t>卡顿，黑屏，闪退</t>
        </is>
      </c>
      <c r="D129" s="2">
        <f>HYPERLINK("https://club.huawei.com/thread-21922413-1-1.html","https://club.huawei.com/thread-21922413-1-1.html")</f>
        <v/>
      </c>
    </row>
    <row r="130">
      <c r="B130" t="inlineStr">
        <is>
          <t xml:space="preserve">huafans01298415917       								</t>
        </is>
      </c>
      <c r="C130" t="inlineStr">
        <is>
          <t>自拍镜像问题</t>
        </is>
      </c>
      <c r="D130" s="2">
        <f>HYPERLINK("https://club.huawei.com/thread-21923659-1-1.html","https://club.huawei.com/thread-21923659-1-1.html")</f>
        <v/>
      </c>
    </row>
    <row r="131">
      <c r="B131" t="inlineStr">
        <is>
          <t xml:space="preserve">l寻找乌托邦l       								</t>
        </is>
      </c>
      <c r="C131" t="inlineStr">
        <is>
          <t>内存显示</t>
        </is>
      </c>
      <c r="D131" s="2">
        <f>HYPERLINK("https://club.huawei.com/thread-21927246-1-1.html","https://club.huawei.com/thread-21927246-1-1.html")</f>
        <v/>
      </c>
    </row>
    <row r="132">
      <c r="B132" t="inlineStr">
        <is>
          <t xml:space="preserve">华为忠实花粉       								</t>
        </is>
      </c>
      <c r="C132" t="inlineStr">
        <is>
          <t>不喜欢游戏模式下翻下的通知栏，感觉不好看！</t>
        </is>
      </c>
      <c r="D132" s="2">
        <f>HYPERLINK("https://club.huawei.com/thread-21853357-1-1.html","https://club.huawei.com/thread-21853357-1-1.html")</f>
        <v/>
      </c>
    </row>
    <row r="133">
      <c r="B133" t="inlineStr">
        <is>
          <t xml:space="preserve">浪子回头f1       								</t>
        </is>
      </c>
      <c r="C133" t="inlineStr">
        <is>
          <t>字幕</t>
        </is>
      </c>
      <c r="D133" s="2">
        <f>HYPERLINK("https://club.huawei.com/thread-21921708-1-2.html","https://club.huawei.com/thread-21921708-1-2.html")</f>
        <v/>
      </c>
    </row>
    <row r="134">
      <c r="B134" t="inlineStr">
        <is>
          <t xml:space="preserve">王珍杨       								</t>
        </is>
      </c>
      <c r="C134" t="inlineStr">
        <is>
          <t>为啥升级后系统这么卡</t>
        </is>
      </c>
      <c r="D134" s="2">
        <f>HYPERLINK("https://club.huawei.com/thread-21920070-1-2.html","https://club.huawei.com/thread-21920070-1-2.html")</f>
        <v/>
      </c>
    </row>
    <row r="135">
      <c r="B135" t="inlineStr">
        <is>
          <t xml:space="preserve">华为忠实花粉       								</t>
        </is>
      </c>
      <c r="C135" t="inlineStr">
        <is>
          <t>全网申请正式版，速度速度</t>
        </is>
      </c>
      <c r="D135" s="2">
        <f>HYPERLINK("https://club.huawei.com/thread-21906756-1-2.html","https://club.huawei.com/thread-21906756-1-2.html")</f>
        <v/>
      </c>
    </row>
    <row r="136">
      <c r="B136" t="inlineStr">
        <is>
          <t xml:space="preserve">雄大7375       								</t>
        </is>
      </c>
      <c r="C136" t="inlineStr">
        <is>
          <t>荣耀20i程序闪退</t>
        </is>
      </c>
      <c r="D136" s="2">
        <f>HYPERLINK("https://club.huawei.com/thread-21921582-1-2.html","https://club.huawei.com/thread-21921582-1-2.html")</f>
        <v/>
      </c>
    </row>
    <row r="137">
      <c r="B137" t="inlineStr">
        <is>
          <t xml:space="preserve">肾虚的吴忧       								</t>
        </is>
      </c>
      <c r="C137" t="inlineStr">
        <is>
          <t>字幕</t>
        </is>
      </c>
      <c r="D137" s="2">
        <f>HYPERLINK("https://club.huawei.com/thread-21849650-1-2.html","https://club.huawei.com/thread-21849650-1-2.html")</f>
        <v/>
      </c>
    </row>
    <row r="138">
      <c r="B138" t="inlineStr">
        <is>
          <t xml:space="preserve">huafans01225754746       								</t>
        </is>
      </c>
      <c r="C138" t="inlineStr">
        <is>
          <t>为什么我的荣耀20i 拍出来的照片特别模糊噪点特别多</t>
        </is>
      </c>
      <c r="D138" s="2">
        <f>HYPERLINK("https://club.huawei.com/thread-21890142-1-2.html","https://club.huawei.com/thread-21890142-1-2.html")</f>
        <v/>
      </c>
    </row>
    <row r="139">
      <c r="B139" t="inlineStr">
        <is>
          <t xml:space="preserve">huafans01393118265       								</t>
        </is>
      </c>
      <c r="C139" t="inlineStr">
        <is>
          <t>华为荣耀20i充电器</t>
        </is>
      </c>
      <c r="D139" s="2">
        <f>HYPERLINK("https://club.huawei.com/thread-21917501-1-2.html","https://club.huawei.com/thread-21917501-1-2.html")</f>
        <v/>
      </c>
    </row>
    <row r="140">
      <c r="B140" t="inlineStr">
        <is>
          <t xml:space="preserve">huafans01304104473       								</t>
        </is>
      </c>
      <c r="C140" t="inlineStr">
        <is>
          <t>手机卡死问题</t>
        </is>
      </c>
      <c r="D140" s="2">
        <f>HYPERLINK("https://club.huawei.com/thread-21898320-1-2.html","https://club.huawei.com/thread-21898320-1-2.html")</f>
        <v/>
      </c>
    </row>
    <row r="141">
      <c r="B141" t="inlineStr">
        <is>
          <t xml:space="preserve">huafen183572051       								</t>
        </is>
      </c>
      <c r="C141" t="inlineStr">
        <is>
          <t>应用闪退</t>
        </is>
      </c>
      <c r="D141" s="2">
        <f>HYPERLINK("https://club.huawei.com/thread-21913396-1-2.html","https://club.huawei.com/thread-21913396-1-2.html")</f>
        <v/>
      </c>
    </row>
    <row r="142">
      <c r="B142" t="inlineStr">
        <is>
          <t xml:space="preserve">yangwenwu822       								</t>
        </is>
      </c>
      <c r="C142" t="inlineStr">
        <is>
          <t>荣耀20i 熄屏快呼怎么关了</t>
        </is>
      </c>
      <c r="D142" s="2">
        <f>HYPERLINK("https://club.huawei.com/thread-21911464-1-2.html","https://club.huawei.com/thread-21911464-1-2.html")</f>
        <v/>
      </c>
    </row>
    <row r="143">
      <c r="B143" t="inlineStr">
        <is>
          <t xml:space="preserve">huafen448300604       								</t>
        </is>
      </c>
      <c r="C143" t="inlineStr">
        <is>
          <t>手机信号特别差</t>
        </is>
      </c>
      <c r="D143" s="2">
        <f>HYPERLINK("https://club.huawei.com/thread-21884958-1-2.html","https://club.huawei.com/thread-21884958-1-2.html")</f>
        <v/>
      </c>
    </row>
    <row r="144">
      <c r="B144" t="inlineStr">
        <is>
          <t xml:space="preserve">huafans01181609102       								</t>
        </is>
      </c>
      <c r="C144" t="inlineStr">
        <is>
          <t>20i来电不显示号码和联系人</t>
        </is>
      </c>
      <c r="D144" s="2">
        <f>HYPERLINK("https://club.huawei.com/thread-21881255-1-2.html","https://club.huawei.com/thread-21881255-1-2.html")</f>
        <v/>
      </c>
    </row>
    <row r="145">
      <c r="B145" t="inlineStr">
        <is>
          <t xml:space="preserve">huafen487940900       								</t>
        </is>
      </c>
      <c r="C145" t="inlineStr">
        <is>
          <t>荣耀20i更新10.0后</t>
        </is>
      </c>
      <c r="D145" s="2">
        <f>HYPERLINK("https://club.huawei.com/thread-21887993-1-2.html","https://club.huawei.com/thread-21887993-1-2.html")</f>
        <v/>
      </c>
    </row>
    <row r="146">
      <c r="B146" t="inlineStr">
        <is>
          <t xml:space="preserve">好的冒泡泡       								</t>
        </is>
      </c>
      <c r="C146" t="inlineStr">
        <is>
          <t>朋友圈图片加载</t>
        </is>
      </c>
      <c r="D146" s="2">
        <f>HYPERLINK("https://club.huawei.com/thread-21894547-1-2.html","https://club.huawei.com/thread-21894547-1-2.html")</f>
        <v/>
      </c>
    </row>
    <row r="147">
      <c r="A147" t="inlineStr">
        <is>
          <t>荣耀8X系列</t>
        </is>
      </c>
      <c r="B147" t="inlineStr">
        <is>
          <t xml:space="preserve">huafans01317078100       								</t>
        </is>
      </c>
      <c r="C147" t="inlineStr">
        <is>
          <t>打王者断流</t>
        </is>
      </c>
      <c r="D147" s="2">
        <f>HYPERLINK("https://club.huawei.com/thread-21932122-1-1.html","https://club.huawei.com/thread-21932122-1-1.html")</f>
        <v/>
      </c>
    </row>
    <row r="148">
      <c r="B148" t="inlineStr">
        <is>
          <t xml:space="preserve">顾影阑珊       								</t>
        </is>
      </c>
      <c r="C148" t="inlineStr">
        <is>
          <t>个性设置</t>
        </is>
      </c>
      <c r="D148" s="2">
        <f>HYPERLINK("https://club.huawei.com/thread-21933107-1-1.html","https://club.huawei.com/thread-21933107-1-1.html")</f>
        <v/>
      </c>
    </row>
    <row r="149">
      <c r="B149" t="inlineStr">
        <is>
          <t xml:space="preserve">huafans01316277928       								</t>
        </is>
      </c>
      <c r="C149" t="inlineStr">
        <is>
          <t>华为8x，更新了901系统之后简直了</t>
        </is>
      </c>
      <c r="D149" s="2">
        <f>HYPERLINK("https://club.huawei.com/thread-21113495-1-1.html","https://club.huawei.com/thread-21113495-1-1.html")</f>
        <v/>
      </c>
    </row>
    <row r="150">
      <c r="B150" t="inlineStr">
        <is>
          <t xml:space="preserve">huafans01369588617       								</t>
        </is>
      </c>
      <c r="C150" t="inlineStr">
        <is>
          <t>你们系统更新了之后是不是变卡了</t>
        </is>
      </c>
      <c r="D150" s="2">
        <f>HYPERLINK("https://club.huawei.com/thread-21218169-1-1.html","https://club.huawei.com/thread-21218169-1-1.html")</f>
        <v/>
      </c>
    </row>
    <row r="151">
      <c r="B151" t="inlineStr">
        <is>
          <t xml:space="preserve">huafans01374120961       								</t>
        </is>
      </c>
      <c r="C151" t="inlineStr">
        <is>
          <t>8X为什么没有快捷键开手电筒</t>
        </is>
      </c>
      <c r="D151" s="2">
        <f>HYPERLINK("https://club.huawei.com/thread-21931735-1-1.html","https://club.huawei.com/thread-21931735-1-1.html")</f>
        <v/>
      </c>
    </row>
    <row r="152">
      <c r="B152" t="inlineStr">
        <is>
          <t xml:space="preserve">huafans01306820949       								</t>
        </is>
      </c>
      <c r="C152" t="inlineStr">
        <is>
          <t>卡顿</t>
        </is>
      </c>
      <c r="D152" s="2">
        <f>HYPERLINK("https://club.huawei.com/thread-21901664-1-2.html","https://club.huawei.com/thread-21901664-1-2.html")</f>
        <v/>
      </c>
    </row>
    <row r="153">
      <c r="B153" t="inlineStr">
        <is>
          <t xml:space="preserve">huafans01377294929       								</t>
        </is>
      </c>
      <c r="C153" t="inlineStr">
        <is>
          <t>我无聊设置 无障碍-色觉调整后 ，桌面应用图标变不回来</t>
        </is>
      </c>
      <c r="D153" s="2">
        <f>HYPERLINK("https://club.huawei.com/thread-21931893-1-2.html","https://club.huawei.com/thread-21931893-1-2.html")</f>
        <v/>
      </c>
    </row>
    <row r="154">
      <c r="B154" t="inlineStr">
        <is>
          <t xml:space="preserve">huafen986830408       								</t>
        </is>
      </c>
      <c r="C154" t="inlineStr">
        <is>
          <t>电信说20G之后限速到3.1m/s，结果限速到192k/s，怎么回事？</t>
        </is>
      </c>
      <c r="D154" s="2">
        <f>HYPERLINK("https://club.huawei.com/thread-21929381-1-2.html","https://club.huawei.com/thread-21929381-1-2.html")</f>
        <v/>
      </c>
    </row>
    <row r="155">
      <c r="B155" t="inlineStr">
        <is>
          <t xml:space="preserve">huafans01350396404       								</t>
        </is>
      </c>
      <c r="C155" t="inlineStr">
        <is>
          <t>这是什么情况？</t>
        </is>
      </c>
      <c r="D155" s="2">
        <f>HYPERLINK("https://club.huawei.com/thread-21931673-1-2.html","https://club.huawei.com/thread-21931673-1-2.html")</f>
        <v/>
      </c>
    </row>
    <row r="156">
      <c r="B156" t="inlineStr">
        <is>
          <t xml:space="preserve">传奇七号       								</t>
        </is>
      </c>
      <c r="C156" t="inlineStr">
        <is>
          <t>求求官方赶紧更新吧断流我快疯了</t>
        </is>
      </c>
      <c r="D156" s="2">
        <f>HYPERLINK("https://club.huawei.com/thread-21931429-1-2.html","https://club.huawei.com/thread-21931429-1-2.html")</f>
        <v/>
      </c>
    </row>
    <row r="157">
      <c r="B157" t="inlineStr">
        <is>
          <t xml:space="preserve">幸福是长情陪伴       								</t>
        </is>
      </c>
      <c r="C157" t="inlineStr">
        <is>
          <t>手机貌似中病毒了！</t>
        </is>
      </c>
      <c r="D157" s="2">
        <f>HYPERLINK("https://club.huawei.com/thread-21923854-1-2.html","https://club.huawei.com/thread-21923854-1-2.html")</f>
        <v/>
      </c>
    </row>
    <row r="158">
      <c r="B158" t="inlineStr">
        <is>
          <t xml:space="preserve">若水aer       								</t>
        </is>
      </c>
      <c r="C158" t="inlineStr">
        <is>
          <t>为什么设置不了apn</t>
        </is>
      </c>
      <c r="D158" s="2">
        <f>HYPERLINK("https://club.huawei.com/thread-21916756-1-2.html","https://club.huawei.com/thread-21916756-1-2.html")</f>
        <v/>
      </c>
    </row>
    <row r="159">
      <c r="B159" t="inlineStr">
        <is>
          <t xml:space="preserve">huafen219612913       								</t>
        </is>
      </c>
      <c r="C159" t="inlineStr">
        <is>
          <t>自己重启？</t>
        </is>
      </c>
      <c r="D159" s="2">
        <f>HYPERLINK("https://club.huawei.com/thread-21930206-1-2.html","https://club.huawei.com/thread-21930206-1-2.html")</f>
        <v/>
      </c>
    </row>
    <row r="160">
      <c r="B160" t="inlineStr">
        <is>
          <t xml:space="preserve">恋爱暴君       								</t>
        </is>
      </c>
      <c r="C160" t="inlineStr">
        <is>
          <t>8x 2400w像素，6+64版，217系统黑屏状态音量键不能关电筒</t>
        </is>
      </c>
      <c r="D160" s="2">
        <f>HYPERLINK("https://club.huawei.com/thread-21882896-1-2.html","https://club.huawei.com/thread-21882896-1-2.html")</f>
        <v/>
      </c>
    </row>
    <row r="161">
      <c r="B161" t="inlineStr">
        <is>
          <t xml:space="preserve">huafans01321882437       								</t>
        </is>
      </c>
      <c r="C161" t="inlineStr">
        <is>
          <t>荣耀8xmax  版本9.1.0闪充没有了？</t>
        </is>
      </c>
      <c r="D161" s="2">
        <f>HYPERLINK("https://club.huawei.com/thread-21931745-1-2.html","https://club.huawei.com/thread-21931745-1-2.html")</f>
        <v/>
      </c>
    </row>
    <row r="162">
      <c r="B162" t="inlineStr">
        <is>
          <t xml:space="preserve">曾飞过彩虹       								</t>
        </is>
      </c>
      <c r="C162" t="inlineStr">
        <is>
          <t>昨晚上升级9.1.0.151卡2没有4G信号</t>
        </is>
      </c>
      <c r="D162" s="2">
        <f>HYPERLINK("https://club.huawei.com/thread-21928217-1-2.html","https://club.huawei.com/thread-21928217-1-2.html")</f>
        <v/>
      </c>
    </row>
    <row r="163">
      <c r="B163" t="inlineStr">
        <is>
          <t xml:space="preserve">13219337289       								</t>
        </is>
      </c>
      <c r="C163" t="inlineStr">
        <is>
          <t>荣耀8x听筒没声音</t>
        </is>
      </c>
      <c r="D163" s="2">
        <f>HYPERLINK("https://club.huawei.com/thread-21928657-1-2.html","https://club.huawei.com/thread-21928657-1-2.html")</f>
        <v/>
      </c>
    </row>
    <row r="164">
      <c r="B164" t="inlineStr">
        <is>
          <t xml:space="preserve">huafans01280451224       								</t>
        </is>
      </c>
      <c r="C164" t="inlineStr">
        <is>
          <t>手机怎么恶意扣费？三部华为手机都这样</t>
        </is>
      </c>
      <c r="D164" s="2">
        <f>HYPERLINK("https://club.huawei.com/thread-21929058-1-2.html","https://club.huawei.com/thread-21929058-1-2.html")</f>
        <v/>
      </c>
    </row>
    <row r="165">
      <c r="B165" t="inlineStr">
        <is>
          <t xml:space="preserve">huafen100247464       								</t>
        </is>
      </c>
      <c r="C165" t="inlineStr">
        <is>
          <t>喇叭没有声音</t>
        </is>
      </c>
      <c r="D165" s="2">
        <f>HYPERLINK("https://club.huawei.com/thread-21930467-1-2.html","https://club.huawei.com/thread-21930467-1-2.html")</f>
        <v/>
      </c>
    </row>
    <row r="166">
      <c r="B166" t="inlineStr">
        <is>
          <t xml:space="preserve">huafans01317295556       								</t>
        </is>
      </c>
      <c r="C166" t="inlineStr">
        <is>
          <t>视频暂停</t>
        </is>
      </c>
      <c r="D166" s="2">
        <f>HYPERLINK("https://club.huawei.com/thread-21925092-1-2.html","https://club.huawei.com/thread-21925092-1-2.html")</f>
        <v/>
      </c>
    </row>
    <row r="167">
      <c r="B167" t="inlineStr">
        <is>
          <t xml:space="preserve">stcome       								</t>
        </is>
      </c>
      <c r="C167" t="inlineStr">
        <is>
          <t>钱包怎么关闭</t>
        </is>
      </c>
      <c r="D167" s="2">
        <f>HYPERLINK("https://club.huawei.com/thread-21923271-1-2.html","https://club.huawei.com/thread-21923271-1-2.html")</f>
        <v/>
      </c>
    </row>
    <row r="168">
      <c r="A168" t="inlineStr">
        <is>
          <t>荣耀Note10</t>
        </is>
      </c>
      <c r="B168" t="inlineStr">
        <is>
          <t xml:space="preserve">苦乐的少年       								</t>
        </is>
      </c>
      <c r="C168" t="inlineStr">
        <is>
          <t>爱玩王者荣耀游戏的用户点进来！</t>
        </is>
      </c>
      <c r="D168" s="2">
        <f>HYPERLINK("https://club.huawei.com/thread-21855757-1-1.html","https://club.huawei.com/thread-21855757-1-1.html")</f>
        <v/>
      </c>
    </row>
    <row r="169">
      <c r="B169" t="inlineStr">
        <is>
          <t xml:space="preserve">huafans01318801590       								</t>
        </is>
      </c>
      <c r="C169" t="inlineStr">
        <is>
          <t>最近一段时间玩和平精英画面一点也不平滑，掉帧严重</t>
        </is>
      </c>
      <c r="D169" s="2">
        <f>HYPERLINK("https://club.huawei.com/thread-21931987-1-1.html","https://club.huawei.com/thread-21931987-1-1.html")</f>
        <v/>
      </c>
    </row>
    <row r="170">
      <c r="B170" t="inlineStr">
        <is>
          <t xml:space="preserve">huafans0171061227       								</t>
        </is>
      </c>
      <c r="C170" t="inlineStr">
        <is>
          <t>王者模拟战卡顿</t>
        </is>
      </c>
      <c r="D170" s="2">
        <f>HYPERLINK("https://club.huawei.com/thread-21931244-1-1.html","https://club.huawei.com/thread-21931244-1-1.html")</f>
        <v/>
      </c>
    </row>
    <row r="171">
      <c r="B171" t="inlineStr">
        <is>
          <t xml:space="preserve">huafans01271448593       								</t>
        </is>
      </c>
      <c r="C171" t="inlineStr">
        <is>
          <t>后台保护</t>
        </is>
      </c>
      <c r="D171" s="2">
        <f>HYPERLINK("https://club.huawei.com/thread-21897126-1-2.html","https://club.huawei.com/thread-21897126-1-2.html")</f>
        <v/>
      </c>
    </row>
    <row r="172">
      <c r="B172" t="inlineStr">
        <is>
          <t xml:space="preserve">huafen205838258       								</t>
        </is>
      </c>
      <c r="C172" t="inlineStr">
        <is>
          <t>电话免提没有了</t>
        </is>
      </c>
      <c r="D172" s="2">
        <f>HYPERLINK("https://club.huawei.com/thread-21930885-1-2.html","https://club.huawei.com/thread-21930885-1-2.html")</f>
        <v/>
      </c>
    </row>
    <row r="173">
      <c r="B173" t="inlineStr">
        <is>
          <t xml:space="preserve">huafans0171061227       								</t>
        </is>
      </c>
      <c r="C173" t="inlineStr">
        <is>
          <t>王者模拟战很卡</t>
        </is>
      </c>
      <c r="D173" s="2">
        <f>HYPERLINK("https://club.huawei.com/thread-21931159-1-2.html","https://club.huawei.com/thread-21931159-1-2.html")</f>
        <v/>
      </c>
    </row>
    <row r="174">
      <c r="B174" t="inlineStr">
        <is>
          <t xml:space="preserve">huafans01329389502       								</t>
        </is>
      </c>
      <c r="C174" t="inlineStr">
        <is>
          <t>声音</t>
        </is>
      </c>
      <c r="D174" s="2">
        <f>HYPERLINK("https://club.huawei.com/thread-21913877-1-2.html","https://club.huawei.com/thread-21913877-1-2.html")</f>
        <v/>
      </c>
    </row>
    <row r="175">
      <c r="B175" t="inlineStr">
        <is>
          <t xml:space="preserve">huafen211096482       								</t>
        </is>
      </c>
      <c r="C175" t="inlineStr">
        <is>
          <t>第三方播放器问题</t>
        </is>
      </c>
      <c r="D175" s="2">
        <f>HYPERLINK("https://club.huawei.com/thread-21925261-1-2.html","https://club.huawei.com/thread-21925261-1-2.html")</f>
        <v/>
      </c>
    </row>
    <row r="176">
      <c r="A176" t="inlineStr">
        <is>
          <t>华为P20系列</t>
        </is>
      </c>
      <c r="B176" t="inlineStr">
        <is>
          <t xml:space="preserve">0诗意江湖0       								</t>
        </is>
      </c>
      <c r="C176" t="inlineStr">
        <is>
          <t>手机锁屏一段时间，wifi自动断连</t>
        </is>
      </c>
      <c r="D176" s="2">
        <f>HYPERLINK("https://club.huawei.com/thread-21933724-1-1.html","https://club.huawei.com/thread-21933724-1-1.html")</f>
        <v/>
      </c>
    </row>
    <row r="177">
      <c r="B177" t="inlineStr">
        <is>
          <t xml:space="preserve">huafans01240061528       								</t>
        </is>
      </c>
      <c r="C177" t="inlineStr">
        <is>
          <t>m30有断触的情况么？</t>
        </is>
      </c>
      <c r="D177" s="2">
        <f>HYPERLINK("https://club.huawei.com/thread-21932830-1-1.html","https://club.huawei.com/thread-21932830-1-1.html")</f>
        <v/>
      </c>
    </row>
    <row r="178">
      <c r="B178" t="inlineStr">
        <is>
          <t xml:space="preserve">huafans01348247999       								</t>
        </is>
      </c>
      <c r="C178" t="inlineStr">
        <is>
          <t>升级10.0以后，电量损耗快</t>
        </is>
      </c>
      <c r="D178" s="2">
        <f>HYPERLINK("https://club.huawei.com/thread-21933229-1-1.html","https://club.huawei.com/thread-21933229-1-1.html")</f>
        <v/>
      </c>
    </row>
    <row r="179">
      <c r="B179" t="inlineStr">
        <is>
          <t xml:space="preserve">壹贰叁³²¹       								</t>
        </is>
      </c>
      <c r="C179" t="inlineStr">
        <is>
          <t>10系统，闹钟取消以后还是响</t>
        </is>
      </c>
      <c r="D179" s="2">
        <f>HYPERLINK("https://club.huawei.com/thread-21927679-1-1.html","https://club.huawei.com/thread-21927679-1-1.html")</f>
        <v/>
      </c>
    </row>
    <row r="180">
      <c r="B180" t="inlineStr">
        <is>
          <t xml:space="preserve">美丽的自然       								</t>
        </is>
      </c>
      <c r="C180" t="inlineStr">
        <is>
          <t>emui10打开应用，和返回反应有点慢啊，</t>
        </is>
      </c>
      <c r="D180" s="2">
        <f>HYPERLINK("https://club.huawei.com/thread-21932914-1-1.html","https://club.huawei.com/thread-21932914-1-1.html")</f>
        <v/>
      </c>
    </row>
    <row r="181">
      <c r="B181" t="inlineStr">
        <is>
          <t xml:space="preserve">无题Harry       								</t>
        </is>
      </c>
      <c r="C181" t="inlineStr">
        <is>
          <t>输入法</t>
        </is>
      </c>
      <c r="D181" s="2">
        <f>HYPERLINK("https://club.huawei.com/thread-21927994-1-1.html","https://club.huawei.com/thread-21927994-1-1.html")</f>
        <v/>
      </c>
    </row>
    <row r="182">
      <c r="B182" t="inlineStr">
        <is>
          <t xml:space="preserve">huafans01296913494       								</t>
        </is>
      </c>
      <c r="C182" t="inlineStr">
        <is>
          <t>p20摄像头</t>
        </is>
      </c>
      <c r="D182" s="2">
        <f>HYPERLINK("https://club.huawei.com/thread-21933660-1-1.html","https://club.huawei.com/thread-21933660-1-1.html")</f>
        <v/>
      </c>
    </row>
    <row r="183">
      <c r="B183" t="inlineStr">
        <is>
          <t xml:space="preserve">Aliank       								</t>
        </is>
      </c>
      <c r="C183" t="inlineStr">
        <is>
          <t>p20p 无法升级，有人遇到过吗？</t>
        </is>
      </c>
      <c r="D183" s="2">
        <f>HYPERLINK("https://club.huawei.com/thread-21932638-1-1.html","https://club.huawei.com/thread-21932638-1-1.html")</f>
        <v/>
      </c>
    </row>
    <row r="184">
      <c r="B184" t="inlineStr">
        <is>
          <t xml:space="preserve">花粉11249308       								</t>
        </is>
      </c>
      <c r="C184" t="inlineStr">
        <is>
          <t>华为P20 PRO 屏幕有高强度不可见光，灼伤眼睛。</t>
        </is>
      </c>
      <c r="D184" s="2">
        <f>HYPERLINK("https://club.huawei.com/thread-17728146-1-2.html","https://club.huawei.com/thread-17728146-1-2.html")</f>
        <v/>
      </c>
    </row>
    <row r="185">
      <c r="B185" t="inlineStr">
        <is>
          <t xml:space="preserve">huafans01212193884       								</t>
        </is>
      </c>
      <c r="C185" t="inlineStr">
        <is>
          <t>自带输入法选字，点了没反应</t>
        </is>
      </c>
      <c r="D185" s="2">
        <f>HYPERLINK("https://club.huawei.com/thread-21931866-1-2.html","https://club.huawei.com/thread-21931866-1-2.html")</f>
        <v/>
      </c>
    </row>
    <row r="186">
      <c r="B186" t="inlineStr">
        <is>
          <t xml:space="preserve">啊斌Gg丶       								</t>
        </is>
      </c>
      <c r="C186" t="inlineStr">
        <is>
          <t>拔下充电器死机！</t>
        </is>
      </c>
      <c r="D186" s="2">
        <f>HYPERLINK("https://club.huawei.com/thread-21928628-1-2.html","https://club.huawei.com/thread-21928628-1-2.html")</f>
        <v/>
      </c>
    </row>
    <row r="187">
      <c r="B187" t="inlineStr">
        <is>
          <t xml:space="preserve">Huafans1118       								</t>
        </is>
      </c>
      <c r="C187" t="inlineStr">
        <is>
          <t>更新10后，微信选不了图片和视频</t>
        </is>
      </c>
      <c r="D187" s="2">
        <f>HYPERLINK("https://club.huawei.com/thread-21932494-1-2.html","https://club.huawei.com/thread-21932494-1-2.html")</f>
        <v/>
      </c>
    </row>
    <row r="188">
      <c r="B188" t="inlineStr">
        <is>
          <t xml:space="preserve">凉亭梦境       								</t>
        </is>
      </c>
      <c r="C188" t="inlineStr">
        <is>
          <t>拔打电话没声音  10.0系统</t>
        </is>
      </c>
      <c r="D188" s="2">
        <f>HYPERLINK("https://club.huawei.com/thread-21933469-1-2.html","https://club.huawei.com/thread-21933469-1-2.html")</f>
        <v/>
      </c>
    </row>
    <row r="189">
      <c r="B189" t="inlineStr">
        <is>
          <t xml:space="preserve">挥一笔灬忧伤       								</t>
        </is>
      </c>
      <c r="C189" t="inlineStr">
        <is>
          <t>突然不能快充</t>
        </is>
      </c>
      <c r="D189" s="2">
        <f>HYPERLINK("https://club.huawei.com/thread-21925441-1-2.html","https://club.huawei.com/thread-21925441-1-2.html")</f>
        <v/>
      </c>
    </row>
    <row r="190">
      <c r="B190" t="inlineStr">
        <is>
          <t xml:space="preserve">berardi       								</t>
        </is>
      </c>
      <c r="C190" t="inlineStr">
        <is>
          <t>更新10之后出现的一些问题</t>
        </is>
      </c>
      <c r="D190" s="2">
        <f>HYPERLINK("https://club.huawei.com/thread-21933232-1-2.html","https://club.huawei.com/thread-21933232-1-2.html")</f>
        <v/>
      </c>
    </row>
    <row r="191">
      <c r="B191" t="inlineStr">
        <is>
          <t xml:space="preserve">吃油条喝豆浆       								</t>
        </is>
      </c>
      <c r="C191" t="inlineStr">
        <is>
          <t>P20无法导航（GPS信号弱）问题无法解决吗？</t>
        </is>
      </c>
      <c r="D191" s="2">
        <f>HYPERLINK("https://club.huawei.com/thread-21244836-1-2.html","https://club.huawei.com/thread-21244836-1-2.html")</f>
        <v/>
      </c>
    </row>
    <row r="192">
      <c r="B192" t="inlineStr">
        <is>
          <t xml:space="preserve">huafans01292657209       								</t>
        </is>
      </c>
      <c r="C192" t="inlineStr">
        <is>
          <t>语音助手老是自己跳出来怎么解决啊?</t>
        </is>
      </c>
      <c r="D192" s="2">
        <f>HYPERLINK("https://club.huawei.com/thread-18174455-1-2.html","https://club.huawei.com/thread-18174455-1-2.html")</f>
        <v/>
      </c>
    </row>
    <row r="193">
      <c r="B193" t="inlineStr">
        <is>
          <t xml:space="preserve">huafans01238317621       								</t>
        </is>
      </c>
      <c r="C193" t="inlineStr">
        <is>
          <t>EMUI 10</t>
        </is>
      </c>
      <c r="D193" s="2">
        <f>HYPERLINK("https://club.huawei.com/thread-21933408-1-2.html","https://club.huawei.com/thread-21933408-1-2.html")</f>
        <v/>
      </c>
    </row>
    <row r="194">
      <c r="B194" t="inlineStr">
        <is>
          <t xml:space="preserve">huafans01231193639       								</t>
        </is>
      </c>
      <c r="C194" t="inlineStr">
        <is>
          <t>杀后台太严重。</t>
        </is>
      </c>
      <c r="D194" s="2">
        <f>HYPERLINK("https://club.huawei.com/thread-21932926-1-2.html","https://club.huawei.com/thread-21932926-1-2.html")</f>
        <v/>
      </c>
    </row>
    <row r="195">
      <c r="B195" t="inlineStr">
        <is>
          <t xml:space="preserve">huafans01180458304       								</t>
        </is>
      </c>
      <c r="C195" t="inlineStr">
        <is>
          <t>手机可以定位，但无法导航</t>
        </is>
      </c>
      <c r="D195" s="2">
        <f>HYPERLINK("https://club.huawei.com/thread-21924925-1-2.html","https://club.huawei.com/thread-21924925-1-2.html")</f>
        <v/>
      </c>
    </row>
    <row r="196">
      <c r="B196" t="inlineStr">
        <is>
          <t xml:space="preserve">曾经的王ing       								</t>
        </is>
      </c>
      <c r="C196" t="inlineStr">
        <is>
          <t>有没有出现过玩王者荣耀跑着跑着突然暂停的情况？</t>
        </is>
      </c>
      <c r="D196" s="2">
        <f>HYPERLINK("https://club.huawei.com/thread-20989155-1-2.html","https://club.huawei.com/thread-20989155-1-2.html")</f>
        <v/>
      </c>
    </row>
    <row r="197">
      <c r="B197" t="inlineStr">
        <is>
          <t xml:space="preserve">DuranteAlighiero       								</t>
        </is>
      </c>
      <c r="C197" t="inlineStr">
        <is>
          <t>下拉菜单显示问题</t>
        </is>
      </c>
      <c r="D197" s="2">
        <f>HYPERLINK("https://club.huawei.com/thread-21931858-1-2.html","https://club.huawei.com/thread-21931858-1-2.html")</f>
        <v/>
      </c>
    </row>
    <row r="198">
      <c r="A198" t="inlineStr">
        <is>
          <t>华为Mate20系列</t>
        </is>
      </c>
      <c r="B198" t="inlineStr">
        <is>
          <t xml:space="preserve">huafen248467482       								</t>
        </is>
      </c>
      <c r="C198" t="inlineStr">
        <is>
          <t>朋友圈的照片怎么不能自动旋转了</t>
        </is>
      </c>
      <c r="D198" s="2">
        <f>HYPERLINK("https://club.huawei.com/thread-21933774-1-1.html","https://club.huawei.com/thread-21933774-1-1.html")</f>
        <v/>
      </c>
    </row>
    <row r="199">
      <c r="B199" t="inlineStr">
        <is>
          <t xml:space="preserve">c5817178       								</t>
        </is>
      </c>
      <c r="C199" t="inlineStr">
        <is>
          <t>更新10以后游戏不能记住账号，每次玩都要重新登陆</t>
        </is>
      </c>
      <c r="D199" s="2">
        <f>HYPERLINK("https://club.huawei.com/thread-21933784-1-2.html","https://club.huawei.com/thread-21933784-1-2.html")</f>
        <v/>
      </c>
    </row>
    <row r="200">
      <c r="B200" t="inlineStr">
        <is>
          <t xml:space="preserve">是夢終會醒       								</t>
        </is>
      </c>
      <c r="C200" t="inlineStr">
        <is>
          <t>升级EMUI10</t>
        </is>
      </c>
      <c r="D200" s="2">
        <f>HYPERLINK("https://club.huawei.com/thread-21933404-1-2.html","https://club.huawei.com/thread-21933404-1-2.html")</f>
        <v/>
      </c>
    </row>
    <row r="201">
      <c r="B201" t="inlineStr">
        <is>
          <t xml:space="preserve">丹阳HW       								</t>
        </is>
      </c>
      <c r="C201" t="inlineStr">
        <is>
          <t>更新10.175</t>
        </is>
      </c>
      <c r="D201" s="2">
        <f>HYPERLINK("https://club.huawei.com/thread-21926934-1-2.html","https://club.huawei.com/thread-21926934-1-2.html")</f>
        <v/>
      </c>
    </row>
    <row r="202">
      <c r="A202" t="inlineStr">
        <is>
          <t>华为P30系列</t>
        </is>
      </c>
      <c r="B202" t="inlineStr">
        <is>
          <t xml:space="preserve">huafen362734214       								</t>
        </is>
      </c>
      <c r="C202" t="inlineStr">
        <is>
          <t>花粉们觉得升级10系统后，照相不清晰，有光晕光束！顶起</t>
        </is>
      </c>
      <c r="D202" s="2">
        <f>HYPERLINK("https://club.huawei.com/thread-21932742-1-1.html","https://club.huawei.com/thread-21932742-1-1.html")</f>
        <v/>
      </c>
    </row>
    <row r="203">
      <c r="B203" t="inlineStr">
        <is>
          <t xml:space="preserve">huafans01362560669       								</t>
        </is>
      </c>
      <c r="C203" t="inlineStr">
        <is>
          <t>出现噪音</t>
        </is>
      </c>
      <c r="D203" s="2">
        <f>HYPERLINK("https://club.huawei.com/thread-21933811-1-1.html","https://club.huawei.com/thread-21933811-1-1.html")</f>
        <v/>
      </c>
    </row>
    <row r="204">
      <c r="B204" t="inlineStr">
        <is>
          <t xml:space="preserve">huafen168992218       								</t>
        </is>
      </c>
      <c r="C204" t="inlineStr">
        <is>
          <t>保存致已有联系人界面对比度太低</t>
        </is>
      </c>
      <c r="D204" s="2">
        <f>HYPERLINK("https://club.huawei.com/thread-21932900-1-1.html","https://club.huawei.com/thread-21932900-1-1.html")</f>
        <v/>
      </c>
    </row>
    <row r="205">
      <c r="B205" t="inlineStr">
        <is>
          <t xml:space="preserve">huafen669737901       								</t>
        </is>
      </c>
      <c r="C205" t="inlineStr">
        <is>
          <t>你们的p30pr0会不会出现卡屏的情况？</t>
        </is>
      </c>
      <c r="D205" s="2">
        <f>HYPERLINK("https://club.huawei.com/thread-21933605-1-1.html","https://club.huawei.com/thread-21933605-1-1.html")</f>
        <v/>
      </c>
    </row>
    <row r="206">
      <c r="B206" t="inlineStr">
        <is>
          <t xml:space="preserve">huafans01219205192       								</t>
        </is>
      </c>
      <c r="C206" t="inlineStr">
        <is>
          <t>更新emui10以后的bug</t>
        </is>
      </c>
      <c r="D206" s="2">
        <f>HYPERLINK("https://club.huawei.com/thread-21933004-1-1.html","https://club.huawei.com/thread-21933004-1-1.html")</f>
        <v/>
      </c>
    </row>
    <row r="207">
      <c r="B207" t="inlineStr">
        <is>
          <t xml:space="preserve">huafans01245544150       								</t>
        </is>
      </c>
      <c r="C207" t="inlineStr">
        <is>
          <t>升级EMUI10.0.0游戏异常</t>
        </is>
      </c>
      <c r="D207" s="2">
        <f>HYPERLINK("https://club.huawei.com/thread-21933445-1-1.html","https://club.huawei.com/thread-21933445-1-1.html")</f>
        <v/>
      </c>
    </row>
    <row r="208">
      <c r="B208" t="inlineStr">
        <is>
          <t xml:space="preserve">汉水笑笑生       								</t>
        </is>
      </c>
      <c r="C208" t="inlineStr">
        <is>
          <t>P30从9.0升级至10.0，相机性能严重下降</t>
        </is>
      </c>
      <c r="D208" s="2">
        <f>HYPERLINK("https://club.huawei.com/thread-21925488-1-1.html","https://club.huawei.com/thread-21925488-1-1.html")</f>
        <v/>
      </c>
    </row>
    <row r="209">
      <c r="B209" t="inlineStr">
        <is>
          <t xml:space="preserve">中华有为荆       								</t>
        </is>
      </c>
      <c r="C209" t="inlineStr">
        <is>
          <t>emui10微信视频通话语音通话问题</t>
        </is>
      </c>
      <c r="D209" s="2">
        <f>HYPERLINK("https://club.huawei.com/thread-21933661-1-2.html","https://club.huawei.com/thread-21933661-1-2.html")</f>
        <v/>
      </c>
    </row>
    <row r="210">
      <c r="B210" t="inlineStr">
        <is>
          <t xml:space="preserve">齐先生有话说       								</t>
        </is>
      </c>
      <c r="C210" t="inlineStr">
        <is>
          <t>更新10.0.0.168，无畅连通话功能</t>
        </is>
      </c>
      <c r="D210" s="2">
        <f>HYPERLINK("https://club.huawei.com/thread-21930367-1-2.html","https://club.huawei.com/thread-21930367-1-2.html")</f>
        <v/>
      </c>
    </row>
    <row r="211">
      <c r="B211" t="inlineStr">
        <is>
          <t xml:space="preserve">嘻呀嘻嘻       								</t>
        </is>
      </c>
      <c r="C211" t="inlineStr">
        <is>
          <t>我还以为更新10后相机好了呢</t>
        </is>
      </c>
      <c r="D211" s="2">
        <f>HYPERLINK("https://club.huawei.com/thread-21933018-1-2.html","https://club.huawei.com/thread-21933018-1-2.html")</f>
        <v/>
      </c>
    </row>
    <row r="212">
      <c r="B212" t="inlineStr">
        <is>
          <t xml:space="preserve">huafans01356367745       								</t>
        </is>
      </c>
      <c r="C212" t="inlineStr">
        <is>
          <t>为什么华为p30pro更新了EMUI10之后 晚上拍照一片模糊</t>
        </is>
      </c>
      <c r="D212" s="2">
        <f>HYPERLINK("https://club.huawei.com/thread-21933228-1-2.html","https://club.huawei.com/thread-21933228-1-2.html")</f>
        <v/>
      </c>
    </row>
    <row r="213">
      <c r="B213" t="inlineStr">
        <is>
          <t xml:space="preserve">南京佬哥       								</t>
        </is>
      </c>
      <c r="C213" t="inlineStr">
        <is>
          <t>如何添加第二把门钥匙</t>
        </is>
      </c>
      <c r="D213" s="2">
        <f>HYPERLINK("https://club.huawei.com/thread-21933455-1-2.html","https://club.huawei.com/thread-21933455-1-2.html")</f>
        <v/>
      </c>
    </row>
    <row r="214">
      <c r="B214" t="inlineStr">
        <is>
          <t xml:space="preserve">马涛wwww       								</t>
        </is>
      </c>
      <c r="C214" t="inlineStr">
        <is>
          <t>指纹识别</t>
        </is>
      </c>
      <c r="D214" s="2">
        <f>HYPERLINK("https://club.huawei.com/thread-21933615-1-2.html","https://club.huawei.com/thread-21933615-1-2.html")</f>
        <v/>
      </c>
    </row>
    <row r="215">
      <c r="B215" t="inlineStr">
        <is>
          <t xml:space="preserve">huafans01402319763       								</t>
        </is>
      </c>
      <c r="C215" t="inlineStr">
        <is>
          <t>我的p30相机这个问题啥时候能解决</t>
        </is>
      </c>
      <c r="D215" s="2">
        <f>HYPERLINK("https://club.huawei.com/thread-21901586-1-2.html","https://club.huawei.com/thread-21901586-1-2.html")</f>
        <v/>
      </c>
    </row>
    <row r="216">
      <c r="B216" t="inlineStr">
        <is>
          <t xml:space="preserve">vip安陌阳       								</t>
        </is>
      </c>
      <c r="C216" t="inlineStr">
        <is>
          <t>升级到 9.1.0.226   正常拍照怎么跟夜景模式没啥区别了？</t>
        </is>
      </c>
      <c r="D216" s="2">
        <f>HYPERLINK("https://club.huawei.com/thread-21925057-1-2.html","https://club.huawei.com/thread-21925057-1-2.html")</f>
        <v/>
      </c>
    </row>
    <row r="217">
      <c r="B217" t="inlineStr">
        <is>
          <t xml:space="preserve">huafans01402319763       								</t>
        </is>
      </c>
      <c r="C217" t="inlineStr">
        <is>
          <t>升级10系统后拍灯出现散光</t>
        </is>
      </c>
      <c r="D217" s="2">
        <f>HYPERLINK("https://club.huawei.com/thread-21933630-1-2.html","https://club.huawei.com/thread-21933630-1-2.html")</f>
        <v/>
      </c>
    </row>
    <row r="218">
      <c r="A218" t="inlineStr">
        <is>
          <t>荣耀Magic2</t>
        </is>
      </c>
      <c r="B218" t="inlineStr">
        <is>
          <t xml:space="preserve">chale1003              </t>
        </is>
      </c>
      <c r="C218" t="inlineStr">
        <is>
          <t>magic 2  8GB+128GB 经常卡死</t>
        </is>
      </c>
      <c r="D218" s="2">
        <f>HYPERLINK("https://club.huawei.com/thread-21933025-1-1.html","https://club.huawei.com/thread-21933025-1-1.html")</f>
        <v/>
      </c>
    </row>
    <row r="219">
      <c r="B219" t="inlineStr">
        <is>
          <t xml:space="preserve">huafans01293961811              </t>
        </is>
      </c>
      <c r="C219" t="inlineStr">
        <is>
          <t>和平精英掉帧</t>
        </is>
      </c>
      <c r="D219" s="2">
        <f>HYPERLINK("https://club.huawei.com/thread-21932853-1-1.html","https://club.huawei.com/thread-21932853-1-1.html")</f>
        <v/>
      </c>
    </row>
    <row r="220">
      <c r="B220" t="inlineStr">
        <is>
          <t xml:space="preserve">xssken              </t>
        </is>
      </c>
      <c r="C220" t="inlineStr">
        <is>
          <t>升级175后过渡动画bug</t>
        </is>
      </c>
      <c r="D220" s="2">
        <f>HYPERLINK("https://club.huawei.com/thread-21933132-1-1.html","https://club.huawei.com/thread-21933132-1-1.html")</f>
        <v/>
      </c>
    </row>
    <row r="221">
      <c r="B221" t="inlineStr">
        <is>
          <t xml:space="preserve">酷斯幕斯GG              </t>
        </is>
      </c>
      <c r="C221" t="inlineStr">
        <is>
          <t>下载更新在哪里呢</t>
        </is>
      </c>
      <c r="D221" s="2">
        <f>HYPERLINK("https://club.huawei.com/thread-21933462-1-1.html","https://club.huawei.com/thread-21933462-1-1.html")</f>
        <v/>
      </c>
    </row>
    <row r="222">
      <c r="B222" t="inlineStr">
        <is>
          <t xml:space="preserve">huafans01296736730              </t>
        </is>
      </c>
      <c r="C222" t="inlineStr">
        <is>
          <t>荣耀Magic2和小米Mix3滑盖手机</t>
        </is>
      </c>
      <c r="D222" s="2">
        <f>HYPERLINK("https://club.huawei.com/thread-21933582-1-1.html","https://club.huawei.com/thread-21933582-1-1.html")</f>
        <v/>
      </c>
    </row>
    <row r="223">
      <c r="B223" t="inlineStr">
        <is>
          <t xml:space="preserve">逍遥幻梦              </t>
        </is>
      </c>
      <c r="C223" t="inlineStr">
        <is>
          <t>突然网络很卡怎么回事？突然就延迟</t>
        </is>
      </c>
      <c r="D223" s="2">
        <f>HYPERLINK("https://club.huawei.com/thread-21933617-1-1.html","https://club.huawei.com/thread-21933617-1-1.html")</f>
        <v/>
      </c>
    </row>
    <row r="224">
      <c r="B224" t="inlineStr">
        <is>
          <t xml:space="preserve">huafen256445060              </t>
        </is>
      </c>
      <c r="C224" t="inlineStr">
        <is>
          <t>magic3.0bug</t>
        </is>
      </c>
      <c r="D224" s="2">
        <f>HYPERLINK("https://club.huawei.com/thread-21933246-1-1.html","https://club.huawei.com/thread-21933246-1-1.html")</f>
        <v/>
      </c>
    </row>
    <row r="225">
      <c r="B225" t="inlineStr">
        <is>
          <t xml:space="preserve">huafans01362270354              </t>
        </is>
      </c>
      <c r="C225" t="inlineStr">
        <is>
          <t>为什么手机很卡顿</t>
        </is>
      </c>
      <c r="D225" s="2">
        <f>HYPERLINK("https://club.huawei.com/thread-21879926-1-2.html","https://club.huawei.com/thread-21879926-1-2.html")</f>
        <v/>
      </c>
    </row>
    <row r="226">
      <c r="B226" t="inlineStr">
        <is>
          <t xml:space="preserve">圈O圈              </t>
        </is>
      </c>
      <c r="C226" t="inlineStr">
        <is>
          <t>最新版本，智慧语音不能分辨唤醒者</t>
        </is>
      </c>
      <c r="D226" s="2">
        <f>HYPERLINK("https://club.huawei.com/thread-21932490-1-2.html","https://club.huawei.com/thread-21932490-1-2.html")</f>
        <v/>
      </c>
    </row>
    <row r="227">
      <c r="B227" t="inlineStr">
        <is>
          <t xml:space="preserve">huafans01400798231              </t>
        </is>
      </c>
      <c r="C227" t="inlineStr">
        <is>
          <t>更新系统后</t>
        </is>
      </c>
      <c r="D227" s="2">
        <f>HYPERLINK("https://club.huawei.com/thread-21933237-1-2.html","https://club.huawei.com/thread-21933237-1-2.html")</f>
        <v/>
      </c>
    </row>
    <row r="228">
      <c r="B228" t="inlineStr">
        <is>
          <t xml:space="preserve">huafen954669683              </t>
        </is>
      </c>
      <c r="C228" t="inlineStr">
        <is>
          <t>荣耀magic2应用助手不能像其他华为手机一样开悬浮窗吗</t>
        </is>
      </c>
      <c r="D228" s="2">
        <f>HYPERLINK("https://club.huawei.com/thread-21822911-1-2.html","https://club.huawei.com/thread-21822911-1-2.html")</f>
        <v/>
      </c>
    </row>
    <row r="229">
      <c r="B229" t="inlineStr">
        <is>
          <t xml:space="preserve">CCENJ              </t>
        </is>
      </c>
      <c r="C229" t="inlineStr">
        <is>
          <t>有没有发现升级了3.0之后最后的10的点要充很久</t>
        </is>
      </c>
      <c r="D229" s="2">
        <f>HYPERLINK("https://club.huawei.com/thread-21927515-1-2.html","https://club.huawei.com/thread-21927515-1-2.html")</f>
        <v/>
      </c>
    </row>
    <row r="230">
      <c r="B230" t="inlineStr">
        <is>
          <t xml:space="preserve">Culaccinoa              </t>
        </is>
      </c>
      <c r="C230" t="inlineStr">
        <is>
          <t>微信在没有消息时，会因为后台运行而突然弹出消息提示音</t>
        </is>
      </c>
      <c r="D230" s="2">
        <f>HYPERLINK("https://club.huawei.com/thread-21928290-1-2.html","https://club.huawei.com/thread-21928290-1-2.html")</f>
        <v/>
      </c>
    </row>
  </sheetData>
  <mergeCells count="13">
    <mergeCell ref="A2:A23"/>
    <mergeCell ref="A24:A38"/>
    <mergeCell ref="A39:A55"/>
    <mergeCell ref="A56:A76"/>
    <mergeCell ref="A77:A97"/>
    <mergeCell ref="A98:A116"/>
    <mergeCell ref="A117:A146"/>
    <mergeCell ref="A147:A167"/>
    <mergeCell ref="A168:A175"/>
    <mergeCell ref="A176:A197"/>
    <mergeCell ref="A198:A201"/>
    <mergeCell ref="A202:A217"/>
    <mergeCell ref="A218:A2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2019-11-17T20:05:46Z</dcterms:created>
  <dcterms:modified xmlns:dcterms="http://purl.org/dc/terms/" xmlns:xsi="http://www.w3.org/2001/XMLSchema-instance" xsi:type="dcterms:W3CDTF">2019-11-17T20:05:46Z</dcterms:modified>
</cp:coreProperties>
</file>