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lizabeth Allyn\Documents\GitHub\PinnipedCaseStudies\Data\Nisqually\"/>
    </mc:Choice>
  </mc:AlternateContent>
  <xr:revisionPtr revIDLastSave="0" documentId="13_ncr:1_{CDB6EE88-9667-4149-B5E8-6AFE7E78FD4E}" xr6:coauthVersionLast="47" xr6:coauthVersionMax="47" xr10:uidLastSave="{00000000-0000-0000-0000-000000000000}"/>
  <bookViews>
    <workbookView xWindow="-28530" yWindow="5955" windowWidth="24720" windowHeight="14355" activeTab="2" xr2:uid="{5A32437D-017A-4A41-BC77-A14D66A07C16}"/>
  </bookViews>
  <sheets>
    <sheet name="Chinook catch split " sheetId="2" r:id="rId1"/>
    <sheet name="Nisq Chum Catch" sheetId="1" r:id="rId2"/>
    <sheet name="Summarized Bot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6" i="3"/>
  <c r="E17" i="3"/>
  <c r="E18" i="3"/>
  <c r="E19" i="3"/>
  <c r="E20" i="3"/>
  <c r="E21" i="3"/>
  <c r="E22" i="3"/>
  <c r="E23" i="3"/>
  <c r="E24" i="3"/>
  <c r="E25" i="3"/>
  <c r="E26" i="3"/>
  <c r="E37" i="3"/>
  <c r="E38" i="3"/>
  <c r="E39" i="3"/>
  <c r="E40" i="3"/>
  <c r="E41" i="3"/>
  <c r="E42" i="3"/>
  <c r="E43" i="3"/>
  <c r="E44" i="3"/>
  <c r="E45" i="3"/>
  <c r="E46" i="3"/>
  <c r="E57" i="3"/>
  <c r="E58" i="3"/>
  <c r="E59" i="3"/>
  <c r="E60" i="3"/>
  <c r="E61" i="3"/>
  <c r="E62" i="3"/>
  <c r="E63" i="3"/>
  <c r="E64" i="3"/>
  <c r="E65" i="3"/>
  <c r="E66" i="3"/>
  <c r="E77" i="3"/>
  <c r="E78" i="3"/>
  <c r="E79" i="3"/>
  <c r="E80" i="3"/>
  <c r="E81" i="3"/>
  <c r="E82" i="3"/>
  <c r="E83" i="3"/>
  <c r="E84" i="3"/>
  <c r="E85" i="3"/>
  <c r="E86" i="3"/>
  <c r="E97" i="3"/>
  <c r="E98" i="3"/>
  <c r="E99" i="3"/>
  <c r="E100" i="3"/>
  <c r="E101" i="3"/>
  <c r="E102" i="3"/>
  <c r="E103" i="3"/>
  <c r="E104" i="3"/>
  <c r="E105" i="3"/>
  <c r="E106" i="3"/>
  <c r="E117" i="3"/>
  <c r="E118" i="3"/>
  <c r="E119" i="3"/>
  <c r="E120" i="3"/>
  <c r="E121" i="3"/>
  <c r="E122" i="3"/>
  <c r="E123" i="3"/>
  <c r="E124" i="3"/>
  <c r="E125" i="3"/>
  <c r="E126" i="3"/>
  <c r="E137" i="3"/>
  <c r="E138" i="3"/>
  <c r="E139" i="3"/>
  <c r="E140" i="3"/>
  <c r="E141" i="3"/>
  <c r="E142" i="3"/>
  <c r="E143" i="3"/>
  <c r="E144" i="3"/>
  <c r="E145" i="3"/>
  <c r="E146" i="3"/>
  <c r="E157" i="3"/>
  <c r="E158" i="3"/>
  <c r="E159" i="3"/>
  <c r="E160" i="3"/>
  <c r="E161" i="3"/>
  <c r="E162" i="3"/>
  <c r="E163" i="3"/>
  <c r="E164" i="3"/>
  <c r="E165" i="3"/>
  <c r="E166" i="3"/>
  <c r="E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6" i="3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D18" i="3"/>
  <c r="D19" i="3"/>
  <c r="D20" i="3"/>
  <c r="D21" i="3"/>
  <c r="D22" i="3"/>
  <c r="D23" i="3"/>
  <c r="D24" i="3"/>
  <c r="D25" i="3"/>
  <c r="D26" i="3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D38" i="3"/>
  <c r="D39" i="3"/>
  <c r="D40" i="3"/>
  <c r="D41" i="3"/>
  <c r="D42" i="3"/>
  <c r="D43" i="3"/>
  <c r="D44" i="3"/>
  <c r="D45" i="3"/>
  <c r="D46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D58" i="3"/>
  <c r="D59" i="3"/>
  <c r="D60" i="3"/>
  <c r="D61" i="3"/>
  <c r="D62" i="3"/>
  <c r="D63" i="3"/>
  <c r="D64" i="3"/>
  <c r="D65" i="3"/>
  <c r="D66" i="3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D78" i="3"/>
  <c r="D79" i="3"/>
  <c r="D80" i="3"/>
  <c r="D81" i="3"/>
  <c r="D82" i="3"/>
  <c r="D83" i="3"/>
  <c r="D84" i="3"/>
  <c r="D85" i="3"/>
  <c r="D86" i="3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D98" i="3"/>
  <c r="D99" i="3"/>
  <c r="D100" i="3"/>
  <c r="D101" i="3"/>
  <c r="D102" i="3"/>
  <c r="D103" i="3"/>
  <c r="D104" i="3"/>
  <c r="D105" i="3"/>
  <c r="D106" i="3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D118" i="3"/>
  <c r="D119" i="3"/>
  <c r="D120" i="3"/>
  <c r="D121" i="3"/>
  <c r="D122" i="3"/>
  <c r="D123" i="3"/>
  <c r="D124" i="3"/>
  <c r="D125" i="3"/>
  <c r="D126" i="3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D138" i="3"/>
  <c r="D139" i="3"/>
  <c r="D140" i="3"/>
  <c r="D141" i="3"/>
  <c r="D142" i="3"/>
  <c r="D143" i="3"/>
  <c r="D144" i="3"/>
  <c r="D145" i="3"/>
  <c r="D146" i="3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 s="1"/>
  <c r="D153" i="3"/>
  <c r="E153" i="3" s="1"/>
  <c r="D154" i="3"/>
  <c r="E154" i="3" s="1"/>
  <c r="D155" i="3"/>
  <c r="E155" i="3" s="1"/>
  <c r="D156" i="3"/>
  <c r="E156" i="3" s="1"/>
  <c r="D157" i="3"/>
  <c r="D158" i="3"/>
  <c r="D159" i="3"/>
  <c r="D160" i="3"/>
  <c r="D161" i="3"/>
  <c r="D162" i="3"/>
  <c r="D163" i="3"/>
  <c r="D164" i="3"/>
  <c r="D165" i="3"/>
  <c r="D166" i="3"/>
  <c r="D167" i="3"/>
  <c r="E167" i="3" s="1"/>
  <c r="D168" i="3"/>
  <c r="E168" i="3" s="1"/>
  <c r="D169" i="3"/>
  <c r="E169" i="3" s="1"/>
  <c r="D170" i="3"/>
  <c r="E170" i="3" s="1"/>
  <c r="D171" i="3"/>
  <c r="E171" i="3" s="1"/>
  <c r="D172" i="3"/>
  <c r="E172" i="3" s="1"/>
  <c r="D173" i="3"/>
  <c r="E173" i="3" s="1"/>
  <c r="D174" i="3"/>
  <c r="E174" i="3" s="1"/>
  <c r="D6" i="3"/>
  <c r="C35" i="1" l="1"/>
  <c r="C38" i="1"/>
  <c r="C44" i="1"/>
  <c r="C45" i="1"/>
  <c r="C46" i="1"/>
  <c r="C47" i="1"/>
  <c r="C55" i="1"/>
  <c r="C57" i="1"/>
  <c r="C58" i="1"/>
  <c r="C65" i="1"/>
  <c r="C66" i="1"/>
  <c r="C67" i="1"/>
  <c r="C77" i="1"/>
  <c r="C78" i="1"/>
  <c r="C85" i="1"/>
  <c r="C86" i="1"/>
  <c r="C87" i="1"/>
  <c r="C97" i="1"/>
  <c r="C98" i="1"/>
  <c r="C105" i="1"/>
  <c r="C106" i="1"/>
  <c r="C107" i="1"/>
  <c r="C117" i="1"/>
  <c r="C118" i="1"/>
  <c r="C125" i="1"/>
  <c r="C126" i="1"/>
  <c r="C127" i="1"/>
  <c r="C137" i="1"/>
  <c r="C138" i="1"/>
  <c r="C145" i="1"/>
  <c r="C146" i="1"/>
  <c r="C147" i="1"/>
  <c r="C157" i="1"/>
  <c r="C158" i="1"/>
  <c r="C165" i="1"/>
  <c r="C166" i="1"/>
  <c r="C167" i="1"/>
  <c r="C177" i="1"/>
  <c r="C178" i="1"/>
  <c r="C185" i="1"/>
  <c r="C186" i="1"/>
  <c r="C187" i="1"/>
  <c r="C197" i="1"/>
  <c r="C198" i="1"/>
  <c r="C205" i="1"/>
  <c r="C206" i="1"/>
  <c r="C207" i="1"/>
  <c r="C217" i="1"/>
  <c r="C218" i="1"/>
  <c r="C225" i="1"/>
  <c r="C226" i="1"/>
  <c r="C227" i="1"/>
  <c r="C237" i="1"/>
  <c r="C238" i="1"/>
  <c r="C245" i="1"/>
  <c r="C246" i="1"/>
  <c r="C247" i="1"/>
  <c r="C257" i="1"/>
  <c r="C258" i="1"/>
  <c r="C265" i="1"/>
  <c r="C266" i="1"/>
  <c r="C267" i="1"/>
  <c r="C277" i="1"/>
  <c r="C278" i="1"/>
  <c r="C285" i="1"/>
  <c r="C286" i="1"/>
  <c r="C287" i="1"/>
  <c r="C297" i="1"/>
  <c r="C298" i="1"/>
  <c r="C305" i="1"/>
  <c r="C306" i="1"/>
  <c r="C307" i="1"/>
  <c r="C317" i="1"/>
  <c r="C318" i="1"/>
  <c r="C325" i="1"/>
  <c r="C326" i="1"/>
  <c r="C327" i="1"/>
  <c r="C337" i="1"/>
  <c r="C338" i="1"/>
  <c r="C345" i="1"/>
  <c r="C346" i="1"/>
  <c r="C347" i="1"/>
  <c r="C357" i="1"/>
  <c r="C358" i="1"/>
  <c r="C365" i="1"/>
  <c r="C366" i="1"/>
  <c r="C367" i="1"/>
  <c r="C377" i="1"/>
  <c r="C378" i="1"/>
  <c r="C385" i="1"/>
  <c r="C386" i="1"/>
  <c r="C387" i="1"/>
  <c r="C397" i="1"/>
  <c r="C398" i="1"/>
  <c r="C405" i="1"/>
  <c r="C406" i="1"/>
  <c r="C407" i="1"/>
  <c r="C417" i="1"/>
  <c r="C418" i="1"/>
  <c r="C425" i="1"/>
  <c r="C426" i="1"/>
  <c r="C427" i="1"/>
  <c r="C6" i="1"/>
  <c r="C7" i="1"/>
  <c r="C8" i="1"/>
  <c r="C9" i="1"/>
  <c r="C10" i="1"/>
  <c r="C15" i="1"/>
  <c r="C16" i="1"/>
  <c r="C17" i="1"/>
  <c r="C18" i="1"/>
  <c r="C19" i="1"/>
  <c r="C26" i="1"/>
  <c r="C27" i="1"/>
  <c r="B56" i="1"/>
  <c r="C56" i="1" s="1"/>
  <c r="B3" i="1"/>
  <c r="C3" i="1" s="1"/>
  <c r="B4" i="1"/>
  <c r="C4" i="1" s="1"/>
  <c r="B5" i="1"/>
  <c r="C5" i="1" s="1"/>
  <c r="B6" i="1"/>
  <c r="B7" i="1"/>
  <c r="B8" i="1"/>
  <c r="B9" i="1"/>
  <c r="B10" i="1"/>
  <c r="B11" i="1"/>
  <c r="C11" i="1" s="1"/>
  <c r="B12" i="1"/>
  <c r="C12" i="1" s="1"/>
  <c r="B13" i="1"/>
  <c r="C13" i="1" s="1"/>
  <c r="B14" i="1"/>
  <c r="C14" i="1" s="1"/>
  <c r="B15" i="1"/>
  <c r="B16" i="1"/>
  <c r="B17" i="1"/>
  <c r="B18" i="1"/>
  <c r="B19" i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B27" i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B36" i="1"/>
  <c r="C36" i="1" s="1"/>
  <c r="B37" i="1"/>
  <c r="C37" i="1" s="1"/>
  <c r="B38" i="1"/>
  <c r="B39" i="1"/>
  <c r="C39" i="1" s="1"/>
  <c r="B40" i="1"/>
  <c r="C40" i="1" s="1"/>
  <c r="B41" i="1"/>
  <c r="C41" i="1" s="1"/>
  <c r="B42" i="1"/>
  <c r="C42" i="1" s="1"/>
  <c r="B43" i="1"/>
  <c r="C43" i="1" s="1"/>
  <c r="B44" i="1"/>
  <c r="B45" i="1"/>
  <c r="B46" i="1"/>
  <c r="B47" i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B57" i="1"/>
  <c r="B58" i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B66" i="1"/>
  <c r="B67" i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B78" i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B86" i="1"/>
  <c r="B87" i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B98" i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B106" i="1"/>
  <c r="B107" i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B118" i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B126" i="1"/>
  <c r="B127" i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B138" i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B146" i="1"/>
  <c r="B147" i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B158" i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B166" i="1"/>
  <c r="B167" i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B178" i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B186" i="1"/>
  <c r="B187" i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B198" i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B206" i="1"/>
  <c r="B207" i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B218" i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B226" i="1"/>
  <c r="B227" i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B238" i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B246" i="1"/>
  <c r="B247" i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B258" i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B266" i="1"/>
  <c r="B267" i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B278" i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B286" i="1"/>
  <c r="B287" i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B298" i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B306" i="1"/>
  <c r="B307" i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B318" i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B326" i="1"/>
  <c r="B327" i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B338" i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B346" i="1"/>
  <c r="B347" i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B358" i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B366" i="1"/>
  <c r="B367" i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B378" i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B386" i="1"/>
  <c r="B387" i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B398" i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B406" i="1"/>
  <c r="B407" i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B418" i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B426" i="1"/>
  <c r="B427" i="1"/>
  <c r="B428" i="1"/>
  <c r="C428" i="1" s="1"/>
  <c r="B429" i="1"/>
  <c r="C429" i="1" s="1"/>
  <c r="B430" i="1"/>
  <c r="C430" i="1" s="1"/>
  <c r="B2" i="1"/>
  <c r="C2" i="1" s="1"/>
  <c r="I5" i="2"/>
  <c r="I6" i="2"/>
  <c r="I7" i="2"/>
  <c r="I8" i="2"/>
  <c r="I9" i="2"/>
  <c r="I12" i="2"/>
  <c r="I13" i="2"/>
  <c r="I14" i="2"/>
  <c r="I15" i="2"/>
  <c r="I16" i="2"/>
  <c r="I17" i="2"/>
  <c r="I18" i="2"/>
  <c r="I4" i="2"/>
  <c r="G5" i="2"/>
  <c r="G6" i="2"/>
  <c r="G7" i="2"/>
  <c r="G8" i="2"/>
  <c r="G9" i="2"/>
  <c r="G12" i="2"/>
  <c r="G13" i="2"/>
  <c r="G14" i="2"/>
  <c r="G15" i="2"/>
  <c r="G16" i="2"/>
  <c r="G17" i="2"/>
  <c r="G18" i="2"/>
  <c r="G4" i="2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6" i="3"/>
  <c r="H5" i="2"/>
  <c r="H6" i="2"/>
  <c r="H7" i="2"/>
  <c r="H8" i="2"/>
  <c r="H9" i="2"/>
  <c r="H12" i="2"/>
  <c r="H13" i="2"/>
  <c r="H14" i="2"/>
  <c r="H15" i="2"/>
  <c r="H16" i="2"/>
  <c r="H17" i="2"/>
  <c r="H18" i="2"/>
  <c r="H4" i="2"/>
  <c r="F5" i="2"/>
  <c r="F6" i="2"/>
  <c r="F7" i="2"/>
  <c r="F8" i="2"/>
  <c r="F9" i="2"/>
  <c r="F12" i="2"/>
  <c r="F13" i="2"/>
  <c r="F14" i="2"/>
  <c r="F15" i="2"/>
  <c r="F16" i="2"/>
  <c r="F17" i="2"/>
  <c r="F18" i="2"/>
  <c r="F4" i="2"/>
  <c r="Y8" i="1" l="1"/>
  <c r="Z8" i="1" s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17" i="1"/>
  <c r="Z17" i="1" s="1"/>
  <c r="Y18" i="1"/>
  <c r="Z18" i="1" s="1"/>
  <c r="Y19" i="1"/>
  <c r="Z19" i="1" s="1"/>
  <c r="Y20" i="1"/>
  <c r="Z20" i="1" s="1"/>
  <c r="Y21" i="1"/>
  <c r="Z21" i="1" s="1"/>
  <c r="Y22" i="1"/>
  <c r="Z22" i="1" s="1"/>
  <c r="Y7" i="1"/>
  <c r="Z7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7" i="1"/>
  <c r="M429" i="1"/>
  <c r="H429" i="1"/>
  <c r="F429" i="1"/>
  <c r="G429" i="1" s="1"/>
  <c r="D429" i="1"/>
  <c r="M428" i="1"/>
  <c r="H428" i="1"/>
  <c r="F428" i="1"/>
  <c r="G428" i="1" s="1"/>
  <c r="D428" i="1"/>
  <c r="M427" i="1"/>
  <c r="H427" i="1"/>
  <c r="F427" i="1"/>
  <c r="G427" i="1" s="1"/>
  <c r="D427" i="1"/>
  <c r="M426" i="1"/>
  <c r="H426" i="1"/>
  <c r="F426" i="1"/>
  <c r="G426" i="1" s="1"/>
  <c r="D426" i="1"/>
  <c r="E426" i="1" s="1"/>
  <c r="M425" i="1"/>
  <c r="H425" i="1"/>
  <c r="F425" i="1"/>
  <c r="G425" i="1" s="1"/>
  <c r="D425" i="1"/>
  <c r="M424" i="1"/>
  <c r="H424" i="1"/>
  <c r="F424" i="1"/>
  <c r="D424" i="1"/>
  <c r="M423" i="1"/>
  <c r="H423" i="1"/>
  <c r="F423" i="1"/>
  <c r="D423" i="1"/>
  <c r="M422" i="1"/>
  <c r="H422" i="1"/>
  <c r="F422" i="1"/>
  <c r="G422" i="1" s="1"/>
  <c r="D422" i="1"/>
  <c r="M421" i="1"/>
  <c r="H421" i="1"/>
  <c r="F421" i="1"/>
  <c r="D421" i="1"/>
  <c r="M420" i="1"/>
  <c r="H420" i="1"/>
  <c r="F420" i="1"/>
  <c r="G420" i="1" s="1"/>
  <c r="D420" i="1"/>
  <c r="M419" i="1"/>
  <c r="H419" i="1"/>
  <c r="F419" i="1"/>
  <c r="G419" i="1" s="1"/>
  <c r="D419" i="1"/>
  <c r="M418" i="1"/>
  <c r="H418" i="1"/>
  <c r="F418" i="1"/>
  <c r="G418" i="1" s="1"/>
  <c r="D418" i="1"/>
  <c r="M417" i="1"/>
  <c r="H417" i="1"/>
  <c r="F417" i="1"/>
  <c r="D417" i="1"/>
  <c r="M416" i="1"/>
  <c r="H416" i="1"/>
  <c r="F416" i="1"/>
  <c r="G416" i="1" s="1"/>
  <c r="D416" i="1"/>
  <c r="M415" i="1"/>
  <c r="H415" i="1"/>
  <c r="F415" i="1"/>
  <c r="G415" i="1" s="1"/>
  <c r="D415" i="1"/>
  <c r="M414" i="1"/>
  <c r="H414" i="1"/>
  <c r="F414" i="1"/>
  <c r="D414" i="1"/>
  <c r="M413" i="1"/>
  <c r="H413" i="1"/>
  <c r="F413" i="1"/>
  <c r="G413" i="1" s="1"/>
  <c r="D413" i="1"/>
  <c r="M412" i="1"/>
  <c r="H412" i="1"/>
  <c r="F412" i="1"/>
  <c r="G412" i="1" s="1"/>
  <c r="D412" i="1"/>
  <c r="M411" i="1"/>
  <c r="H411" i="1"/>
  <c r="F411" i="1"/>
  <c r="G411" i="1" s="1"/>
  <c r="D411" i="1"/>
  <c r="M410" i="1"/>
  <c r="H410" i="1"/>
  <c r="F410" i="1"/>
  <c r="G410" i="1" s="1"/>
  <c r="D410" i="1"/>
  <c r="M409" i="1"/>
  <c r="H409" i="1"/>
  <c r="F409" i="1"/>
  <c r="G409" i="1" s="1"/>
  <c r="D409" i="1"/>
  <c r="M408" i="1"/>
  <c r="H408" i="1"/>
  <c r="F408" i="1"/>
  <c r="G408" i="1" s="1"/>
  <c r="D408" i="1"/>
  <c r="M407" i="1"/>
  <c r="H407" i="1"/>
  <c r="F407" i="1"/>
  <c r="G407" i="1" s="1"/>
  <c r="D407" i="1"/>
  <c r="M406" i="1"/>
  <c r="H406" i="1"/>
  <c r="F406" i="1"/>
  <c r="G406" i="1" s="1"/>
  <c r="D406" i="1"/>
  <c r="M405" i="1"/>
  <c r="H405" i="1"/>
  <c r="F405" i="1"/>
  <c r="G405" i="1" s="1"/>
  <c r="D405" i="1"/>
  <c r="M404" i="1"/>
  <c r="H404" i="1"/>
  <c r="F404" i="1"/>
  <c r="D404" i="1"/>
  <c r="M403" i="1"/>
  <c r="H403" i="1"/>
  <c r="F403" i="1"/>
  <c r="D403" i="1"/>
  <c r="M402" i="1"/>
  <c r="H402" i="1"/>
  <c r="F402" i="1"/>
  <c r="D402" i="1"/>
  <c r="M401" i="1"/>
  <c r="H401" i="1"/>
  <c r="F401" i="1"/>
  <c r="D401" i="1"/>
  <c r="M400" i="1"/>
  <c r="H400" i="1"/>
  <c r="F400" i="1"/>
  <c r="D400" i="1"/>
  <c r="M399" i="1"/>
  <c r="H399" i="1"/>
  <c r="F399" i="1"/>
  <c r="D399" i="1"/>
  <c r="M398" i="1"/>
  <c r="H398" i="1"/>
  <c r="F398" i="1"/>
  <c r="D398" i="1"/>
  <c r="M397" i="1"/>
  <c r="H397" i="1"/>
  <c r="F397" i="1"/>
  <c r="D397" i="1"/>
  <c r="M396" i="1"/>
  <c r="H396" i="1"/>
  <c r="F396" i="1"/>
  <c r="D396" i="1"/>
  <c r="M395" i="1"/>
  <c r="H395" i="1"/>
  <c r="F395" i="1"/>
  <c r="D395" i="1"/>
  <c r="M394" i="1"/>
  <c r="H394" i="1"/>
  <c r="F394" i="1"/>
  <c r="D394" i="1"/>
  <c r="M393" i="1"/>
  <c r="H393" i="1"/>
  <c r="F393" i="1"/>
  <c r="D393" i="1"/>
  <c r="M392" i="1"/>
  <c r="H392" i="1"/>
  <c r="F392" i="1"/>
  <c r="D392" i="1"/>
  <c r="M391" i="1"/>
  <c r="H391" i="1"/>
  <c r="F391" i="1"/>
  <c r="D391" i="1"/>
  <c r="M390" i="1"/>
  <c r="H390" i="1"/>
  <c r="F390" i="1"/>
  <c r="D390" i="1"/>
  <c r="M389" i="1"/>
  <c r="H389" i="1"/>
  <c r="F389" i="1"/>
  <c r="G389" i="1" s="1"/>
  <c r="D389" i="1"/>
  <c r="M388" i="1"/>
  <c r="H388" i="1"/>
  <c r="F388" i="1"/>
  <c r="G388" i="1" s="1"/>
  <c r="D388" i="1"/>
  <c r="M387" i="1"/>
  <c r="H387" i="1"/>
  <c r="F387" i="1"/>
  <c r="G387" i="1" s="1"/>
  <c r="D387" i="1"/>
  <c r="M386" i="1"/>
  <c r="H386" i="1"/>
  <c r="F386" i="1"/>
  <c r="G386" i="1" s="1"/>
  <c r="D386" i="1"/>
  <c r="M385" i="1"/>
  <c r="H385" i="1"/>
  <c r="F385" i="1"/>
  <c r="G385" i="1" s="1"/>
  <c r="D385" i="1"/>
  <c r="M384" i="1"/>
  <c r="H384" i="1"/>
  <c r="F384" i="1"/>
  <c r="D384" i="1"/>
  <c r="M383" i="1"/>
  <c r="H383" i="1"/>
  <c r="F383" i="1"/>
  <c r="G383" i="1" s="1"/>
  <c r="D383" i="1"/>
  <c r="M382" i="1"/>
  <c r="H382" i="1"/>
  <c r="F382" i="1"/>
  <c r="G382" i="1" s="1"/>
  <c r="D382" i="1"/>
  <c r="M381" i="1"/>
  <c r="H381" i="1"/>
  <c r="F381" i="1"/>
  <c r="G381" i="1" s="1"/>
  <c r="D381" i="1"/>
  <c r="M380" i="1"/>
  <c r="H380" i="1"/>
  <c r="F380" i="1"/>
  <c r="G380" i="1" s="1"/>
  <c r="D380" i="1"/>
  <c r="M379" i="1"/>
  <c r="H379" i="1"/>
  <c r="F379" i="1"/>
  <c r="G379" i="1" s="1"/>
  <c r="D379" i="1"/>
  <c r="Q378" i="1"/>
  <c r="K378" i="1"/>
  <c r="M378" i="1" s="1"/>
  <c r="H378" i="1"/>
  <c r="F378" i="1"/>
  <c r="G378" i="1" s="1"/>
  <c r="D378" i="1"/>
  <c r="Q377" i="1"/>
  <c r="K377" i="1"/>
  <c r="M377" i="1" s="1"/>
  <c r="H377" i="1"/>
  <c r="F377" i="1"/>
  <c r="G377" i="1" s="1"/>
  <c r="D377" i="1"/>
  <c r="Q376" i="1"/>
  <c r="K376" i="1"/>
  <c r="M376" i="1" s="1"/>
  <c r="H376" i="1"/>
  <c r="F376" i="1"/>
  <c r="G376" i="1" s="1"/>
  <c r="D376" i="1"/>
  <c r="Q375" i="1"/>
  <c r="K375" i="1"/>
  <c r="M375" i="1" s="1"/>
  <c r="H375" i="1"/>
  <c r="F375" i="1"/>
  <c r="D375" i="1"/>
  <c r="Q374" i="1"/>
  <c r="K374" i="1"/>
  <c r="M374" i="1" s="1"/>
  <c r="H374" i="1"/>
  <c r="F374" i="1"/>
  <c r="D374" i="1"/>
  <c r="Q373" i="1"/>
  <c r="K373" i="1"/>
  <c r="M373" i="1" s="1"/>
  <c r="H373" i="1"/>
  <c r="F373" i="1"/>
  <c r="D373" i="1"/>
  <c r="Q372" i="1"/>
  <c r="K372" i="1"/>
  <c r="M372" i="1" s="1"/>
  <c r="H372" i="1"/>
  <c r="F372" i="1"/>
  <c r="D372" i="1"/>
  <c r="Q371" i="1"/>
  <c r="K371" i="1"/>
  <c r="M371" i="1" s="1"/>
  <c r="H371" i="1"/>
  <c r="F371" i="1"/>
  <c r="G371" i="1" s="1"/>
  <c r="D371" i="1"/>
  <c r="Q370" i="1"/>
  <c r="K370" i="1"/>
  <c r="M370" i="1" s="1"/>
  <c r="H370" i="1"/>
  <c r="F370" i="1"/>
  <c r="G370" i="1" s="1"/>
  <c r="D370" i="1"/>
  <c r="Q369" i="1"/>
  <c r="K369" i="1"/>
  <c r="M369" i="1" s="1"/>
  <c r="H369" i="1"/>
  <c r="F369" i="1"/>
  <c r="G369" i="1" s="1"/>
  <c r="D369" i="1"/>
  <c r="Q368" i="1"/>
  <c r="K368" i="1"/>
  <c r="M368" i="1" s="1"/>
  <c r="H368" i="1"/>
  <c r="F368" i="1"/>
  <c r="G368" i="1" s="1"/>
  <c r="D368" i="1"/>
  <c r="Q367" i="1"/>
  <c r="K367" i="1"/>
  <c r="M367" i="1" s="1"/>
  <c r="H367" i="1"/>
  <c r="F367" i="1"/>
  <c r="G367" i="1" s="1"/>
  <c r="D367" i="1"/>
  <c r="Q366" i="1"/>
  <c r="K366" i="1"/>
  <c r="M366" i="1" s="1"/>
  <c r="H366" i="1"/>
  <c r="F366" i="1"/>
  <c r="G366" i="1" s="1"/>
  <c r="D366" i="1"/>
  <c r="Q365" i="1"/>
  <c r="K365" i="1"/>
  <c r="M365" i="1" s="1"/>
  <c r="H365" i="1"/>
  <c r="F365" i="1"/>
  <c r="G365" i="1" s="1"/>
  <c r="D365" i="1"/>
  <c r="F364" i="1"/>
  <c r="G364" i="1" s="1"/>
  <c r="D364" i="1"/>
  <c r="E364" i="1" s="1"/>
  <c r="Q363" i="1"/>
  <c r="K363" i="1"/>
  <c r="M363" i="1" s="1"/>
  <c r="H363" i="1"/>
  <c r="F363" i="1"/>
  <c r="G363" i="1" s="1"/>
  <c r="D363" i="1"/>
  <c r="E363" i="1" s="1"/>
  <c r="Q362" i="1"/>
  <c r="K362" i="1"/>
  <c r="M362" i="1" s="1"/>
  <c r="H362" i="1"/>
  <c r="F362" i="1"/>
  <c r="G362" i="1" s="1"/>
  <c r="D362" i="1"/>
  <c r="Q361" i="1"/>
  <c r="K361" i="1"/>
  <c r="M361" i="1" s="1"/>
  <c r="H361" i="1"/>
  <c r="F361" i="1"/>
  <c r="G361" i="1" s="1"/>
  <c r="D361" i="1"/>
  <c r="E361" i="1" s="1"/>
  <c r="Q360" i="1"/>
  <c r="K360" i="1"/>
  <c r="M360" i="1" s="1"/>
  <c r="H360" i="1"/>
  <c r="F360" i="1"/>
  <c r="D360" i="1"/>
  <c r="Q359" i="1"/>
  <c r="K359" i="1"/>
  <c r="M359" i="1" s="1"/>
  <c r="H359" i="1"/>
  <c r="F359" i="1"/>
  <c r="D359" i="1"/>
  <c r="Q358" i="1"/>
  <c r="K358" i="1"/>
  <c r="M358" i="1" s="1"/>
  <c r="H358" i="1"/>
  <c r="F358" i="1"/>
  <c r="G358" i="1" s="1"/>
  <c r="D358" i="1"/>
  <c r="Q357" i="1"/>
  <c r="K357" i="1"/>
  <c r="M357" i="1" s="1"/>
  <c r="H357" i="1"/>
  <c r="F357" i="1"/>
  <c r="G357" i="1" s="1"/>
  <c r="D357" i="1"/>
  <c r="Q356" i="1"/>
  <c r="K356" i="1"/>
  <c r="M356" i="1" s="1"/>
  <c r="H356" i="1"/>
  <c r="F356" i="1"/>
  <c r="G356" i="1" s="1"/>
  <c r="D356" i="1"/>
  <c r="Q355" i="1"/>
  <c r="K355" i="1"/>
  <c r="M355" i="1" s="1"/>
  <c r="H355" i="1"/>
  <c r="F355" i="1"/>
  <c r="G355" i="1" s="1"/>
  <c r="D355" i="1"/>
  <c r="Q354" i="1"/>
  <c r="K354" i="1"/>
  <c r="M354" i="1" s="1"/>
  <c r="H354" i="1"/>
  <c r="F354" i="1"/>
  <c r="G354" i="1" s="1"/>
  <c r="D354" i="1"/>
  <c r="Q353" i="1"/>
  <c r="K353" i="1"/>
  <c r="M353" i="1" s="1"/>
  <c r="H353" i="1"/>
  <c r="F353" i="1"/>
  <c r="G353" i="1" s="1"/>
  <c r="D353" i="1"/>
  <c r="K352" i="1"/>
  <c r="H352" i="1"/>
  <c r="F352" i="1"/>
  <c r="D352" i="1"/>
  <c r="K351" i="1"/>
  <c r="M351" i="1" s="1"/>
  <c r="H351" i="1"/>
  <c r="F351" i="1"/>
  <c r="G351" i="1" s="1"/>
  <c r="D351" i="1"/>
  <c r="Q350" i="1"/>
  <c r="K350" i="1"/>
  <c r="M350" i="1" s="1"/>
  <c r="H350" i="1"/>
  <c r="F350" i="1"/>
  <c r="G350" i="1" s="1"/>
  <c r="D350" i="1"/>
  <c r="Q349" i="1"/>
  <c r="M349" i="1"/>
  <c r="K349" i="1"/>
  <c r="H349" i="1"/>
  <c r="F349" i="1"/>
  <c r="D349" i="1"/>
  <c r="Q348" i="1"/>
  <c r="K348" i="1"/>
  <c r="M348" i="1" s="1"/>
  <c r="H348" i="1"/>
  <c r="F348" i="1"/>
  <c r="G348" i="1" s="1"/>
  <c r="D348" i="1"/>
  <c r="Q347" i="1"/>
  <c r="K347" i="1"/>
  <c r="M347" i="1" s="1"/>
  <c r="H347" i="1"/>
  <c r="F347" i="1"/>
  <c r="G347" i="1" s="1"/>
  <c r="D347" i="1"/>
  <c r="Q346" i="1"/>
  <c r="K346" i="1"/>
  <c r="M346" i="1" s="1"/>
  <c r="H346" i="1"/>
  <c r="F346" i="1"/>
  <c r="G346" i="1" s="1"/>
  <c r="D346" i="1"/>
  <c r="Q345" i="1"/>
  <c r="K345" i="1"/>
  <c r="M345" i="1" s="1"/>
  <c r="H345" i="1"/>
  <c r="F345" i="1"/>
  <c r="G345" i="1" s="1"/>
  <c r="D345" i="1"/>
  <c r="Q344" i="1"/>
  <c r="K344" i="1"/>
  <c r="M344" i="1" s="1"/>
  <c r="H344" i="1"/>
  <c r="F344" i="1"/>
  <c r="G344" i="1" s="1"/>
  <c r="D344" i="1"/>
  <c r="Q343" i="1"/>
  <c r="K343" i="1"/>
  <c r="M343" i="1" s="1"/>
  <c r="H343" i="1"/>
  <c r="F343" i="1"/>
  <c r="G343" i="1" s="1"/>
  <c r="D343" i="1"/>
  <c r="Q342" i="1"/>
  <c r="K342" i="1"/>
  <c r="M342" i="1" s="1"/>
  <c r="H342" i="1"/>
  <c r="F342" i="1"/>
  <c r="D342" i="1"/>
  <c r="Q341" i="1"/>
  <c r="K341" i="1"/>
  <c r="M341" i="1" s="1"/>
  <c r="H341" i="1"/>
  <c r="F341" i="1"/>
  <c r="G341" i="1" s="1"/>
  <c r="D341" i="1"/>
  <c r="Q340" i="1"/>
  <c r="K340" i="1"/>
  <c r="M340" i="1" s="1"/>
  <c r="H340" i="1"/>
  <c r="F340" i="1"/>
  <c r="D340" i="1"/>
  <c r="Q339" i="1"/>
  <c r="K339" i="1"/>
  <c r="M339" i="1" s="1"/>
  <c r="H339" i="1"/>
  <c r="F339" i="1"/>
  <c r="G339" i="1" s="1"/>
  <c r="D339" i="1"/>
  <c r="Q338" i="1"/>
  <c r="K338" i="1"/>
  <c r="M338" i="1" s="1"/>
  <c r="H338" i="1"/>
  <c r="F338" i="1"/>
  <c r="G338" i="1" s="1"/>
  <c r="D338" i="1"/>
  <c r="Q337" i="1"/>
  <c r="K337" i="1"/>
  <c r="M337" i="1" s="1"/>
  <c r="H337" i="1"/>
  <c r="F337" i="1"/>
  <c r="G337" i="1" s="1"/>
  <c r="D337" i="1"/>
  <c r="Q336" i="1"/>
  <c r="K336" i="1"/>
  <c r="M336" i="1" s="1"/>
  <c r="H336" i="1"/>
  <c r="F336" i="1"/>
  <c r="D336" i="1"/>
  <c r="Q335" i="1"/>
  <c r="K335" i="1"/>
  <c r="M335" i="1" s="1"/>
  <c r="H335" i="1"/>
  <c r="F335" i="1"/>
  <c r="G335" i="1" s="1"/>
  <c r="D335" i="1"/>
  <c r="Q334" i="1"/>
  <c r="K334" i="1"/>
  <c r="M334" i="1" s="1"/>
  <c r="H334" i="1"/>
  <c r="F334" i="1"/>
  <c r="G334" i="1" s="1"/>
  <c r="D334" i="1"/>
  <c r="Q333" i="1"/>
  <c r="K333" i="1"/>
  <c r="M333" i="1" s="1"/>
  <c r="H333" i="1"/>
  <c r="F333" i="1"/>
  <c r="D333" i="1"/>
  <c r="Q332" i="1"/>
  <c r="K332" i="1"/>
  <c r="M332" i="1" s="1"/>
  <c r="H332" i="1"/>
  <c r="F332" i="1"/>
  <c r="G332" i="1" s="1"/>
  <c r="D332" i="1"/>
  <c r="Q331" i="1"/>
  <c r="K331" i="1"/>
  <c r="M331" i="1" s="1"/>
  <c r="H331" i="1"/>
  <c r="F331" i="1"/>
  <c r="G331" i="1" s="1"/>
  <c r="D331" i="1"/>
  <c r="Q330" i="1"/>
  <c r="K330" i="1"/>
  <c r="M330" i="1" s="1"/>
  <c r="H330" i="1"/>
  <c r="F330" i="1"/>
  <c r="G330" i="1" s="1"/>
  <c r="D330" i="1"/>
  <c r="Q329" i="1"/>
  <c r="K329" i="1"/>
  <c r="M329" i="1" s="1"/>
  <c r="H329" i="1"/>
  <c r="F329" i="1"/>
  <c r="G329" i="1" s="1"/>
  <c r="D329" i="1"/>
  <c r="E329" i="1" s="1"/>
  <c r="K328" i="1"/>
  <c r="M328" i="1" s="1"/>
  <c r="H328" i="1"/>
  <c r="F328" i="1"/>
  <c r="G328" i="1" s="1"/>
  <c r="D328" i="1"/>
  <c r="K327" i="1"/>
  <c r="M327" i="1" s="1"/>
  <c r="H327" i="1"/>
  <c r="F327" i="1"/>
  <c r="G327" i="1" s="1"/>
  <c r="D327" i="1"/>
  <c r="K326" i="1"/>
  <c r="M326" i="1" s="1"/>
  <c r="H326" i="1"/>
  <c r="F326" i="1"/>
  <c r="D326" i="1"/>
  <c r="K325" i="1"/>
  <c r="M325" i="1" s="1"/>
  <c r="H325" i="1"/>
  <c r="F325" i="1"/>
  <c r="G325" i="1" s="1"/>
  <c r="D325" i="1"/>
  <c r="Q324" i="1"/>
  <c r="K324" i="1"/>
  <c r="M324" i="1" s="1"/>
  <c r="H324" i="1"/>
  <c r="F324" i="1"/>
  <c r="D324" i="1"/>
  <c r="K323" i="1"/>
  <c r="M323" i="1" s="1"/>
  <c r="H323" i="1"/>
  <c r="F323" i="1"/>
  <c r="G323" i="1" s="1"/>
  <c r="D323" i="1"/>
  <c r="Q322" i="1"/>
  <c r="K322" i="1"/>
  <c r="M322" i="1" s="1"/>
  <c r="H322" i="1"/>
  <c r="F322" i="1"/>
  <c r="G322" i="1" s="1"/>
  <c r="D322" i="1"/>
  <c r="E322" i="1" s="1"/>
  <c r="Q321" i="1"/>
  <c r="K321" i="1"/>
  <c r="M321" i="1" s="1"/>
  <c r="H321" i="1"/>
  <c r="F321" i="1"/>
  <c r="G321" i="1" s="1"/>
  <c r="D321" i="1"/>
  <c r="K320" i="1"/>
  <c r="M320" i="1" s="1"/>
  <c r="H320" i="1"/>
  <c r="F320" i="1"/>
  <c r="D320" i="1"/>
  <c r="Q319" i="1"/>
  <c r="K319" i="1"/>
  <c r="M319" i="1" s="1"/>
  <c r="H319" i="1"/>
  <c r="F319" i="1"/>
  <c r="D319" i="1"/>
  <c r="Q318" i="1"/>
  <c r="K318" i="1"/>
  <c r="M318" i="1" s="1"/>
  <c r="H318" i="1"/>
  <c r="F318" i="1"/>
  <c r="G318" i="1" s="1"/>
  <c r="D318" i="1"/>
  <c r="Q317" i="1"/>
  <c r="K317" i="1"/>
  <c r="M317" i="1" s="1"/>
  <c r="H317" i="1"/>
  <c r="F317" i="1"/>
  <c r="D317" i="1"/>
  <c r="Q316" i="1"/>
  <c r="K316" i="1"/>
  <c r="M316" i="1" s="1"/>
  <c r="H316" i="1"/>
  <c r="F316" i="1"/>
  <c r="G316" i="1" s="1"/>
  <c r="D316" i="1"/>
  <c r="Q315" i="1"/>
  <c r="K315" i="1"/>
  <c r="M315" i="1" s="1"/>
  <c r="H315" i="1"/>
  <c r="F315" i="1"/>
  <c r="G315" i="1" s="1"/>
  <c r="D315" i="1"/>
  <c r="Q314" i="1"/>
  <c r="K314" i="1"/>
  <c r="M314" i="1" s="1"/>
  <c r="H314" i="1"/>
  <c r="F314" i="1"/>
  <c r="G314" i="1" s="1"/>
  <c r="D314" i="1"/>
  <c r="Q313" i="1"/>
  <c r="K313" i="1"/>
  <c r="M313" i="1" s="1"/>
  <c r="H313" i="1"/>
  <c r="F313" i="1"/>
  <c r="G313" i="1" s="1"/>
  <c r="D313" i="1"/>
  <c r="E313" i="1" s="1"/>
  <c r="Q312" i="1"/>
  <c r="K312" i="1"/>
  <c r="M312" i="1" s="1"/>
  <c r="H312" i="1"/>
  <c r="F312" i="1"/>
  <c r="G312" i="1" s="1"/>
  <c r="D312" i="1"/>
  <c r="Q311" i="1"/>
  <c r="K311" i="1"/>
  <c r="M311" i="1" s="1"/>
  <c r="H311" i="1"/>
  <c r="F311" i="1"/>
  <c r="G311" i="1" s="1"/>
  <c r="D311" i="1"/>
  <c r="E311" i="1" s="1"/>
  <c r="Q310" i="1"/>
  <c r="K310" i="1"/>
  <c r="M310" i="1" s="1"/>
  <c r="H310" i="1"/>
  <c r="F310" i="1"/>
  <c r="D310" i="1"/>
  <c r="Q309" i="1"/>
  <c r="K309" i="1"/>
  <c r="M309" i="1" s="1"/>
  <c r="H309" i="1"/>
  <c r="F309" i="1"/>
  <c r="G309" i="1" s="1"/>
  <c r="D309" i="1"/>
  <c r="K308" i="1"/>
  <c r="M308" i="1" s="1"/>
  <c r="H308" i="1"/>
  <c r="F308" i="1"/>
  <c r="D308" i="1"/>
  <c r="Q307" i="1"/>
  <c r="K307" i="1"/>
  <c r="M307" i="1" s="1"/>
  <c r="H307" i="1"/>
  <c r="F307" i="1"/>
  <c r="G307" i="1" s="1"/>
  <c r="D307" i="1"/>
  <c r="Q306" i="1"/>
  <c r="K306" i="1"/>
  <c r="M306" i="1" s="1"/>
  <c r="H306" i="1"/>
  <c r="F306" i="1"/>
  <c r="G306" i="1" s="1"/>
  <c r="D306" i="1"/>
  <c r="E306" i="1" s="1"/>
  <c r="Q305" i="1"/>
  <c r="K305" i="1"/>
  <c r="M305" i="1" s="1"/>
  <c r="H305" i="1"/>
  <c r="F305" i="1"/>
  <c r="G305" i="1" s="1"/>
  <c r="D305" i="1"/>
  <c r="K304" i="1"/>
  <c r="M304" i="1" s="1"/>
  <c r="H304" i="1"/>
  <c r="F304" i="1"/>
  <c r="G304" i="1" s="1"/>
  <c r="D304" i="1"/>
  <c r="Q303" i="1"/>
  <c r="K303" i="1"/>
  <c r="M303" i="1" s="1"/>
  <c r="H303" i="1"/>
  <c r="F303" i="1"/>
  <c r="G303" i="1" s="1"/>
  <c r="D303" i="1"/>
  <c r="Q302" i="1"/>
  <c r="K302" i="1"/>
  <c r="M302" i="1" s="1"/>
  <c r="H302" i="1"/>
  <c r="F302" i="1"/>
  <c r="D302" i="1"/>
  <c r="Q301" i="1"/>
  <c r="K301" i="1"/>
  <c r="M301" i="1" s="1"/>
  <c r="H301" i="1"/>
  <c r="F301" i="1"/>
  <c r="D301" i="1"/>
  <c r="K300" i="1"/>
  <c r="M300" i="1" s="1"/>
  <c r="H300" i="1"/>
  <c r="F300" i="1"/>
  <c r="G300" i="1" s="1"/>
  <c r="D300" i="1"/>
  <c r="Q299" i="1"/>
  <c r="K299" i="1"/>
  <c r="M299" i="1" s="1"/>
  <c r="H299" i="1"/>
  <c r="F299" i="1"/>
  <c r="G299" i="1" s="1"/>
  <c r="D299" i="1"/>
  <c r="K298" i="1"/>
  <c r="M298" i="1" s="1"/>
  <c r="H298" i="1"/>
  <c r="F298" i="1"/>
  <c r="G298" i="1" s="1"/>
  <c r="D298" i="1"/>
  <c r="K297" i="1"/>
  <c r="M297" i="1" s="1"/>
  <c r="H297" i="1"/>
  <c r="F297" i="1"/>
  <c r="G297" i="1" s="1"/>
  <c r="D297" i="1"/>
  <c r="Q296" i="1"/>
  <c r="K296" i="1"/>
  <c r="M296" i="1" s="1"/>
  <c r="H296" i="1"/>
  <c r="F296" i="1"/>
  <c r="G296" i="1" s="1"/>
  <c r="D296" i="1"/>
  <c r="Q295" i="1"/>
  <c r="K295" i="1"/>
  <c r="M295" i="1" s="1"/>
  <c r="H295" i="1"/>
  <c r="F295" i="1"/>
  <c r="D295" i="1"/>
  <c r="Q294" i="1"/>
  <c r="K294" i="1"/>
  <c r="M294" i="1" s="1"/>
  <c r="H294" i="1"/>
  <c r="F294" i="1"/>
  <c r="D294" i="1"/>
  <c r="Q293" i="1"/>
  <c r="K293" i="1"/>
  <c r="M293" i="1" s="1"/>
  <c r="H293" i="1"/>
  <c r="F293" i="1"/>
  <c r="G293" i="1" s="1"/>
  <c r="D293" i="1"/>
  <c r="Q292" i="1"/>
  <c r="K292" i="1"/>
  <c r="M292" i="1" s="1"/>
  <c r="H292" i="1"/>
  <c r="F292" i="1"/>
  <c r="D292" i="1"/>
  <c r="Q291" i="1"/>
  <c r="K291" i="1"/>
  <c r="M291" i="1" s="1"/>
  <c r="H291" i="1"/>
  <c r="F291" i="1"/>
  <c r="D291" i="1"/>
  <c r="Q290" i="1"/>
  <c r="K290" i="1"/>
  <c r="M290" i="1" s="1"/>
  <c r="H290" i="1"/>
  <c r="F290" i="1"/>
  <c r="G290" i="1" s="1"/>
  <c r="D290" i="1"/>
  <c r="E290" i="1" s="1"/>
  <c r="Q289" i="1"/>
  <c r="K289" i="1"/>
  <c r="M289" i="1" s="1"/>
  <c r="H289" i="1"/>
  <c r="F289" i="1"/>
  <c r="G289" i="1" s="1"/>
  <c r="D289" i="1"/>
  <c r="Q288" i="1"/>
  <c r="K288" i="1"/>
  <c r="M288" i="1" s="1"/>
  <c r="H288" i="1"/>
  <c r="F288" i="1"/>
  <c r="G288" i="1" s="1"/>
  <c r="D288" i="1"/>
  <c r="Q287" i="1"/>
  <c r="K287" i="1"/>
  <c r="M287" i="1" s="1"/>
  <c r="H287" i="1"/>
  <c r="F287" i="1"/>
  <c r="G287" i="1" s="1"/>
  <c r="D287" i="1"/>
  <c r="Q286" i="1"/>
  <c r="K286" i="1"/>
  <c r="M286" i="1" s="1"/>
  <c r="H286" i="1"/>
  <c r="F286" i="1"/>
  <c r="G286" i="1" s="1"/>
  <c r="D286" i="1"/>
  <c r="E286" i="1" s="1"/>
  <c r="Q285" i="1"/>
  <c r="K285" i="1"/>
  <c r="M285" i="1" s="1"/>
  <c r="H285" i="1"/>
  <c r="F285" i="1"/>
  <c r="D285" i="1"/>
  <c r="Q284" i="1"/>
  <c r="K284" i="1"/>
  <c r="M284" i="1" s="1"/>
  <c r="H284" i="1"/>
  <c r="F284" i="1"/>
  <c r="G284" i="1" s="1"/>
  <c r="D284" i="1"/>
  <c r="Q283" i="1"/>
  <c r="K283" i="1"/>
  <c r="M283" i="1" s="1"/>
  <c r="H283" i="1"/>
  <c r="F283" i="1"/>
  <c r="G283" i="1" s="1"/>
  <c r="D283" i="1"/>
  <c r="Q282" i="1"/>
  <c r="K282" i="1"/>
  <c r="M282" i="1" s="1"/>
  <c r="H282" i="1"/>
  <c r="F282" i="1"/>
  <c r="G282" i="1" s="1"/>
  <c r="D282" i="1"/>
  <c r="Q281" i="1"/>
  <c r="K281" i="1"/>
  <c r="M281" i="1" s="1"/>
  <c r="H281" i="1"/>
  <c r="F281" i="1"/>
  <c r="G281" i="1" s="1"/>
  <c r="D281" i="1"/>
  <c r="Q280" i="1"/>
  <c r="K280" i="1"/>
  <c r="M280" i="1" s="1"/>
  <c r="H280" i="1"/>
  <c r="F280" i="1"/>
  <c r="G280" i="1" s="1"/>
  <c r="D280" i="1"/>
  <c r="Q279" i="1"/>
  <c r="K279" i="1"/>
  <c r="M279" i="1" s="1"/>
  <c r="H279" i="1"/>
  <c r="F279" i="1"/>
  <c r="G279" i="1" s="1"/>
  <c r="D279" i="1"/>
  <c r="Q278" i="1"/>
  <c r="K278" i="1"/>
  <c r="M278" i="1" s="1"/>
  <c r="H278" i="1"/>
  <c r="F278" i="1"/>
  <c r="G278" i="1" s="1"/>
  <c r="D278" i="1"/>
  <c r="E278" i="1" s="1"/>
  <c r="Q277" i="1"/>
  <c r="K277" i="1"/>
  <c r="M277" i="1" s="1"/>
  <c r="H277" i="1"/>
  <c r="F277" i="1"/>
  <c r="G277" i="1" s="1"/>
  <c r="D277" i="1"/>
  <c r="K276" i="1"/>
  <c r="M276" i="1" s="1"/>
  <c r="H276" i="1"/>
  <c r="F276" i="1"/>
  <c r="D276" i="1"/>
  <c r="K275" i="1"/>
  <c r="M275" i="1" s="1"/>
  <c r="H275" i="1"/>
  <c r="F275" i="1"/>
  <c r="G275" i="1" s="1"/>
  <c r="D275" i="1"/>
  <c r="K274" i="1"/>
  <c r="M274" i="1" s="1"/>
  <c r="H274" i="1"/>
  <c r="F274" i="1"/>
  <c r="G274" i="1" s="1"/>
  <c r="D274" i="1"/>
  <c r="K273" i="1"/>
  <c r="M273" i="1" s="1"/>
  <c r="H273" i="1"/>
  <c r="F273" i="1"/>
  <c r="G273" i="1" s="1"/>
  <c r="D273" i="1"/>
  <c r="K272" i="1"/>
  <c r="H272" i="1"/>
  <c r="F272" i="1"/>
  <c r="D272" i="1"/>
  <c r="K271" i="1"/>
  <c r="M271" i="1" s="1"/>
  <c r="H271" i="1"/>
  <c r="F271" i="1"/>
  <c r="D271" i="1"/>
  <c r="Q270" i="1"/>
  <c r="K270" i="1"/>
  <c r="M270" i="1" s="1"/>
  <c r="H270" i="1"/>
  <c r="F270" i="1"/>
  <c r="D270" i="1"/>
  <c r="Q269" i="1"/>
  <c r="K269" i="1"/>
  <c r="M269" i="1" s="1"/>
  <c r="H269" i="1"/>
  <c r="F269" i="1"/>
  <c r="D269" i="1"/>
  <c r="K268" i="1"/>
  <c r="M268" i="1" s="1"/>
  <c r="H268" i="1"/>
  <c r="F268" i="1"/>
  <c r="D268" i="1"/>
  <c r="Q267" i="1"/>
  <c r="K267" i="1"/>
  <c r="M267" i="1" s="1"/>
  <c r="H267" i="1"/>
  <c r="F267" i="1"/>
  <c r="D267" i="1"/>
  <c r="Q266" i="1"/>
  <c r="K266" i="1"/>
  <c r="M266" i="1" s="1"/>
  <c r="H266" i="1"/>
  <c r="F266" i="1"/>
  <c r="D266" i="1"/>
  <c r="Q265" i="1"/>
  <c r="K265" i="1"/>
  <c r="M265" i="1" s="1"/>
  <c r="H265" i="1"/>
  <c r="F265" i="1"/>
  <c r="D265" i="1"/>
  <c r="K264" i="1"/>
  <c r="M264" i="1" s="1"/>
  <c r="H264" i="1"/>
  <c r="F264" i="1"/>
  <c r="D264" i="1"/>
  <c r="Q263" i="1"/>
  <c r="K263" i="1"/>
  <c r="M263" i="1" s="1"/>
  <c r="H263" i="1"/>
  <c r="F263" i="1"/>
  <c r="D263" i="1"/>
  <c r="Q262" i="1"/>
  <c r="K262" i="1"/>
  <c r="M262" i="1" s="1"/>
  <c r="H262" i="1"/>
  <c r="F262" i="1"/>
  <c r="D262" i="1"/>
  <c r="Q261" i="1"/>
  <c r="K261" i="1"/>
  <c r="M261" i="1" s="1"/>
  <c r="H261" i="1"/>
  <c r="F261" i="1"/>
  <c r="D261" i="1"/>
  <c r="Q260" i="1"/>
  <c r="K260" i="1"/>
  <c r="M260" i="1" s="1"/>
  <c r="H260" i="1"/>
  <c r="F260" i="1"/>
  <c r="G260" i="1" s="1"/>
  <c r="D260" i="1"/>
  <c r="Q259" i="1"/>
  <c r="K259" i="1"/>
  <c r="M259" i="1" s="1"/>
  <c r="H259" i="1"/>
  <c r="F259" i="1"/>
  <c r="G259" i="1" s="1"/>
  <c r="D259" i="1"/>
  <c r="Q258" i="1"/>
  <c r="K258" i="1"/>
  <c r="M258" i="1" s="1"/>
  <c r="H258" i="1"/>
  <c r="F258" i="1"/>
  <c r="G258" i="1" s="1"/>
  <c r="D258" i="1"/>
  <c r="Q257" i="1"/>
  <c r="K257" i="1"/>
  <c r="M257" i="1" s="1"/>
  <c r="H257" i="1"/>
  <c r="F257" i="1"/>
  <c r="G257" i="1" s="1"/>
  <c r="D257" i="1"/>
  <c r="Q256" i="1"/>
  <c r="K256" i="1"/>
  <c r="M256" i="1" s="1"/>
  <c r="H256" i="1"/>
  <c r="F256" i="1"/>
  <c r="D256" i="1"/>
  <c r="Q255" i="1"/>
  <c r="K255" i="1"/>
  <c r="M255" i="1" s="1"/>
  <c r="H255" i="1"/>
  <c r="F255" i="1"/>
  <c r="G255" i="1" s="1"/>
  <c r="D255" i="1"/>
  <c r="Q254" i="1"/>
  <c r="K254" i="1"/>
  <c r="M254" i="1" s="1"/>
  <c r="H254" i="1"/>
  <c r="F254" i="1"/>
  <c r="E254" i="1" s="1"/>
  <c r="D254" i="1"/>
  <c r="Q253" i="1"/>
  <c r="K253" i="1"/>
  <c r="M253" i="1" s="1"/>
  <c r="H253" i="1"/>
  <c r="F253" i="1"/>
  <c r="G253" i="1" s="1"/>
  <c r="D253" i="1"/>
  <c r="Q252" i="1"/>
  <c r="K252" i="1"/>
  <c r="M252" i="1" s="1"/>
  <c r="H252" i="1"/>
  <c r="F252" i="1"/>
  <c r="G252" i="1" s="1"/>
  <c r="D252" i="1"/>
  <c r="Q251" i="1"/>
  <c r="K251" i="1"/>
  <c r="M251" i="1" s="1"/>
  <c r="H251" i="1"/>
  <c r="F251" i="1"/>
  <c r="D251" i="1"/>
  <c r="Q250" i="1"/>
  <c r="K250" i="1"/>
  <c r="M250" i="1" s="1"/>
  <c r="H250" i="1"/>
  <c r="F250" i="1"/>
  <c r="G250" i="1" s="1"/>
  <c r="D250" i="1"/>
  <c r="Q249" i="1"/>
  <c r="K249" i="1"/>
  <c r="M249" i="1" s="1"/>
  <c r="H249" i="1"/>
  <c r="F249" i="1"/>
  <c r="G249" i="1" s="1"/>
  <c r="D249" i="1"/>
  <c r="Q248" i="1"/>
  <c r="K248" i="1"/>
  <c r="M248" i="1" s="1"/>
  <c r="H248" i="1"/>
  <c r="F248" i="1"/>
  <c r="G248" i="1" s="1"/>
  <c r="D248" i="1"/>
  <c r="Q247" i="1"/>
  <c r="K247" i="1"/>
  <c r="M247" i="1" s="1"/>
  <c r="H247" i="1"/>
  <c r="F247" i="1"/>
  <c r="G247" i="1" s="1"/>
  <c r="D247" i="1"/>
  <c r="Q246" i="1"/>
  <c r="K246" i="1"/>
  <c r="M246" i="1" s="1"/>
  <c r="H246" i="1"/>
  <c r="F246" i="1"/>
  <c r="E246" i="1" s="1"/>
  <c r="D246" i="1"/>
  <c r="Q245" i="1"/>
  <c r="K245" i="1"/>
  <c r="M245" i="1" s="1"/>
  <c r="H245" i="1"/>
  <c r="F245" i="1"/>
  <c r="D245" i="1"/>
  <c r="Q244" i="1"/>
  <c r="K244" i="1"/>
  <c r="M244" i="1" s="1"/>
  <c r="H244" i="1"/>
  <c r="F244" i="1"/>
  <c r="G244" i="1" s="1"/>
  <c r="D244" i="1"/>
  <c r="Q243" i="1"/>
  <c r="K243" i="1"/>
  <c r="M243" i="1" s="1"/>
  <c r="H243" i="1"/>
  <c r="F243" i="1"/>
  <c r="D243" i="1"/>
  <c r="Q242" i="1"/>
  <c r="K242" i="1"/>
  <c r="M242" i="1" s="1"/>
  <c r="H242" i="1"/>
  <c r="F242" i="1"/>
  <c r="G242" i="1" s="1"/>
  <c r="D242" i="1"/>
  <c r="Q241" i="1"/>
  <c r="K241" i="1"/>
  <c r="M241" i="1" s="1"/>
  <c r="H241" i="1"/>
  <c r="F241" i="1"/>
  <c r="G241" i="1" s="1"/>
  <c r="D241" i="1"/>
  <c r="K240" i="1"/>
  <c r="M240" i="1" s="1"/>
  <c r="H240" i="1"/>
  <c r="F240" i="1"/>
  <c r="G240" i="1" s="1"/>
  <c r="D240" i="1"/>
  <c r="Q239" i="1"/>
  <c r="K239" i="1"/>
  <c r="M239" i="1" s="1"/>
  <c r="H239" i="1"/>
  <c r="F239" i="1"/>
  <c r="G239" i="1" s="1"/>
  <c r="D239" i="1"/>
  <c r="K238" i="1"/>
  <c r="M238" i="1" s="1"/>
  <c r="H238" i="1"/>
  <c r="F238" i="1"/>
  <c r="D238" i="1"/>
  <c r="Q237" i="1"/>
  <c r="K237" i="1"/>
  <c r="M237" i="1" s="1"/>
  <c r="H237" i="1"/>
  <c r="F237" i="1"/>
  <c r="D237" i="1"/>
  <c r="Q236" i="1"/>
  <c r="K236" i="1"/>
  <c r="M236" i="1" s="1"/>
  <c r="H236" i="1"/>
  <c r="F236" i="1"/>
  <c r="G236" i="1" s="1"/>
  <c r="D236" i="1"/>
  <c r="Q235" i="1"/>
  <c r="K235" i="1"/>
  <c r="M235" i="1" s="1"/>
  <c r="H235" i="1"/>
  <c r="F235" i="1"/>
  <c r="G235" i="1" s="1"/>
  <c r="D235" i="1"/>
  <c r="Q234" i="1"/>
  <c r="K234" i="1"/>
  <c r="M234" i="1" s="1"/>
  <c r="H234" i="1"/>
  <c r="F234" i="1"/>
  <c r="G234" i="1" s="1"/>
  <c r="D234" i="1"/>
  <c r="Q233" i="1"/>
  <c r="K233" i="1"/>
  <c r="M233" i="1" s="1"/>
  <c r="H233" i="1"/>
  <c r="F233" i="1"/>
  <c r="G233" i="1" s="1"/>
  <c r="D233" i="1"/>
  <c r="Q232" i="1"/>
  <c r="K232" i="1"/>
  <c r="M232" i="1" s="1"/>
  <c r="H232" i="1"/>
  <c r="F232" i="1"/>
  <c r="G232" i="1" s="1"/>
  <c r="D232" i="1"/>
  <c r="Q231" i="1"/>
  <c r="K231" i="1"/>
  <c r="M231" i="1" s="1"/>
  <c r="H231" i="1"/>
  <c r="F231" i="1"/>
  <c r="G231" i="1" s="1"/>
  <c r="D231" i="1"/>
  <c r="Q230" i="1"/>
  <c r="K230" i="1"/>
  <c r="M230" i="1" s="1"/>
  <c r="H230" i="1"/>
  <c r="F230" i="1"/>
  <c r="G230" i="1" s="1"/>
  <c r="D230" i="1"/>
  <c r="Q229" i="1"/>
  <c r="K229" i="1"/>
  <c r="M229" i="1" s="1"/>
  <c r="H229" i="1"/>
  <c r="F229" i="1"/>
  <c r="G229" i="1" s="1"/>
  <c r="D229" i="1"/>
  <c r="Q228" i="1"/>
  <c r="K228" i="1"/>
  <c r="M228" i="1" s="1"/>
  <c r="H228" i="1"/>
  <c r="F228" i="1"/>
  <c r="D228" i="1"/>
  <c r="Q227" i="1"/>
  <c r="K227" i="1"/>
  <c r="M227" i="1" s="1"/>
  <c r="H227" i="1"/>
  <c r="F227" i="1"/>
  <c r="D227" i="1"/>
  <c r="Q226" i="1"/>
  <c r="K226" i="1"/>
  <c r="M226" i="1" s="1"/>
  <c r="H226" i="1"/>
  <c r="F226" i="1"/>
  <c r="D226" i="1"/>
  <c r="Q225" i="1"/>
  <c r="K225" i="1"/>
  <c r="M225" i="1" s="1"/>
  <c r="H225" i="1"/>
  <c r="F225" i="1"/>
  <c r="D225" i="1"/>
  <c r="Q224" i="1"/>
  <c r="K224" i="1"/>
  <c r="M224" i="1" s="1"/>
  <c r="H224" i="1"/>
  <c r="F224" i="1"/>
  <c r="G224" i="1" s="1"/>
  <c r="D224" i="1"/>
  <c r="Q223" i="1"/>
  <c r="K223" i="1"/>
  <c r="M223" i="1" s="1"/>
  <c r="H223" i="1"/>
  <c r="F223" i="1"/>
  <c r="G223" i="1" s="1"/>
  <c r="D223" i="1"/>
  <c r="Q222" i="1"/>
  <c r="K222" i="1"/>
  <c r="M222" i="1" s="1"/>
  <c r="H222" i="1"/>
  <c r="F222" i="1"/>
  <c r="G222" i="1" s="1"/>
  <c r="D222" i="1"/>
  <c r="Q221" i="1"/>
  <c r="K221" i="1"/>
  <c r="M221" i="1" s="1"/>
  <c r="H221" i="1"/>
  <c r="F221" i="1"/>
  <c r="G221" i="1" s="1"/>
  <c r="D221" i="1"/>
  <c r="K220" i="1"/>
  <c r="M220" i="1" s="1"/>
  <c r="H220" i="1"/>
  <c r="F220" i="1"/>
  <c r="G220" i="1" s="1"/>
  <c r="D220" i="1"/>
  <c r="Q219" i="1"/>
  <c r="K219" i="1"/>
  <c r="M219" i="1" s="1"/>
  <c r="H219" i="1"/>
  <c r="F219" i="1"/>
  <c r="D219" i="1"/>
  <c r="Q218" i="1"/>
  <c r="K218" i="1"/>
  <c r="M218" i="1" s="1"/>
  <c r="H218" i="1"/>
  <c r="F218" i="1"/>
  <c r="D218" i="1"/>
  <c r="Q217" i="1"/>
  <c r="K217" i="1"/>
  <c r="M217" i="1" s="1"/>
  <c r="H217" i="1"/>
  <c r="F217" i="1"/>
  <c r="G217" i="1" s="1"/>
  <c r="D217" i="1"/>
  <c r="Q216" i="1"/>
  <c r="K216" i="1"/>
  <c r="M216" i="1" s="1"/>
  <c r="H216" i="1"/>
  <c r="F216" i="1"/>
  <c r="D216" i="1"/>
  <c r="Q215" i="1"/>
  <c r="K215" i="1"/>
  <c r="M215" i="1" s="1"/>
  <c r="H215" i="1"/>
  <c r="F215" i="1"/>
  <c r="D215" i="1"/>
  <c r="Q214" i="1"/>
  <c r="K214" i="1"/>
  <c r="M214" i="1" s="1"/>
  <c r="H214" i="1"/>
  <c r="F214" i="1"/>
  <c r="D214" i="1"/>
  <c r="Q213" i="1"/>
  <c r="K213" i="1"/>
  <c r="M213" i="1" s="1"/>
  <c r="H213" i="1"/>
  <c r="F213" i="1"/>
  <c r="D213" i="1"/>
  <c r="Q212" i="1"/>
  <c r="K212" i="1"/>
  <c r="M212" i="1" s="1"/>
  <c r="H212" i="1"/>
  <c r="F212" i="1"/>
  <c r="G212" i="1" s="1"/>
  <c r="D212" i="1"/>
  <c r="Q211" i="1"/>
  <c r="K211" i="1"/>
  <c r="M211" i="1" s="1"/>
  <c r="H211" i="1"/>
  <c r="F211" i="1"/>
  <c r="D211" i="1"/>
  <c r="Q210" i="1"/>
  <c r="K210" i="1"/>
  <c r="M210" i="1" s="1"/>
  <c r="H210" i="1"/>
  <c r="F210" i="1"/>
  <c r="G210" i="1" s="1"/>
  <c r="D210" i="1"/>
  <c r="Q209" i="1"/>
  <c r="K209" i="1"/>
  <c r="M209" i="1" s="1"/>
  <c r="H209" i="1"/>
  <c r="F209" i="1"/>
  <c r="G209" i="1" s="1"/>
  <c r="D209" i="1"/>
  <c r="Q208" i="1"/>
  <c r="K208" i="1"/>
  <c r="M208" i="1" s="1"/>
  <c r="H208" i="1"/>
  <c r="F208" i="1"/>
  <c r="G208" i="1" s="1"/>
  <c r="D208" i="1"/>
  <c r="Q207" i="1"/>
  <c r="K207" i="1"/>
  <c r="M207" i="1" s="1"/>
  <c r="H207" i="1"/>
  <c r="F207" i="1"/>
  <c r="G207" i="1" s="1"/>
  <c r="D207" i="1"/>
  <c r="Q206" i="1"/>
  <c r="K206" i="1"/>
  <c r="M206" i="1" s="1"/>
  <c r="H206" i="1"/>
  <c r="F206" i="1"/>
  <c r="G206" i="1" s="1"/>
  <c r="D206" i="1"/>
  <c r="Q205" i="1"/>
  <c r="K205" i="1"/>
  <c r="M205" i="1" s="1"/>
  <c r="H205" i="1"/>
  <c r="F205" i="1"/>
  <c r="G205" i="1" s="1"/>
  <c r="D205" i="1"/>
  <c r="Q204" i="1"/>
  <c r="K204" i="1"/>
  <c r="M204" i="1" s="1"/>
  <c r="H204" i="1"/>
  <c r="F204" i="1"/>
  <c r="D204" i="1"/>
  <c r="Q203" i="1"/>
  <c r="K203" i="1"/>
  <c r="M203" i="1" s="1"/>
  <c r="H203" i="1"/>
  <c r="F203" i="1"/>
  <c r="D203" i="1"/>
  <c r="Q202" i="1"/>
  <c r="K202" i="1"/>
  <c r="M202" i="1" s="1"/>
  <c r="H202" i="1"/>
  <c r="F202" i="1"/>
  <c r="D202" i="1"/>
  <c r="Q201" i="1"/>
  <c r="K201" i="1"/>
  <c r="M201" i="1" s="1"/>
  <c r="H201" i="1"/>
  <c r="F201" i="1"/>
  <c r="D201" i="1"/>
  <c r="Q200" i="1"/>
  <c r="K200" i="1"/>
  <c r="M200" i="1" s="1"/>
  <c r="H200" i="1"/>
  <c r="F200" i="1"/>
  <c r="D200" i="1"/>
  <c r="Q199" i="1"/>
  <c r="K199" i="1"/>
  <c r="M199" i="1" s="1"/>
  <c r="H199" i="1"/>
  <c r="F199" i="1"/>
  <c r="G199" i="1" s="1"/>
  <c r="D199" i="1"/>
  <c r="Q198" i="1"/>
  <c r="K198" i="1"/>
  <c r="M198" i="1" s="1"/>
  <c r="H198" i="1"/>
  <c r="F198" i="1"/>
  <c r="G198" i="1" s="1"/>
  <c r="D198" i="1"/>
  <c r="Q197" i="1"/>
  <c r="K197" i="1"/>
  <c r="M197" i="1" s="1"/>
  <c r="H197" i="1"/>
  <c r="F197" i="1"/>
  <c r="G197" i="1" s="1"/>
  <c r="D197" i="1"/>
  <c r="Q196" i="1"/>
  <c r="K196" i="1"/>
  <c r="M196" i="1" s="1"/>
  <c r="H196" i="1"/>
  <c r="F196" i="1"/>
  <c r="D196" i="1"/>
  <c r="Q195" i="1"/>
  <c r="K195" i="1"/>
  <c r="M195" i="1" s="1"/>
  <c r="H195" i="1"/>
  <c r="F195" i="1"/>
  <c r="G195" i="1" s="1"/>
  <c r="D195" i="1"/>
  <c r="Q194" i="1"/>
  <c r="K194" i="1"/>
  <c r="M194" i="1" s="1"/>
  <c r="H194" i="1"/>
  <c r="F194" i="1"/>
  <c r="G194" i="1" s="1"/>
  <c r="D194" i="1"/>
  <c r="K193" i="1"/>
  <c r="M193" i="1" s="1"/>
  <c r="H193" i="1"/>
  <c r="F193" i="1"/>
  <c r="G193" i="1" s="1"/>
  <c r="D193" i="1"/>
  <c r="E193" i="1" s="1"/>
  <c r="K192" i="1"/>
  <c r="M192" i="1" s="1"/>
  <c r="H192" i="1"/>
  <c r="F192" i="1"/>
  <c r="G192" i="1" s="1"/>
  <c r="D192" i="1"/>
  <c r="K191" i="1"/>
  <c r="M191" i="1" s="1"/>
  <c r="H191" i="1"/>
  <c r="F191" i="1"/>
  <c r="G191" i="1" s="1"/>
  <c r="D191" i="1"/>
  <c r="E191" i="1" s="1"/>
  <c r="Q190" i="1"/>
  <c r="K190" i="1"/>
  <c r="M190" i="1" s="1"/>
  <c r="H190" i="1"/>
  <c r="F190" i="1"/>
  <c r="G190" i="1" s="1"/>
  <c r="D190" i="1"/>
  <c r="Q189" i="1"/>
  <c r="K189" i="1"/>
  <c r="M189" i="1" s="1"/>
  <c r="H189" i="1"/>
  <c r="F189" i="1"/>
  <c r="D189" i="1"/>
  <c r="K188" i="1"/>
  <c r="M188" i="1" s="1"/>
  <c r="H188" i="1"/>
  <c r="F188" i="1"/>
  <c r="G188" i="1" s="1"/>
  <c r="D188" i="1"/>
  <c r="K187" i="1"/>
  <c r="M187" i="1" s="1"/>
  <c r="H187" i="1"/>
  <c r="F187" i="1"/>
  <c r="G187" i="1" s="1"/>
  <c r="D187" i="1"/>
  <c r="K186" i="1"/>
  <c r="M186" i="1" s="1"/>
  <c r="H186" i="1"/>
  <c r="F186" i="1"/>
  <c r="D186" i="1"/>
  <c r="K185" i="1"/>
  <c r="M185" i="1" s="1"/>
  <c r="H185" i="1"/>
  <c r="F185" i="1"/>
  <c r="G185" i="1" s="1"/>
  <c r="D185" i="1"/>
  <c r="K184" i="1"/>
  <c r="H184" i="1"/>
  <c r="F184" i="1"/>
  <c r="D184" i="1"/>
  <c r="Q183" i="1"/>
  <c r="K183" i="1"/>
  <c r="M183" i="1" s="1"/>
  <c r="H183" i="1"/>
  <c r="F183" i="1"/>
  <c r="D183" i="1"/>
  <c r="Q182" i="1"/>
  <c r="K182" i="1"/>
  <c r="M182" i="1" s="1"/>
  <c r="H182" i="1"/>
  <c r="F182" i="1"/>
  <c r="D182" i="1"/>
  <c r="Q181" i="1"/>
  <c r="K181" i="1"/>
  <c r="M181" i="1" s="1"/>
  <c r="H181" i="1"/>
  <c r="F181" i="1"/>
  <c r="D181" i="1"/>
  <c r="E181" i="1" s="1"/>
  <c r="K180" i="1"/>
  <c r="M180" i="1" s="1"/>
  <c r="H180" i="1"/>
  <c r="F180" i="1"/>
  <c r="D180" i="1"/>
  <c r="Q179" i="1"/>
  <c r="K179" i="1"/>
  <c r="M179" i="1" s="1"/>
  <c r="H179" i="1"/>
  <c r="F179" i="1"/>
  <c r="D179" i="1"/>
  <c r="Q178" i="1"/>
  <c r="K178" i="1"/>
  <c r="M178" i="1" s="1"/>
  <c r="H178" i="1"/>
  <c r="F178" i="1"/>
  <c r="D178" i="1"/>
  <c r="Q177" i="1"/>
  <c r="K177" i="1"/>
  <c r="M177" i="1" s="1"/>
  <c r="H177" i="1"/>
  <c r="F177" i="1"/>
  <c r="D177" i="1"/>
  <c r="Q176" i="1"/>
  <c r="K176" i="1"/>
  <c r="M176" i="1" s="1"/>
  <c r="H176" i="1"/>
  <c r="F176" i="1"/>
  <c r="G176" i="1" s="1"/>
  <c r="D176" i="1"/>
  <c r="Q175" i="1"/>
  <c r="K175" i="1"/>
  <c r="M175" i="1" s="1"/>
  <c r="H175" i="1"/>
  <c r="F175" i="1"/>
  <c r="G175" i="1" s="1"/>
  <c r="D175" i="1"/>
  <c r="Q174" i="1"/>
  <c r="K174" i="1"/>
  <c r="M174" i="1" s="1"/>
  <c r="H174" i="1"/>
  <c r="F174" i="1"/>
  <c r="G174" i="1" s="1"/>
  <c r="D174" i="1"/>
  <c r="Q173" i="1"/>
  <c r="K173" i="1"/>
  <c r="M173" i="1" s="1"/>
  <c r="H173" i="1"/>
  <c r="F173" i="1"/>
  <c r="G173" i="1" s="1"/>
  <c r="D173" i="1"/>
  <c r="K172" i="1"/>
  <c r="M172" i="1" s="1"/>
  <c r="H172" i="1"/>
  <c r="F172" i="1"/>
  <c r="D172" i="1"/>
  <c r="Q171" i="1"/>
  <c r="K171" i="1"/>
  <c r="M171" i="1" s="1"/>
  <c r="H171" i="1"/>
  <c r="F171" i="1"/>
  <c r="G171" i="1" s="1"/>
  <c r="D171" i="1"/>
  <c r="Q170" i="1"/>
  <c r="K170" i="1"/>
  <c r="M170" i="1" s="1"/>
  <c r="H170" i="1"/>
  <c r="F170" i="1"/>
  <c r="D170" i="1"/>
  <c r="Q169" i="1"/>
  <c r="K169" i="1"/>
  <c r="M169" i="1" s="1"/>
  <c r="H169" i="1"/>
  <c r="F169" i="1"/>
  <c r="G169" i="1" s="1"/>
  <c r="D169" i="1"/>
  <c r="Q168" i="1"/>
  <c r="K168" i="1"/>
  <c r="M168" i="1" s="1"/>
  <c r="H168" i="1"/>
  <c r="F168" i="1"/>
  <c r="G168" i="1" s="1"/>
  <c r="D168" i="1"/>
  <c r="Q167" i="1"/>
  <c r="K167" i="1"/>
  <c r="M167" i="1" s="1"/>
  <c r="H167" i="1"/>
  <c r="F167" i="1"/>
  <c r="G167" i="1" s="1"/>
  <c r="D167" i="1"/>
  <c r="Q166" i="1"/>
  <c r="K166" i="1"/>
  <c r="M166" i="1" s="1"/>
  <c r="H166" i="1"/>
  <c r="F166" i="1"/>
  <c r="G166" i="1" s="1"/>
  <c r="D166" i="1"/>
  <c r="Q165" i="1"/>
  <c r="K165" i="1"/>
  <c r="M165" i="1" s="1"/>
  <c r="H165" i="1"/>
  <c r="F165" i="1"/>
  <c r="D165" i="1"/>
  <c r="Q164" i="1"/>
  <c r="K164" i="1"/>
  <c r="M164" i="1" s="1"/>
  <c r="H164" i="1"/>
  <c r="F164" i="1"/>
  <c r="G164" i="1" s="1"/>
  <c r="D164" i="1"/>
  <c r="Q163" i="1"/>
  <c r="K163" i="1"/>
  <c r="M163" i="1" s="1"/>
  <c r="H163" i="1"/>
  <c r="F163" i="1"/>
  <c r="G163" i="1" s="1"/>
  <c r="D163" i="1"/>
  <c r="Q162" i="1"/>
  <c r="K162" i="1"/>
  <c r="M162" i="1" s="1"/>
  <c r="H162" i="1"/>
  <c r="F162" i="1"/>
  <c r="D162" i="1"/>
  <c r="Q161" i="1"/>
  <c r="K161" i="1"/>
  <c r="M161" i="1" s="1"/>
  <c r="H161" i="1"/>
  <c r="F161" i="1"/>
  <c r="G161" i="1" s="1"/>
  <c r="D161" i="1"/>
  <c r="Q160" i="1"/>
  <c r="K160" i="1"/>
  <c r="M160" i="1" s="1"/>
  <c r="H160" i="1"/>
  <c r="F160" i="1"/>
  <c r="D160" i="1"/>
  <c r="Q159" i="1"/>
  <c r="K159" i="1"/>
  <c r="M159" i="1" s="1"/>
  <c r="H159" i="1"/>
  <c r="F159" i="1"/>
  <c r="G159" i="1" s="1"/>
  <c r="D159" i="1"/>
  <c r="Q158" i="1"/>
  <c r="K158" i="1"/>
  <c r="M158" i="1" s="1"/>
  <c r="H158" i="1"/>
  <c r="F158" i="1"/>
  <c r="G158" i="1" s="1"/>
  <c r="D158" i="1"/>
  <c r="Q157" i="1"/>
  <c r="K157" i="1"/>
  <c r="M157" i="1" s="1"/>
  <c r="H157" i="1"/>
  <c r="F157" i="1"/>
  <c r="G157" i="1" s="1"/>
  <c r="D157" i="1"/>
  <c r="K156" i="1"/>
  <c r="M156" i="1" s="1"/>
  <c r="H156" i="1"/>
  <c r="F156" i="1"/>
  <c r="G156" i="1" s="1"/>
  <c r="D156" i="1"/>
  <c r="K155" i="1"/>
  <c r="M155" i="1" s="1"/>
  <c r="H155" i="1"/>
  <c r="F155" i="1"/>
  <c r="D155" i="1"/>
  <c r="K154" i="1"/>
  <c r="M154" i="1" s="1"/>
  <c r="H154" i="1"/>
  <c r="F154" i="1"/>
  <c r="G154" i="1" s="1"/>
  <c r="D154" i="1"/>
  <c r="K153" i="1"/>
  <c r="M153" i="1" s="1"/>
  <c r="H153" i="1"/>
  <c r="F153" i="1"/>
  <c r="G153" i="1" s="1"/>
  <c r="D153" i="1"/>
  <c r="Q152" i="1"/>
  <c r="K152" i="1"/>
  <c r="M152" i="1" s="1"/>
  <c r="H152" i="1"/>
  <c r="F152" i="1"/>
  <c r="D152" i="1"/>
  <c r="Q151" i="1"/>
  <c r="K151" i="1"/>
  <c r="M151" i="1" s="1"/>
  <c r="H151" i="1"/>
  <c r="F151" i="1"/>
  <c r="G151" i="1" s="1"/>
  <c r="D151" i="1"/>
  <c r="K150" i="1"/>
  <c r="M150" i="1" s="1"/>
  <c r="H150" i="1"/>
  <c r="F150" i="1"/>
  <c r="G150" i="1" s="1"/>
  <c r="D150" i="1"/>
  <c r="Q149" i="1"/>
  <c r="K149" i="1"/>
  <c r="M149" i="1" s="1"/>
  <c r="H149" i="1"/>
  <c r="F149" i="1"/>
  <c r="G149" i="1" s="1"/>
  <c r="D149" i="1"/>
  <c r="Q148" i="1"/>
  <c r="K148" i="1"/>
  <c r="M148" i="1" s="1"/>
  <c r="H148" i="1"/>
  <c r="F148" i="1"/>
  <c r="G148" i="1" s="1"/>
  <c r="D148" i="1"/>
  <c r="K147" i="1"/>
  <c r="M147" i="1" s="1"/>
  <c r="H147" i="1"/>
  <c r="F147" i="1"/>
  <c r="D147" i="1"/>
  <c r="K146" i="1"/>
  <c r="M146" i="1" s="1"/>
  <c r="H146" i="1"/>
  <c r="F146" i="1"/>
  <c r="D146" i="1"/>
  <c r="K145" i="1"/>
  <c r="M145" i="1" s="1"/>
  <c r="H145" i="1"/>
  <c r="F145" i="1"/>
  <c r="D145" i="1"/>
  <c r="Q144" i="1"/>
  <c r="K144" i="1"/>
  <c r="M144" i="1" s="1"/>
  <c r="H144" i="1"/>
  <c r="F144" i="1"/>
  <c r="D144" i="1"/>
  <c r="K143" i="1"/>
  <c r="M143" i="1" s="1"/>
  <c r="H143" i="1"/>
  <c r="F143" i="1"/>
  <c r="D143" i="1"/>
  <c r="Q142" i="1"/>
  <c r="K142" i="1"/>
  <c r="M142" i="1" s="1"/>
  <c r="H142" i="1"/>
  <c r="F142" i="1"/>
  <c r="D142" i="1"/>
  <c r="Q141" i="1"/>
  <c r="K141" i="1"/>
  <c r="M141" i="1" s="1"/>
  <c r="H141" i="1"/>
  <c r="F141" i="1"/>
  <c r="D141" i="1"/>
  <c r="Q140" i="1"/>
  <c r="K140" i="1"/>
  <c r="M140" i="1" s="1"/>
  <c r="H140" i="1"/>
  <c r="F140" i="1"/>
  <c r="D140" i="1"/>
  <c r="Q139" i="1"/>
  <c r="K139" i="1"/>
  <c r="M139" i="1" s="1"/>
  <c r="H139" i="1"/>
  <c r="F139" i="1"/>
  <c r="D139" i="1"/>
  <c r="Q138" i="1"/>
  <c r="K138" i="1"/>
  <c r="M138" i="1" s="1"/>
  <c r="H138" i="1"/>
  <c r="F138" i="1"/>
  <c r="D138" i="1"/>
  <c r="Q137" i="1"/>
  <c r="K137" i="1"/>
  <c r="M137" i="1" s="1"/>
  <c r="H137" i="1"/>
  <c r="F137" i="1"/>
  <c r="G137" i="1" s="1"/>
  <c r="D137" i="1"/>
  <c r="Q136" i="1"/>
  <c r="K136" i="1"/>
  <c r="M136" i="1" s="1"/>
  <c r="H136" i="1"/>
  <c r="F136" i="1"/>
  <c r="G136" i="1" s="1"/>
  <c r="D136" i="1"/>
  <c r="Q135" i="1"/>
  <c r="K135" i="1"/>
  <c r="M135" i="1" s="1"/>
  <c r="H135" i="1"/>
  <c r="F135" i="1"/>
  <c r="G135" i="1" s="1"/>
  <c r="D135" i="1"/>
  <c r="Q134" i="1"/>
  <c r="K134" i="1"/>
  <c r="M134" i="1" s="1"/>
  <c r="H134" i="1"/>
  <c r="F134" i="1"/>
  <c r="G134" i="1" s="1"/>
  <c r="D134" i="1"/>
  <c r="Q133" i="1"/>
  <c r="K133" i="1"/>
  <c r="M133" i="1" s="1"/>
  <c r="H133" i="1"/>
  <c r="F133" i="1"/>
  <c r="G133" i="1" s="1"/>
  <c r="D133" i="1"/>
  <c r="Q132" i="1"/>
  <c r="K132" i="1"/>
  <c r="M132" i="1" s="1"/>
  <c r="H132" i="1"/>
  <c r="F132" i="1"/>
  <c r="G132" i="1" s="1"/>
  <c r="D132" i="1"/>
  <c r="Q131" i="1"/>
  <c r="K131" i="1"/>
  <c r="M131" i="1" s="1"/>
  <c r="H131" i="1"/>
  <c r="F131" i="1"/>
  <c r="D131" i="1"/>
  <c r="Q130" i="1"/>
  <c r="K130" i="1"/>
  <c r="M130" i="1" s="1"/>
  <c r="H130" i="1"/>
  <c r="F130" i="1"/>
  <c r="G130" i="1" s="1"/>
  <c r="D130" i="1"/>
  <c r="Q129" i="1"/>
  <c r="K129" i="1"/>
  <c r="M129" i="1" s="1"/>
  <c r="H129" i="1"/>
  <c r="F129" i="1"/>
  <c r="G129" i="1" s="1"/>
  <c r="D129" i="1"/>
  <c r="Q128" i="1"/>
  <c r="K128" i="1"/>
  <c r="M128" i="1" s="1"/>
  <c r="H128" i="1"/>
  <c r="F128" i="1"/>
  <c r="G128" i="1" s="1"/>
  <c r="D128" i="1"/>
  <c r="Q127" i="1"/>
  <c r="K127" i="1"/>
  <c r="M127" i="1" s="1"/>
  <c r="H127" i="1"/>
  <c r="F127" i="1"/>
  <c r="G127" i="1" s="1"/>
  <c r="D127" i="1"/>
  <c r="Q126" i="1"/>
  <c r="K126" i="1"/>
  <c r="M126" i="1" s="1"/>
  <c r="H126" i="1"/>
  <c r="F126" i="1"/>
  <c r="G126" i="1" s="1"/>
  <c r="D126" i="1"/>
  <c r="Q125" i="1"/>
  <c r="K125" i="1"/>
  <c r="M125" i="1" s="1"/>
  <c r="H125" i="1"/>
  <c r="F125" i="1"/>
  <c r="G125" i="1" s="1"/>
  <c r="D125" i="1"/>
  <c r="Q124" i="1"/>
  <c r="K124" i="1"/>
  <c r="M124" i="1" s="1"/>
  <c r="H124" i="1"/>
  <c r="F124" i="1"/>
  <c r="G124" i="1" s="1"/>
  <c r="D124" i="1"/>
  <c r="Q123" i="1"/>
  <c r="K123" i="1"/>
  <c r="M123" i="1" s="1"/>
  <c r="H123" i="1"/>
  <c r="F123" i="1"/>
  <c r="G123" i="1" s="1"/>
  <c r="D123" i="1"/>
  <c r="K122" i="1"/>
  <c r="M122" i="1" s="1"/>
  <c r="H122" i="1"/>
  <c r="F122" i="1"/>
  <c r="D122" i="1"/>
  <c r="Q121" i="1"/>
  <c r="K121" i="1"/>
  <c r="M121" i="1" s="1"/>
  <c r="H121" i="1"/>
  <c r="F121" i="1"/>
  <c r="G121" i="1" s="1"/>
  <c r="D121" i="1"/>
  <c r="Q120" i="1"/>
  <c r="K120" i="1"/>
  <c r="M120" i="1" s="1"/>
  <c r="H120" i="1"/>
  <c r="F120" i="1"/>
  <c r="D120" i="1"/>
  <c r="Q119" i="1"/>
  <c r="K119" i="1"/>
  <c r="M119" i="1" s="1"/>
  <c r="H119" i="1"/>
  <c r="F119" i="1"/>
  <c r="G119" i="1" s="1"/>
  <c r="D119" i="1"/>
  <c r="Q118" i="1"/>
  <c r="K118" i="1"/>
  <c r="M118" i="1" s="1"/>
  <c r="H118" i="1"/>
  <c r="F118" i="1"/>
  <c r="G118" i="1" s="1"/>
  <c r="D118" i="1"/>
  <c r="Q117" i="1"/>
  <c r="K117" i="1"/>
  <c r="M117" i="1" s="1"/>
  <c r="H117" i="1"/>
  <c r="F117" i="1"/>
  <c r="G117" i="1" s="1"/>
  <c r="D117" i="1"/>
  <c r="Q116" i="1"/>
  <c r="K116" i="1"/>
  <c r="M116" i="1" s="1"/>
  <c r="H116" i="1"/>
  <c r="F116" i="1"/>
  <c r="G116" i="1" s="1"/>
  <c r="D116" i="1"/>
  <c r="K115" i="1"/>
  <c r="M115" i="1" s="1"/>
  <c r="H115" i="1"/>
  <c r="F115" i="1"/>
  <c r="G115" i="1" s="1"/>
  <c r="D115" i="1"/>
  <c r="K114" i="1"/>
  <c r="M114" i="1" s="1"/>
  <c r="H114" i="1"/>
  <c r="F114" i="1"/>
  <c r="D114" i="1"/>
  <c r="K113" i="1"/>
  <c r="M113" i="1" s="1"/>
  <c r="H113" i="1"/>
  <c r="F113" i="1"/>
  <c r="G113" i="1" s="1"/>
  <c r="D113" i="1"/>
  <c r="Q112" i="1"/>
  <c r="K112" i="1"/>
  <c r="M112" i="1" s="1"/>
  <c r="H112" i="1"/>
  <c r="F112" i="1"/>
  <c r="D112" i="1"/>
  <c r="Q111" i="1"/>
  <c r="K111" i="1"/>
  <c r="M111" i="1" s="1"/>
  <c r="H111" i="1"/>
  <c r="F111" i="1"/>
  <c r="D111" i="1"/>
  <c r="E111" i="1" s="1"/>
  <c r="Q110" i="1"/>
  <c r="K110" i="1"/>
  <c r="M110" i="1" s="1"/>
  <c r="H110" i="1"/>
  <c r="F110" i="1"/>
  <c r="D110" i="1"/>
  <c r="Q109" i="1"/>
  <c r="K109" i="1"/>
  <c r="M109" i="1" s="1"/>
  <c r="H109" i="1"/>
  <c r="F109" i="1"/>
  <c r="D109" i="1"/>
  <c r="Q108" i="1"/>
  <c r="K108" i="1"/>
  <c r="M108" i="1" s="1"/>
  <c r="H108" i="1"/>
  <c r="F108" i="1"/>
  <c r="D108" i="1"/>
  <c r="Q107" i="1"/>
  <c r="K107" i="1"/>
  <c r="M107" i="1" s="1"/>
  <c r="H107" i="1"/>
  <c r="F107" i="1"/>
  <c r="D107" i="1"/>
  <c r="Q106" i="1"/>
  <c r="K106" i="1"/>
  <c r="M106" i="1" s="1"/>
  <c r="H106" i="1"/>
  <c r="F106" i="1"/>
  <c r="D106" i="1"/>
  <c r="Q105" i="1"/>
  <c r="K105" i="1"/>
  <c r="M105" i="1" s="1"/>
  <c r="H105" i="1"/>
  <c r="F105" i="1"/>
  <c r="D105" i="1"/>
  <c r="Q104" i="1"/>
  <c r="K104" i="1"/>
  <c r="M104" i="1" s="1"/>
  <c r="H104" i="1"/>
  <c r="F104" i="1"/>
  <c r="G104" i="1" s="1"/>
  <c r="D104" i="1"/>
  <c r="Q103" i="1"/>
  <c r="K103" i="1"/>
  <c r="M103" i="1" s="1"/>
  <c r="H103" i="1"/>
  <c r="F103" i="1"/>
  <c r="G103" i="1" s="1"/>
  <c r="D103" i="1"/>
  <c r="E103" i="1" s="1"/>
  <c r="Q102" i="1"/>
  <c r="K102" i="1"/>
  <c r="M102" i="1" s="1"/>
  <c r="H102" i="1"/>
  <c r="F102" i="1"/>
  <c r="G102" i="1" s="1"/>
  <c r="D102" i="1"/>
  <c r="Q101" i="1"/>
  <c r="K101" i="1"/>
  <c r="M101" i="1" s="1"/>
  <c r="H101" i="1"/>
  <c r="F101" i="1"/>
  <c r="G101" i="1" s="1"/>
  <c r="D101" i="1"/>
  <c r="Q100" i="1"/>
  <c r="K100" i="1"/>
  <c r="M100" i="1" s="1"/>
  <c r="H100" i="1"/>
  <c r="F100" i="1"/>
  <c r="G100" i="1" s="1"/>
  <c r="D100" i="1"/>
  <c r="Q99" i="1"/>
  <c r="K99" i="1"/>
  <c r="M99" i="1" s="1"/>
  <c r="H99" i="1"/>
  <c r="F99" i="1"/>
  <c r="G99" i="1" s="1"/>
  <c r="D99" i="1"/>
  <c r="E99" i="1" s="1"/>
  <c r="Q98" i="1"/>
  <c r="K98" i="1"/>
  <c r="M98" i="1" s="1"/>
  <c r="H98" i="1"/>
  <c r="F98" i="1"/>
  <c r="G98" i="1" s="1"/>
  <c r="D98" i="1"/>
  <c r="Q97" i="1"/>
  <c r="K97" i="1"/>
  <c r="M97" i="1" s="1"/>
  <c r="H97" i="1"/>
  <c r="F97" i="1"/>
  <c r="G97" i="1" s="1"/>
  <c r="D97" i="1"/>
  <c r="Q96" i="1"/>
  <c r="K96" i="1"/>
  <c r="M96" i="1" s="1"/>
  <c r="H96" i="1"/>
  <c r="F96" i="1"/>
  <c r="G96" i="1" s="1"/>
  <c r="D96" i="1"/>
  <c r="E96" i="1" s="1"/>
  <c r="Q95" i="1"/>
  <c r="K95" i="1"/>
  <c r="M95" i="1" s="1"/>
  <c r="H95" i="1"/>
  <c r="F95" i="1"/>
  <c r="G95" i="1" s="1"/>
  <c r="D95" i="1"/>
  <c r="Q94" i="1"/>
  <c r="K94" i="1"/>
  <c r="M94" i="1" s="1"/>
  <c r="H94" i="1"/>
  <c r="F94" i="1"/>
  <c r="G94" i="1" s="1"/>
  <c r="D94" i="1"/>
  <c r="Q93" i="1"/>
  <c r="K93" i="1"/>
  <c r="M93" i="1" s="1"/>
  <c r="H93" i="1"/>
  <c r="F93" i="1"/>
  <c r="G93" i="1" s="1"/>
  <c r="D93" i="1"/>
  <c r="Q92" i="1"/>
  <c r="K92" i="1"/>
  <c r="M92" i="1" s="1"/>
  <c r="H92" i="1"/>
  <c r="F92" i="1"/>
  <c r="D92" i="1"/>
  <c r="Q91" i="1"/>
  <c r="K91" i="1"/>
  <c r="M91" i="1" s="1"/>
  <c r="H91" i="1"/>
  <c r="F91" i="1"/>
  <c r="G91" i="1" s="1"/>
  <c r="D91" i="1"/>
  <c r="Q90" i="1"/>
  <c r="K90" i="1"/>
  <c r="M90" i="1" s="1"/>
  <c r="H90" i="1"/>
  <c r="F90" i="1"/>
  <c r="G90" i="1" s="1"/>
  <c r="D90" i="1"/>
  <c r="Q89" i="1"/>
  <c r="K89" i="1"/>
  <c r="M89" i="1" s="1"/>
  <c r="H89" i="1"/>
  <c r="F89" i="1"/>
  <c r="G89" i="1" s="1"/>
  <c r="D89" i="1"/>
  <c r="Q88" i="1"/>
  <c r="K88" i="1"/>
  <c r="M88" i="1" s="1"/>
  <c r="H88" i="1"/>
  <c r="F88" i="1"/>
  <c r="G88" i="1" s="1"/>
  <c r="D88" i="1"/>
  <c r="Q87" i="1"/>
  <c r="K87" i="1"/>
  <c r="M87" i="1" s="1"/>
  <c r="H87" i="1"/>
  <c r="F87" i="1"/>
  <c r="G87" i="1" s="1"/>
  <c r="D87" i="1"/>
  <c r="Q86" i="1"/>
  <c r="K86" i="1"/>
  <c r="M86" i="1" s="1"/>
  <c r="H86" i="1"/>
  <c r="F86" i="1"/>
  <c r="G86" i="1" s="1"/>
  <c r="D86" i="1"/>
  <c r="Q85" i="1"/>
  <c r="K85" i="1"/>
  <c r="M85" i="1" s="1"/>
  <c r="H85" i="1"/>
  <c r="F85" i="1"/>
  <c r="G85" i="1" s="1"/>
  <c r="D85" i="1"/>
  <c r="Q84" i="1"/>
  <c r="K84" i="1"/>
  <c r="M84" i="1" s="1"/>
  <c r="H84" i="1"/>
  <c r="F84" i="1"/>
  <c r="G84" i="1" s="1"/>
  <c r="D84" i="1"/>
  <c r="Q83" i="1"/>
  <c r="K83" i="1"/>
  <c r="M83" i="1" s="1"/>
  <c r="H83" i="1"/>
  <c r="F83" i="1"/>
  <c r="D83" i="1"/>
  <c r="Q82" i="1"/>
  <c r="K82" i="1"/>
  <c r="M82" i="1" s="1"/>
  <c r="H82" i="1"/>
  <c r="F82" i="1"/>
  <c r="D82" i="1"/>
  <c r="Q81" i="1"/>
  <c r="K81" i="1"/>
  <c r="M81" i="1" s="1"/>
  <c r="H81" i="1"/>
  <c r="F81" i="1"/>
  <c r="D81" i="1"/>
  <c r="Q80" i="1"/>
  <c r="K80" i="1"/>
  <c r="M80" i="1" s="1"/>
  <c r="H80" i="1"/>
  <c r="F80" i="1"/>
  <c r="G80" i="1" s="1"/>
  <c r="D80" i="1"/>
  <c r="Q79" i="1"/>
  <c r="K79" i="1"/>
  <c r="M79" i="1" s="1"/>
  <c r="H79" i="1"/>
  <c r="F79" i="1"/>
  <c r="D79" i="1"/>
  <c r="Q78" i="1"/>
  <c r="K78" i="1"/>
  <c r="M78" i="1" s="1"/>
  <c r="H78" i="1"/>
  <c r="F78" i="1"/>
  <c r="D78" i="1"/>
  <c r="Q77" i="1"/>
  <c r="K77" i="1"/>
  <c r="M77" i="1" s="1"/>
  <c r="H77" i="1"/>
  <c r="F77" i="1"/>
  <c r="D77" i="1"/>
  <c r="Q76" i="1"/>
  <c r="K76" i="1"/>
  <c r="M76" i="1" s="1"/>
  <c r="H76" i="1"/>
  <c r="F76" i="1"/>
  <c r="D76" i="1"/>
  <c r="Q75" i="1"/>
  <c r="K75" i="1"/>
  <c r="M75" i="1" s="1"/>
  <c r="H75" i="1"/>
  <c r="F75" i="1"/>
  <c r="D75" i="1"/>
  <c r="Q74" i="1"/>
  <c r="K74" i="1"/>
  <c r="M74" i="1" s="1"/>
  <c r="H74" i="1"/>
  <c r="F74" i="1"/>
  <c r="D74" i="1"/>
  <c r="K73" i="1"/>
  <c r="M73" i="1" s="1"/>
  <c r="H73" i="1"/>
  <c r="F73" i="1"/>
  <c r="D73" i="1"/>
  <c r="Q72" i="1"/>
  <c r="K72" i="1"/>
  <c r="M72" i="1" s="1"/>
  <c r="H72" i="1"/>
  <c r="F72" i="1"/>
  <c r="D72" i="1"/>
  <c r="E72" i="1" s="1"/>
  <c r="Q71" i="1"/>
  <c r="K71" i="1"/>
  <c r="M71" i="1" s="1"/>
  <c r="H71" i="1"/>
  <c r="F71" i="1"/>
  <c r="D71" i="1"/>
  <c r="Q70" i="1"/>
  <c r="K70" i="1"/>
  <c r="M70" i="1" s="1"/>
  <c r="H70" i="1"/>
  <c r="F70" i="1"/>
  <c r="D70" i="1"/>
  <c r="Q69" i="1"/>
  <c r="K69" i="1"/>
  <c r="M69" i="1" s="1"/>
  <c r="H69" i="1"/>
  <c r="F69" i="1"/>
  <c r="D69" i="1"/>
  <c r="Q68" i="1"/>
  <c r="K68" i="1"/>
  <c r="M68" i="1" s="1"/>
  <c r="H68" i="1"/>
  <c r="F68" i="1"/>
  <c r="D68" i="1"/>
  <c r="Q67" i="1"/>
  <c r="K67" i="1"/>
  <c r="M67" i="1" s="1"/>
  <c r="H67" i="1"/>
  <c r="F67" i="1"/>
  <c r="D67" i="1"/>
  <c r="Q66" i="1"/>
  <c r="K66" i="1"/>
  <c r="M66" i="1" s="1"/>
  <c r="H66" i="1"/>
  <c r="F66" i="1"/>
  <c r="D66" i="1"/>
  <c r="Q65" i="1"/>
  <c r="K65" i="1"/>
  <c r="M65" i="1" s="1"/>
  <c r="H65" i="1"/>
  <c r="F65" i="1"/>
  <c r="D65" i="1"/>
  <c r="Q64" i="1"/>
  <c r="K64" i="1"/>
  <c r="M64" i="1" s="1"/>
  <c r="H64" i="1"/>
  <c r="F64" i="1"/>
  <c r="G64" i="1" s="1"/>
  <c r="D64" i="1"/>
  <c r="Q63" i="1"/>
  <c r="K63" i="1"/>
  <c r="M63" i="1" s="1"/>
  <c r="H63" i="1"/>
  <c r="F63" i="1"/>
  <c r="G63" i="1" s="1"/>
  <c r="D63" i="1"/>
  <c r="Q62" i="1"/>
  <c r="K62" i="1"/>
  <c r="M62" i="1" s="1"/>
  <c r="H62" i="1"/>
  <c r="F62" i="1"/>
  <c r="G62" i="1" s="1"/>
  <c r="D62" i="1"/>
  <c r="Q61" i="1"/>
  <c r="K61" i="1"/>
  <c r="M61" i="1" s="1"/>
  <c r="H61" i="1"/>
  <c r="F61" i="1"/>
  <c r="G61" i="1" s="1"/>
  <c r="D61" i="1"/>
  <c r="Q60" i="1"/>
  <c r="K60" i="1"/>
  <c r="M60" i="1" s="1"/>
  <c r="H60" i="1"/>
  <c r="F60" i="1"/>
  <c r="G60" i="1" s="1"/>
  <c r="D60" i="1"/>
  <c r="Q59" i="1"/>
  <c r="K59" i="1"/>
  <c r="M59" i="1" s="1"/>
  <c r="H59" i="1"/>
  <c r="F59" i="1"/>
  <c r="G59" i="1" s="1"/>
  <c r="D59" i="1"/>
  <c r="Q58" i="1"/>
  <c r="K58" i="1"/>
  <c r="M58" i="1" s="1"/>
  <c r="H58" i="1"/>
  <c r="F58" i="1"/>
  <c r="D58" i="1"/>
  <c r="Q57" i="1"/>
  <c r="K57" i="1"/>
  <c r="M57" i="1" s="1"/>
  <c r="H57" i="1"/>
  <c r="F57" i="1"/>
  <c r="G57" i="1" s="1"/>
  <c r="D57" i="1"/>
  <c r="Q56" i="1"/>
  <c r="K56" i="1"/>
  <c r="M56" i="1" s="1"/>
  <c r="H56" i="1"/>
  <c r="F56" i="1"/>
  <c r="G56" i="1" s="1"/>
  <c r="D56" i="1"/>
  <c r="Q55" i="1"/>
  <c r="K55" i="1"/>
  <c r="M55" i="1" s="1"/>
  <c r="H55" i="1"/>
  <c r="F55" i="1"/>
  <c r="G55" i="1" s="1"/>
  <c r="D55" i="1"/>
  <c r="Q54" i="1"/>
  <c r="K54" i="1"/>
  <c r="M54" i="1" s="1"/>
  <c r="H54" i="1"/>
  <c r="F54" i="1"/>
  <c r="D54" i="1"/>
  <c r="Q53" i="1"/>
  <c r="K53" i="1"/>
  <c r="M53" i="1" s="1"/>
  <c r="H53" i="1"/>
  <c r="F53" i="1"/>
  <c r="G53" i="1" s="1"/>
  <c r="D53" i="1"/>
  <c r="Q52" i="1"/>
  <c r="K52" i="1"/>
  <c r="M52" i="1" s="1"/>
  <c r="H52" i="1"/>
  <c r="F52" i="1"/>
  <c r="G52" i="1" s="1"/>
  <c r="D52" i="1"/>
  <c r="Q51" i="1"/>
  <c r="K51" i="1"/>
  <c r="M51" i="1" s="1"/>
  <c r="H51" i="1"/>
  <c r="F51" i="1"/>
  <c r="G51" i="1" s="1"/>
  <c r="D51" i="1"/>
  <c r="Q50" i="1"/>
  <c r="K50" i="1"/>
  <c r="M50" i="1" s="1"/>
  <c r="H50" i="1"/>
  <c r="F50" i="1"/>
  <c r="G50" i="1" s="1"/>
  <c r="D50" i="1"/>
  <c r="Q49" i="1"/>
  <c r="K49" i="1"/>
  <c r="M49" i="1" s="1"/>
  <c r="H49" i="1"/>
  <c r="F49" i="1"/>
  <c r="D49" i="1"/>
  <c r="Q48" i="1"/>
  <c r="K48" i="1"/>
  <c r="M48" i="1" s="1"/>
  <c r="H48" i="1"/>
  <c r="F48" i="1"/>
  <c r="D48" i="1"/>
  <c r="Q47" i="1"/>
  <c r="K47" i="1"/>
  <c r="M47" i="1" s="1"/>
  <c r="H47" i="1"/>
  <c r="F47" i="1"/>
  <c r="G47" i="1" s="1"/>
  <c r="D47" i="1"/>
  <c r="Q46" i="1"/>
  <c r="K46" i="1"/>
  <c r="M46" i="1" s="1"/>
  <c r="H46" i="1"/>
  <c r="F46" i="1"/>
  <c r="G46" i="1" s="1"/>
  <c r="D46" i="1"/>
  <c r="Q45" i="1"/>
  <c r="K45" i="1"/>
  <c r="M45" i="1" s="1"/>
  <c r="H45" i="1"/>
  <c r="F45" i="1"/>
  <c r="G45" i="1" s="1"/>
  <c r="D45" i="1"/>
  <c r="Q44" i="1"/>
  <c r="K44" i="1"/>
  <c r="M44" i="1" s="1"/>
  <c r="H44" i="1"/>
  <c r="F44" i="1"/>
  <c r="G44" i="1" s="1"/>
  <c r="D44" i="1"/>
  <c r="Q43" i="1"/>
  <c r="K43" i="1"/>
  <c r="M43" i="1" s="1"/>
  <c r="H43" i="1"/>
  <c r="F43" i="1"/>
  <c r="G43" i="1" s="1"/>
  <c r="D43" i="1"/>
  <c r="Q42" i="1"/>
  <c r="K42" i="1"/>
  <c r="M42" i="1" s="1"/>
  <c r="H42" i="1"/>
  <c r="F42" i="1"/>
  <c r="G42" i="1" s="1"/>
  <c r="D42" i="1"/>
  <c r="Q41" i="1"/>
  <c r="K41" i="1"/>
  <c r="M41" i="1" s="1"/>
  <c r="H41" i="1"/>
  <c r="F41" i="1"/>
  <c r="G41" i="1" s="1"/>
  <c r="D41" i="1"/>
  <c r="Q40" i="1"/>
  <c r="K40" i="1"/>
  <c r="M40" i="1" s="1"/>
  <c r="H40" i="1"/>
  <c r="F40" i="1"/>
  <c r="G40" i="1" s="1"/>
  <c r="D40" i="1"/>
  <c r="Q39" i="1"/>
  <c r="K39" i="1"/>
  <c r="M39" i="1" s="1"/>
  <c r="H39" i="1"/>
  <c r="F39" i="1"/>
  <c r="G39" i="1" s="1"/>
  <c r="D39" i="1"/>
  <c r="Q38" i="1"/>
  <c r="K38" i="1"/>
  <c r="M38" i="1" s="1"/>
  <c r="H38" i="1"/>
  <c r="F38" i="1"/>
  <c r="D38" i="1"/>
  <c r="Q37" i="1"/>
  <c r="K37" i="1"/>
  <c r="M37" i="1" s="1"/>
  <c r="H37" i="1"/>
  <c r="F37" i="1"/>
  <c r="G37" i="1" s="1"/>
  <c r="D37" i="1"/>
  <c r="K36" i="1"/>
  <c r="M36" i="1" s="1"/>
  <c r="H36" i="1"/>
  <c r="F36" i="1"/>
  <c r="D36" i="1"/>
  <c r="Q35" i="1"/>
  <c r="K35" i="1"/>
  <c r="M35" i="1" s="1"/>
  <c r="H35" i="1"/>
  <c r="F35" i="1"/>
  <c r="D35" i="1"/>
  <c r="Q34" i="1"/>
  <c r="K34" i="1"/>
  <c r="M34" i="1" s="1"/>
  <c r="H34" i="1"/>
  <c r="F34" i="1"/>
  <c r="D34" i="1"/>
  <c r="K33" i="1"/>
  <c r="M33" i="1" s="1"/>
  <c r="H33" i="1"/>
  <c r="F33" i="1"/>
  <c r="D33" i="1"/>
  <c r="Q32" i="1"/>
  <c r="K32" i="1"/>
  <c r="M32" i="1" s="1"/>
  <c r="H32" i="1"/>
  <c r="F32" i="1"/>
  <c r="D32" i="1"/>
  <c r="Q31" i="1"/>
  <c r="K31" i="1"/>
  <c r="M31" i="1" s="1"/>
  <c r="H31" i="1"/>
  <c r="F31" i="1"/>
  <c r="D31" i="1"/>
  <c r="Q30" i="1"/>
  <c r="K30" i="1"/>
  <c r="M30" i="1" s="1"/>
  <c r="H30" i="1"/>
  <c r="F30" i="1"/>
  <c r="D30" i="1"/>
  <c r="Q29" i="1"/>
  <c r="K29" i="1"/>
  <c r="M29" i="1" s="1"/>
  <c r="H29" i="1"/>
  <c r="F29" i="1"/>
  <c r="D29" i="1"/>
  <c r="Q28" i="1"/>
  <c r="K28" i="1"/>
  <c r="M28" i="1" s="1"/>
  <c r="H28" i="1"/>
  <c r="F28" i="1"/>
  <c r="D28" i="1"/>
  <c r="Q27" i="1"/>
  <c r="K27" i="1"/>
  <c r="M27" i="1" s="1"/>
  <c r="H27" i="1"/>
  <c r="F27" i="1"/>
  <c r="D27" i="1"/>
  <c r="Q26" i="1"/>
  <c r="K26" i="1"/>
  <c r="M26" i="1" s="1"/>
  <c r="H26" i="1"/>
  <c r="F26" i="1"/>
  <c r="D26" i="1"/>
  <c r="Q25" i="1"/>
  <c r="K25" i="1"/>
  <c r="M25" i="1" s="1"/>
  <c r="H25" i="1"/>
  <c r="F25" i="1"/>
  <c r="G25" i="1" s="1"/>
  <c r="D25" i="1"/>
  <c r="Q24" i="1"/>
  <c r="K24" i="1"/>
  <c r="M24" i="1" s="1"/>
  <c r="H24" i="1"/>
  <c r="F24" i="1"/>
  <c r="G24" i="1" s="1"/>
  <c r="D24" i="1"/>
  <c r="Q23" i="1"/>
  <c r="K23" i="1"/>
  <c r="M23" i="1" s="1"/>
  <c r="H23" i="1"/>
  <c r="F23" i="1"/>
  <c r="G23" i="1" s="1"/>
  <c r="D23" i="1"/>
  <c r="Q22" i="1"/>
  <c r="K22" i="1"/>
  <c r="M22" i="1" s="1"/>
  <c r="H22" i="1"/>
  <c r="F22" i="1"/>
  <c r="G22" i="1" s="1"/>
  <c r="D22" i="1"/>
  <c r="Q21" i="1"/>
  <c r="K21" i="1"/>
  <c r="M21" i="1" s="1"/>
  <c r="H21" i="1"/>
  <c r="F21" i="1"/>
  <c r="D21" i="1"/>
  <c r="Q20" i="1"/>
  <c r="K20" i="1"/>
  <c r="M20" i="1" s="1"/>
  <c r="H20" i="1"/>
  <c r="F20" i="1"/>
  <c r="G20" i="1" s="1"/>
  <c r="D20" i="1"/>
  <c r="Q19" i="1"/>
  <c r="K19" i="1"/>
  <c r="M19" i="1" s="1"/>
  <c r="H19" i="1"/>
  <c r="F19" i="1"/>
  <c r="D19" i="1"/>
  <c r="Q18" i="1"/>
  <c r="K18" i="1"/>
  <c r="M18" i="1" s="1"/>
  <c r="H18" i="1"/>
  <c r="F18" i="1"/>
  <c r="G18" i="1" s="1"/>
  <c r="D18" i="1"/>
  <c r="Q17" i="1"/>
  <c r="K17" i="1"/>
  <c r="M17" i="1" s="1"/>
  <c r="H17" i="1"/>
  <c r="F17" i="1"/>
  <c r="G17" i="1" s="1"/>
  <c r="D17" i="1"/>
  <c r="Q16" i="1"/>
  <c r="K16" i="1"/>
  <c r="M16" i="1" s="1"/>
  <c r="H16" i="1"/>
  <c r="F16" i="1"/>
  <c r="G16" i="1" s="1"/>
  <c r="D16" i="1"/>
  <c r="Q15" i="1"/>
  <c r="K15" i="1"/>
  <c r="M15" i="1" s="1"/>
  <c r="H15" i="1"/>
  <c r="F15" i="1"/>
  <c r="G15" i="1" s="1"/>
  <c r="D15" i="1"/>
  <c r="Q14" i="1"/>
  <c r="K14" i="1"/>
  <c r="M14" i="1" s="1"/>
  <c r="H14" i="1"/>
  <c r="F14" i="1"/>
  <c r="G14" i="1" s="1"/>
  <c r="D14" i="1"/>
  <c r="Q13" i="1"/>
  <c r="K13" i="1"/>
  <c r="M13" i="1" s="1"/>
  <c r="H13" i="1"/>
  <c r="F13" i="1"/>
  <c r="G13" i="1" s="1"/>
  <c r="D13" i="1"/>
  <c r="Q12" i="1"/>
  <c r="K12" i="1"/>
  <c r="M12" i="1" s="1"/>
  <c r="H12" i="1"/>
  <c r="F12" i="1"/>
  <c r="G12" i="1" s="1"/>
  <c r="D12" i="1"/>
  <c r="Q11" i="1"/>
  <c r="K11" i="1"/>
  <c r="M11" i="1" s="1"/>
  <c r="H11" i="1"/>
  <c r="F11" i="1"/>
  <c r="D11" i="1"/>
  <c r="Q10" i="1"/>
  <c r="K10" i="1"/>
  <c r="M10" i="1" s="1"/>
  <c r="H10" i="1"/>
  <c r="F10" i="1"/>
  <c r="G10" i="1" s="1"/>
  <c r="D10" i="1"/>
  <c r="Q9" i="1"/>
  <c r="K9" i="1"/>
  <c r="M9" i="1" s="1"/>
  <c r="H9" i="1"/>
  <c r="F9" i="1"/>
  <c r="D9" i="1"/>
  <c r="Q8" i="1"/>
  <c r="K8" i="1"/>
  <c r="M8" i="1" s="1"/>
  <c r="H8" i="1"/>
  <c r="F8" i="1"/>
  <c r="G8" i="1" s="1"/>
  <c r="D8" i="1"/>
  <c r="Q7" i="1"/>
  <c r="K7" i="1"/>
  <c r="M7" i="1" s="1"/>
  <c r="H7" i="1"/>
  <c r="F7" i="1"/>
  <c r="G7" i="1" s="1"/>
  <c r="D7" i="1"/>
  <c r="Q6" i="1"/>
  <c r="K6" i="1"/>
  <c r="M6" i="1" s="1"/>
  <c r="H6" i="1"/>
  <c r="F6" i="1"/>
  <c r="G6" i="1" s="1"/>
  <c r="D6" i="1"/>
  <c r="Q5" i="1"/>
  <c r="K5" i="1"/>
  <c r="M5" i="1" s="1"/>
  <c r="H5" i="1"/>
  <c r="F5" i="1"/>
  <c r="G5" i="1" s="1"/>
  <c r="D5" i="1"/>
  <c r="Q4" i="1"/>
  <c r="K4" i="1"/>
  <c r="M4" i="1" s="1"/>
  <c r="H4" i="1"/>
  <c r="F4" i="1"/>
  <c r="G4" i="1" s="1"/>
  <c r="D4" i="1"/>
  <c r="V3" i="1"/>
  <c r="Q3" i="1"/>
  <c r="K3" i="1"/>
  <c r="M3" i="1" s="1"/>
  <c r="H3" i="1"/>
  <c r="F3" i="1"/>
  <c r="G3" i="1" s="1"/>
  <c r="D3" i="1"/>
  <c r="V2" i="1"/>
  <c r="Q2" i="1"/>
  <c r="K2" i="1"/>
  <c r="M2" i="1" s="1"/>
  <c r="H2" i="1"/>
  <c r="F2" i="1"/>
  <c r="G2" i="1" s="1"/>
  <c r="D2" i="1"/>
  <c r="E424" i="1" l="1"/>
  <c r="E22" i="1"/>
  <c r="E231" i="1"/>
  <c r="E235" i="1"/>
  <c r="E351" i="1"/>
  <c r="Z23" i="1"/>
  <c r="E51" i="1"/>
  <c r="E59" i="1"/>
  <c r="E63" i="1"/>
  <c r="E67" i="1"/>
  <c r="E307" i="1"/>
  <c r="E140" i="1"/>
  <c r="E154" i="1"/>
  <c r="E382" i="1"/>
  <c r="E387" i="1"/>
  <c r="E397" i="1"/>
  <c r="E221" i="1"/>
  <c r="E229" i="1"/>
  <c r="E126" i="1"/>
  <c r="E130" i="1"/>
  <c r="E134" i="1"/>
  <c r="E358" i="1"/>
  <c r="E196" i="1"/>
  <c r="E20" i="1"/>
  <c r="E24" i="1"/>
  <c r="E28" i="1"/>
  <c r="E303" i="1"/>
  <c r="E253" i="1"/>
  <c r="E257" i="1"/>
  <c r="E324" i="1"/>
  <c r="E168" i="1"/>
  <c r="E266" i="1"/>
  <c r="X23" i="1"/>
  <c r="E106" i="1"/>
  <c r="E110" i="1"/>
  <c r="E6" i="1"/>
  <c r="E10" i="1"/>
  <c r="E14" i="1"/>
  <c r="E350" i="1"/>
  <c r="E389" i="1"/>
  <c r="E399" i="1"/>
  <c r="E27" i="1"/>
  <c r="E136" i="1"/>
  <c r="E178" i="1"/>
  <c r="E182" i="1"/>
  <c r="E400" i="1"/>
  <c r="E405" i="1"/>
  <c r="E410" i="1"/>
  <c r="E415" i="1"/>
  <c r="E240" i="1"/>
  <c r="E264" i="1"/>
  <c r="E298" i="1"/>
  <c r="E356" i="1"/>
  <c r="E82" i="1"/>
  <c r="E184" i="1"/>
  <c r="E394" i="1"/>
  <c r="E78" i="1"/>
  <c r="E142" i="1"/>
  <c r="E66" i="1"/>
  <c r="E39" i="1"/>
  <c r="E47" i="1"/>
  <c r="E127" i="1"/>
  <c r="E194" i="1"/>
  <c r="E198" i="1"/>
  <c r="E222" i="1"/>
  <c r="E262" i="1"/>
  <c r="E270" i="1"/>
  <c r="E299" i="1"/>
  <c r="E79" i="1"/>
  <c r="E185" i="1"/>
  <c r="E344" i="1"/>
  <c r="E376" i="1"/>
  <c r="E352" i="1"/>
  <c r="E360" i="1"/>
  <c r="E12" i="1"/>
  <c r="E44" i="1"/>
  <c r="E132" i="1"/>
  <c r="E199" i="1"/>
  <c r="E215" i="1"/>
  <c r="E247" i="1"/>
  <c r="E267" i="1"/>
  <c r="E284" i="1"/>
  <c r="E288" i="1"/>
  <c r="E296" i="1"/>
  <c r="E337" i="1"/>
  <c r="E406" i="1"/>
  <c r="E411" i="1"/>
  <c r="E393" i="1"/>
  <c r="E165" i="1"/>
  <c r="E37" i="1"/>
  <c r="E45" i="1"/>
  <c r="E212" i="1"/>
  <c r="E216" i="1"/>
  <c r="E244" i="1"/>
  <c r="E407" i="1"/>
  <c r="E105" i="1"/>
  <c r="E85" i="1"/>
  <c r="E89" i="1"/>
  <c r="E93" i="1"/>
  <c r="E141" i="1"/>
  <c r="E289" i="1"/>
  <c r="E293" i="1"/>
  <c r="E334" i="1"/>
  <c r="E338" i="1"/>
  <c r="E366" i="1"/>
  <c r="E155" i="1"/>
  <c r="E19" i="1"/>
  <c r="E32" i="1"/>
  <c r="E29" i="1"/>
  <c r="E53" i="1"/>
  <c r="E57" i="1"/>
  <c r="E61" i="1"/>
  <c r="E69" i="1"/>
  <c r="E73" i="1"/>
  <c r="E97" i="1"/>
  <c r="E159" i="1"/>
  <c r="E183" i="1"/>
  <c r="E236" i="1"/>
  <c r="E31" i="1"/>
  <c r="E302" i="1"/>
  <c r="E421" i="1"/>
  <c r="E65" i="1"/>
  <c r="E170" i="1"/>
  <c r="E213" i="1"/>
  <c r="E392" i="1"/>
  <c r="G170" i="1"/>
  <c r="E256" i="1"/>
  <c r="E375" i="1"/>
  <c r="E36" i="1"/>
  <c r="E58" i="1"/>
  <c r="E74" i="1"/>
  <c r="E388" i="1"/>
  <c r="E81" i="1"/>
  <c r="E70" i="1"/>
  <c r="E135" i="1"/>
  <c r="E151" i="1"/>
  <c r="E167" i="1"/>
  <c r="E175" i="1"/>
  <c r="E241" i="1"/>
  <c r="E398" i="1"/>
  <c r="E226" i="1"/>
  <c r="E75" i="1"/>
  <c r="E122" i="1"/>
  <c r="E77" i="1"/>
  <c r="E120" i="1"/>
  <c r="E33" i="1"/>
  <c r="E112" i="1"/>
  <c r="E211" i="1"/>
  <c r="E41" i="1"/>
  <c r="E71" i="1"/>
  <c r="E148" i="1"/>
  <c r="E176" i="1"/>
  <c r="E188" i="1"/>
  <c r="G211" i="1"/>
  <c r="E269" i="1"/>
  <c r="E273" i="1"/>
  <c r="E369" i="1"/>
  <c r="E404" i="1"/>
  <c r="E409" i="1"/>
  <c r="E177" i="1"/>
  <c r="E401" i="1"/>
  <c r="E52" i="1"/>
  <c r="E98" i="1"/>
  <c r="E109" i="1"/>
  <c r="E117" i="1"/>
  <c r="E223" i="1"/>
  <c r="E281" i="1"/>
  <c r="E331" i="1"/>
  <c r="E336" i="1"/>
  <c r="E83" i="1"/>
  <c r="E419" i="1"/>
  <c r="E108" i="1"/>
  <c r="E272" i="1"/>
  <c r="E30" i="1"/>
  <c r="E64" i="1"/>
  <c r="E80" i="1"/>
  <c r="G165" i="1"/>
  <c r="E204" i="1"/>
  <c r="E208" i="1"/>
  <c r="E339" i="1"/>
  <c r="E326" i="1"/>
  <c r="E160" i="1"/>
  <c r="G326" i="1"/>
  <c r="G120" i="1"/>
  <c r="E114" i="1"/>
  <c r="E49" i="1"/>
  <c r="E189" i="1"/>
  <c r="E274" i="1"/>
  <c r="E316" i="1"/>
  <c r="G421" i="1"/>
  <c r="E76" i="1"/>
  <c r="G83" i="1"/>
  <c r="E238" i="1"/>
  <c r="G238" i="1"/>
  <c r="G336" i="1"/>
  <c r="E38" i="1"/>
  <c r="E333" i="1"/>
  <c r="E214" i="1"/>
  <c r="G333" i="1"/>
  <c r="E17" i="1"/>
  <c r="E124" i="1"/>
  <c r="E131" i="1"/>
  <c r="E138" i="1"/>
  <c r="G204" i="1"/>
  <c r="E300" i="1"/>
  <c r="E422" i="1"/>
  <c r="E158" i="1"/>
  <c r="E283" i="1"/>
  <c r="G196" i="1"/>
  <c r="G256" i="1"/>
  <c r="E201" i="1"/>
  <c r="E147" i="1"/>
  <c r="G349" i="1"/>
  <c r="E349" i="1"/>
  <c r="E4" i="1"/>
  <c r="E15" i="1"/>
  <c r="E118" i="1"/>
  <c r="E143" i="1"/>
  <c r="G155" i="1"/>
  <c r="E209" i="1"/>
  <c r="E237" i="1"/>
  <c r="E309" i="1"/>
  <c r="E346" i="1"/>
  <c r="G360" i="1"/>
  <c r="G254" i="1"/>
  <c r="E11" i="1"/>
  <c r="E353" i="1"/>
  <c r="E396" i="1"/>
  <c r="E174" i="1"/>
  <c r="E206" i="1"/>
  <c r="E234" i="1"/>
  <c r="E259" i="1"/>
  <c r="E357" i="1"/>
  <c r="G189" i="1"/>
  <c r="E276" i="1"/>
  <c r="G276" i="1"/>
  <c r="E219" i="1"/>
  <c r="E414" i="1"/>
  <c r="G414" i="1"/>
  <c r="E152" i="1"/>
  <c r="G152" i="1"/>
  <c r="G49" i="1"/>
  <c r="E162" i="1"/>
  <c r="E251" i="1"/>
  <c r="G251" i="1"/>
  <c r="E391" i="1"/>
  <c r="E54" i="1"/>
  <c r="E343" i="1"/>
  <c r="E359" i="1"/>
  <c r="E228" i="1"/>
  <c r="E373" i="1"/>
  <c r="E21" i="1"/>
  <c r="E310" i="1"/>
  <c r="G21" i="1"/>
  <c r="E34" i="1"/>
  <c r="E107" i="1"/>
  <c r="E144" i="1"/>
  <c r="E263" i="1"/>
  <c r="G310" i="1"/>
  <c r="E320" i="1"/>
  <c r="E370" i="1"/>
  <c r="E402" i="1"/>
  <c r="E48" i="1"/>
  <c r="E186" i="1"/>
  <c r="E314" i="1"/>
  <c r="E348" i="1"/>
  <c r="E381" i="1"/>
  <c r="E420" i="1"/>
  <c r="E145" i="1"/>
  <c r="E203" i="1"/>
  <c r="E92" i="1"/>
  <c r="E95" i="1"/>
  <c r="E156" i="1"/>
  <c r="E261" i="1"/>
  <c r="E271" i="1"/>
  <c r="E275" i="1"/>
  <c r="E368" i="1"/>
  <c r="E386" i="1"/>
  <c r="E429" i="1"/>
  <c r="E9" i="1"/>
  <c r="E16" i="1"/>
  <c r="G19" i="1"/>
  <c r="E55" i="1"/>
  <c r="E68" i="1"/>
  <c r="G82" i="1"/>
  <c r="E102" i="1"/>
  <c r="E139" i="1"/>
  <c r="E146" i="1"/>
  <c r="E163" i="1"/>
  <c r="E166" i="1"/>
  <c r="E169" i="1"/>
  <c r="E179" i="1"/>
  <c r="E197" i="1"/>
  <c r="E210" i="1"/>
  <c r="E220" i="1"/>
  <c r="E249" i="1"/>
  <c r="E252" i="1"/>
  <c r="E255" i="1"/>
  <c r="E268" i="1"/>
  <c r="E291" i="1"/>
  <c r="E365" i="1"/>
  <c r="E378" i="1"/>
  <c r="E425" i="1"/>
  <c r="G9" i="1"/>
  <c r="E172" i="1"/>
  <c r="E285" i="1"/>
  <c r="E35" i="1"/>
  <c r="E26" i="1"/>
  <c r="E43" i="1"/>
  <c r="E150" i="1"/>
  <c r="G160" i="1"/>
  <c r="E265" i="1"/>
  <c r="G285" i="1"/>
  <c r="E295" i="1"/>
  <c r="E315" i="1"/>
  <c r="E395" i="1"/>
  <c r="V4" i="1"/>
  <c r="G320" i="1"/>
  <c r="E121" i="1"/>
  <c r="E129" i="1"/>
  <c r="G317" i="1"/>
  <c r="E317" i="1"/>
  <c r="E323" i="1"/>
  <c r="E332" i="1"/>
  <c r="G226" i="1"/>
  <c r="G340" i="1"/>
  <c r="E340" i="1"/>
  <c r="G390" i="1"/>
  <c r="E390" i="1"/>
  <c r="G423" i="1"/>
  <c r="E423" i="1"/>
  <c r="E8" i="1"/>
  <c r="E18" i="1"/>
  <c r="E87" i="1"/>
  <c r="G92" i="1"/>
  <c r="E113" i="1"/>
  <c r="E153" i="1"/>
  <c r="E161" i="1"/>
  <c r="E171" i="1"/>
  <c r="E224" i="1"/>
  <c r="E260" i="1"/>
  <c r="G295" i="1"/>
  <c r="E371" i="1"/>
  <c r="E383" i="1"/>
  <c r="E416" i="1"/>
  <c r="E427" i="1"/>
  <c r="G131" i="1"/>
  <c r="G246" i="1"/>
  <c r="G291" i="1"/>
  <c r="G202" i="1"/>
  <c r="E202" i="1"/>
  <c r="G227" i="1"/>
  <c r="E227" i="1"/>
  <c r="G292" i="1"/>
  <c r="E292" i="1"/>
  <c r="G301" i="1"/>
  <c r="E301" i="1"/>
  <c r="G374" i="1"/>
  <c r="E374" i="1"/>
  <c r="E90" i="1"/>
  <c r="E100" i="1"/>
  <c r="E119" i="1"/>
  <c r="E137" i="1"/>
  <c r="G219" i="1"/>
  <c r="E318" i="1"/>
  <c r="E330" i="1"/>
  <c r="E380" i="1"/>
  <c r="E413" i="1"/>
  <c r="E180" i="1"/>
  <c r="G186" i="1"/>
  <c r="E233" i="1"/>
  <c r="E282" i="1"/>
  <c r="E341" i="1"/>
  <c r="G352" i="1"/>
  <c r="E355" i="1"/>
  <c r="G391" i="1"/>
  <c r="G424" i="1"/>
  <c r="G403" i="1"/>
  <c r="E403" i="1"/>
  <c r="G373" i="1"/>
  <c r="G48" i="1"/>
  <c r="G384" i="1"/>
  <c r="E384" i="1"/>
  <c r="G417" i="1"/>
  <c r="E417" i="1"/>
  <c r="G54" i="1"/>
  <c r="G359" i="1"/>
  <c r="G38" i="1"/>
  <c r="G122" i="1"/>
  <c r="E200" i="1"/>
  <c r="G203" i="1"/>
  <c r="G228" i="1"/>
  <c r="G302" i="1"/>
  <c r="G375" i="1"/>
  <c r="G201" i="1"/>
  <c r="G58" i="1"/>
  <c r="E46" i="1"/>
  <c r="E56" i="1"/>
  <c r="E88" i="1"/>
  <c r="G114" i="1"/>
  <c r="G172" i="1"/>
  <c r="E187" i="1"/>
  <c r="E192" i="1"/>
  <c r="G200" i="1"/>
  <c r="E217" i="1"/>
  <c r="G225" i="1"/>
  <c r="E225" i="1"/>
  <c r="E242" i="1"/>
  <c r="E305" i="1"/>
  <c r="E328" i="1"/>
  <c r="G372" i="1"/>
  <c r="E372" i="1"/>
  <c r="G237" i="1"/>
  <c r="G11" i="1"/>
  <c r="G245" i="1"/>
  <c r="E245" i="1"/>
  <c r="G81" i="1"/>
  <c r="G112" i="1"/>
  <c r="G218" i="1"/>
  <c r="E218" i="1"/>
  <c r="E91" i="1"/>
  <c r="E101" i="1"/>
  <c r="E128" i="1"/>
  <c r="E157" i="1"/>
  <c r="G162" i="1"/>
  <c r="E280" i="1"/>
  <c r="G319" i="1"/>
  <c r="E319" i="1"/>
  <c r="E325" i="1"/>
  <c r="G404" i="1"/>
  <c r="G308" i="1"/>
  <c r="E308" i="1"/>
  <c r="G294" i="1"/>
  <c r="E294" i="1"/>
  <c r="G243" i="1"/>
  <c r="E243" i="1"/>
  <c r="E2" i="1"/>
  <c r="G342" i="1"/>
  <c r="E342" i="1"/>
  <c r="E7" i="1"/>
  <c r="E190" i="1"/>
  <c r="E13" i="1"/>
  <c r="E50" i="1"/>
  <c r="E94" i="1"/>
  <c r="E115" i="1"/>
  <c r="E133" i="1"/>
  <c r="E164" i="1"/>
  <c r="E173" i="1"/>
  <c r="E195" i="1"/>
  <c r="E258" i="1"/>
  <c r="E287" i="1"/>
  <c r="E312" i="1"/>
  <c r="E321" i="1"/>
  <c r="E335" i="1"/>
  <c r="E362" i="1"/>
  <c r="E367" i="1"/>
  <c r="E408" i="1"/>
  <c r="E428" i="1"/>
  <c r="E3" i="1"/>
  <c r="E5" i="1"/>
  <c r="E25" i="1"/>
  <c r="E42" i="1"/>
  <c r="E62" i="1"/>
  <c r="E86" i="1"/>
  <c r="E116" i="1"/>
  <c r="E125" i="1"/>
  <c r="E207" i="1"/>
  <c r="E232" i="1"/>
  <c r="E250" i="1"/>
  <c r="E279" i="1"/>
  <c r="E347" i="1"/>
  <c r="E354" i="1"/>
  <c r="E379" i="1"/>
  <c r="E412" i="1"/>
  <c r="E23" i="1"/>
  <c r="E40" i="1"/>
  <c r="E60" i="1"/>
  <c r="E84" i="1"/>
  <c r="E104" i="1"/>
  <c r="E123" i="1"/>
  <c r="E149" i="1"/>
  <c r="E205" i="1"/>
  <c r="E230" i="1"/>
  <c r="E239" i="1"/>
  <c r="E248" i="1"/>
  <c r="E277" i="1"/>
  <c r="E297" i="1"/>
  <c r="E304" i="1"/>
  <c r="E327" i="1"/>
  <c r="E345" i="1"/>
  <c r="E377" i="1"/>
  <c r="E385" i="1"/>
  <c r="E418" i="1"/>
  <c r="N9" i="1" l="1"/>
  <c r="N295" i="1"/>
  <c r="N228" i="1"/>
  <c r="N211" i="1"/>
  <c r="N209" i="1"/>
  <c r="N373" i="1"/>
  <c r="N58" i="1"/>
  <c r="N112" i="1"/>
  <c r="N317" i="1"/>
  <c r="N352" i="1"/>
  <c r="N130" i="1"/>
  <c r="N375" i="1"/>
  <c r="N199" i="1"/>
  <c r="N372" i="1"/>
  <c r="N246" i="1"/>
  <c r="N131" i="1"/>
  <c r="N320" i="1"/>
  <c r="N201" i="1"/>
  <c r="N354" i="1"/>
  <c r="N302" i="1"/>
  <c r="N293" i="1"/>
  <c r="N122" i="1"/>
  <c r="N38" i="1"/>
  <c r="N359" i="1"/>
  <c r="N48" i="1"/>
  <c r="N350" i="1"/>
  <c r="N166" i="1"/>
  <c r="N391" i="1"/>
  <c r="N385" i="1"/>
  <c r="N404" i="1"/>
  <c r="N423" i="1"/>
  <c r="N180" i="1"/>
  <c r="N162" i="1"/>
  <c r="N114" i="1"/>
  <c r="N312" i="1"/>
  <c r="N203" i="1"/>
  <c r="N54" i="1"/>
  <c r="N219" i="1"/>
  <c r="N24" i="1"/>
  <c r="N307" i="1"/>
  <c r="N389" i="1"/>
  <c r="N66" i="1"/>
  <c r="N276" i="1"/>
  <c r="N420" i="1"/>
  <c r="N427" i="1"/>
  <c r="N390" i="1"/>
  <c r="N281" i="1"/>
  <c r="N176" i="1"/>
  <c r="N139" i="1"/>
  <c r="N386" i="1"/>
  <c r="N81" i="1"/>
  <c r="N77" i="1"/>
  <c r="N73" i="1"/>
  <c r="N76" i="1"/>
  <c r="N280" i="1"/>
  <c r="N245" i="1"/>
  <c r="N213" i="1"/>
  <c r="N387" i="1"/>
  <c r="N416" i="1"/>
  <c r="N129" i="1"/>
  <c r="N160" i="1"/>
  <c r="N102" i="1"/>
  <c r="N275" i="1"/>
  <c r="N15" i="1"/>
  <c r="N70" i="1"/>
  <c r="N41" i="1"/>
  <c r="N33" i="1"/>
  <c r="N28" i="1"/>
  <c r="N299" i="1"/>
  <c r="N68" i="1"/>
  <c r="N31" i="1"/>
  <c r="N343" i="1"/>
  <c r="N402" i="1"/>
  <c r="N286" i="1"/>
  <c r="N49" i="1"/>
  <c r="N298" i="1"/>
  <c r="N327" i="1"/>
  <c r="N231" i="1"/>
  <c r="N220" i="1"/>
  <c r="N376" i="1"/>
  <c r="N344" i="1"/>
  <c r="N303" i="1"/>
  <c r="N296" i="1"/>
  <c r="N247" i="1"/>
  <c r="N229" i="1"/>
  <c r="N336" i="1"/>
  <c r="N14" i="1"/>
  <c r="N311" i="1"/>
  <c r="N4" i="1"/>
  <c r="N411" i="1"/>
  <c r="N361" i="1"/>
  <c r="N175" i="1"/>
  <c r="N313" i="1"/>
  <c r="N264" i="1"/>
  <c r="N29" i="1"/>
  <c r="N189" i="1"/>
  <c r="N140" i="1"/>
  <c r="N174" i="1"/>
  <c r="N34" i="1"/>
  <c r="N51" i="1"/>
  <c r="N363" i="1"/>
  <c r="N145" i="1"/>
  <c r="N72" i="1"/>
  <c r="N156" i="1"/>
  <c r="N95" i="1"/>
  <c r="N148" i="1"/>
  <c r="N82" i="1"/>
  <c r="N134" i="1"/>
  <c r="N110" i="1"/>
  <c r="N96" i="1"/>
  <c r="N241" i="1"/>
  <c r="N288" i="1"/>
  <c r="N83" i="1"/>
  <c r="N284" i="1"/>
  <c r="N194" i="1"/>
  <c r="N322" i="1"/>
  <c r="N269" i="1"/>
  <c r="N394" i="1"/>
  <c r="N368" i="1"/>
  <c r="N221" i="1"/>
  <c r="N198" i="1"/>
  <c r="N12" i="1"/>
  <c r="N22" i="1"/>
  <c r="N167" i="1"/>
  <c r="N204" i="1"/>
  <c r="N196" i="1"/>
  <c r="N30" i="1"/>
  <c r="N109" i="1"/>
  <c r="N184" i="1"/>
  <c r="N415" i="1"/>
  <c r="N382" i="1"/>
  <c r="N165" i="1"/>
  <c r="N141" i="1"/>
  <c r="N2" i="1"/>
  <c r="N397" i="1"/>
  <c r="N370" i="1"/>
  <c r="N259" i="1"/>
  <c r="N223" i="1"/>
  <c r="N67" i="1"/>
  <c r="N59" i="1"/>
  <c r="N345" i="1"/>
  <c r="N340" i="1"/>
  <c r="N371" i="1"/>
  <c r="N181" i="1"/>
  <c r="N242" i="1"/>
  <c r="N399" i="1"/>
  <c r="N413" i="1"/>
  <c r="N301" i="1"/>
  <c r="N266" i="1"/>
  <c r="N393" i="1"/>
  <c r="N75" i="1"/>
  <c r="N138" i="1"/>
  <c r="N278" i="1"/>
  <c r="N103" i="1"/>
  <c r="N188" i="1"/>
  <c r="N11" i="1"/>
  <c r="N164" i="1"/>
  <c r="N225" i="1"/>
  <c r="N358" i="1"/>
  <c r="N406" i="1"/>
  <c r="N260" i="1"/>
  <c r="N252" i="1"/>
  <c r="N395" i="1"/>
  <c r="N52" i="1"/>
  <c r="N143" i="1"/>
  <c r="N172" i="1"/>
  <c r="N222" i="1"/>
  <c r="N144" i="1"/>
  <c r="N63" i="1"/>
  <c r="N79" i="1"/>
  <c r="N331" i="1"/>
  <c r="N279" i="1"/>
  <c r="N403" i="1"/>
  <c r="N334" i="1"/>
  <c r="N91" i="1"/>
  <c r="N208" i="1"/>
  <c r="N380" i="1"/>
  <c r="N292" i="1"/>
  <c r="N224" i="1"/>
  <c r="N92" i="1"/>
  <c r="N315" i="1"/>
  <c r="N32" i="1"/>
  <c r="N132" i="1"/>
  <c r="N212" i="1"/>
  <c r="N107" i="1"/>
  <c r="N47" i="1"/>
  <c r="N369" i="1"/>
  <c r="N20" i="1"/>
  <c r="N374" i="1"/>
  <c r="N285" i="1"/>
  <c r="N128" i="1"/>
  <c r="N106" i="1"/>
  <c r="N171" i="1"/>
  <c r="N351" i="1"/>
  <c r="N74" i="1"/>
  <c r="N346" i="1"/>
  <c r="N111" i="1"/>
  <c r="N182" i="1"/>
  <c r="N419" i="1"/>
  <c r="N117" i="1"/>
  <c r="N306" i="1"/>
  <c r="N250" i="1"/>
  <c r="N407" i="1"/>
  <c r="N42" i="1"/>
  <c r="N263" i="1"/>
  <c r="N161" i="1"/>
  <c r="N422" i="1"/>
  <c r="N265" i="1"/>
  <c r="N226" i="1"/>
  <c r="N98" i="1"/>
  <c r="N398" i="1"/>
  <c r="N388" i="1"/>
  <c r="N53" i="1"/>
  <c r="N253" i="1"/>
  <c r="N186" i="1"/>
  <c r="N116" i="1"/>
  <c r="N339" i="1"/>
  <c r="N153" i="1"/>
  <c r="N357" i="1"/>
  <c r="N163" i="1"/>
  <c r="N80" i="1"/>
  <c r="N126" i="1"/>
  <c r="N85" i="1"/>
  <c r="N338" i="1"/>
  <c r="N270" i="1"/>
  <c r="N10" i="1"/>
  <c r="N383" i="1"/>
  <c r="N115" i="1"/>
  <c r="N217" i="1"/>
  <c r="N318" i="1"/>
  <c r="N421" i="1"/>
  <c r="N105" i="1"/>
  <c r="N35" i="1"/>
  <c r="N251" i="1"/>
  <c r="N215" i="1"/>
  <c r="N401" i="1"/>
  <c r="N191" i="1"/>
  <c r="N377" i="1"/>
  <c r="N274" i="1"/>
  <c r="N256" i="1"/>
  <c r="N157" i="1"/>
  <c r="N16" i="1"/>
  <c r="N101" i="1"/>
  <c r="N356" i="1"/>
  <c r="N360" i="1"/>
  <c r="N308" i="1"/>
  <c r="N25" i="1"/>
  <c r="N244" i="1"/>
  <c r="N5" i="1"/>
  <c r="N355" i="1"/>
  <c r="N3" i="1"/>
  <c r="N254" i="1"/>
  <c r="N234" i="1"/>
  <c r="N108" i="1"/>
  <c r="N238" i="1"/>
  <c r="N329" i="1"/>
  <c r="N43" i="1"/>
  <c r="N425" i="1"/>
  <c r="N78" i="1"/>
  <c r="N155" i="1"/>
  <c r="N185" i="1"/>
  <c r="N366" i="1"/>
  <c r="N170" i="1"/>
  <c r="N55" i="1"/>
  <c r="N168" i="1"/>
  <c r="N136" i="1"/>
  <c r="N261" i="1"/>
  <c r="N294" i="1"/>
  <c r="N239" i="1"/>
  <c r="N50" i="1"/>
  <c r="N13" i="1"/>
  <c r="N330" i="1"/>
  <c r="N187" i="1"/>
  <c r="N84" i="1"/>
  <c r="N428" i="1"/>
  <c r="N190" i="1"/>
  <c r="N178" i="1"/>
  <c r="N429" i="1"/>
  <c r="N57" i="1"/>
  <c r="N262" i="1"/>
  <c r="N341" i="1"/>
  <c r="N202" i="1"/>
  <c r="N87" i="1"/>
  <c r="N26" i="1"/>
  <c r="N291" i="1"/>
  <c r="N71" i="1"/>
  <c r="N206" i="1"/>
  <c r="N97" i="1"/>
  <c r="N337" i="1"/>
  <c r="N154" i="1"/>
  <c r="N287" i="1"/>
  <c r="N258" i="1"/>
  <c r="N305" i="1"/>
  <c r="N243" i="1"/>
  <c r="N207" i="1"/>
  <c r="N89" i="1"/>
  <c r="N133" i="1"/>
  <c r="N248" i="1"/>
  <c r="N120" i="1"/>
  <c r="N177" i="1"/>
  <c r="N27" i="1"/>
  <c r="N149" i="1"/>
  <c r="N192" i="1"/>
  <c r="N268" i="1"/>
  <c r="N235" i="1"/>
  <c r="N60" i="1"/>
  <c r="N408" i="1"/>
  <c r="N7" i="1"/>
  <c r="N64" i="1"/>
  <c r="N400" i="1"/>
  <c r="N88" i="1"/>
  <c r="N417" i="1"/>
  <c r="N324" i="1"/>
  <c r="N216" i="1"/>
  <c r="N18" i="1"/>
  <c r="N39" i="1"/>
  <c r="N255" i="1"/>
  <c r="N273" i="1"/>
  <c r="N135" i="1"/>
  <c r="N21" i="1"/>
  <c r="N158" i="1"/>
  <c r="N147" i="1"/>
  <c r="N347" i="1"/>
  <c r="N159" i="1"/>
  <c r="N121" i="1"/>
  <c r="N125" i="1"/>
  <c r="N200" i="1"/>
  <c r="N205" i="1"/>
  <c r="N349" i="1"/>
  <c r="N169" i="1"/>
  <c r="N123" i="1"/>
  <c r="N227" i="1"/>
  <c r="N40" i="1"/>
  <c r="N367" i="1"/>
  <c r="N365" i="1"/>
  <c r="N236" i="1"/>
  <c r="N396" i="1"/>
  <c r="N240" i="1"/>
  <c r="N69" i="1"/>
  <c r="N310" i="1"/>
  <c r="N137" i="1"/>
  <c r="N142" i="1"/>
  <c r="N8" i="1"/>
  <c r="N409" i="1"/>
  <c r="N152" i="1"/>
  <c r="N249" i="1"/>
  <c r="N19" i="1"/>
  <c r="N124" i="1"/>
  <c r="N405" i="1"/>
  <c r="N17" i="1"/>
  <c r="N93" i="1"/>
  <c r="N214" i="1"/>
  <c r="N328" i="1"/>
  <c r="N304" i="1"/>
  <c r="N183" i="1"/>
  <c r="N277" i="1"/>
  <c r="N94" i="1"/>
  <c r="N62" i="1"/>
  <c r="N218" i="1"/>
  <c r="N127" i="1"/>
  <c r="N283" i="1"/>
  <c r="N104" i="1"/>
  <c r="N23" i="1"/>
  <c r="N362" i="1"/>
  <c r="N193" i="1"/>
  <c r="N392" i="1"/>
  <c r="N44" i="1"/>
  <c r="N56" i="1"/>
  <c r="N384" i="1"/>
  <c r="N282" i="1"/>
  <c r="N119" i="1"/>
  <c r="N45" i="1"/>
  <c r="N37" i="1"/>
  <c r="N332" i="1"/>
  <c r="N118" i="1"/>
  <c r="N210" i="1"/>
  <c r="N6" i="1"/>
  <c r="N348" i="1"/>
  <c r="N300" i="1"/>
  <c r="N99" i="1"/>
  <c r="N146" i="1"/>
  <c r="N195" i="1"/>
  <c r="N173" i="1"/>
  <c r="N237" i="1"/>
  <c r="N230" i="1"/>
  <c r="N150" i="1"/>
  <c r="N412" i="1"/>
  <c r="N335" i="1"/>
  <c r="N342" i="1"/>
  <c r="N325" i="1"/>
  <c r="N378" i="1"/>
  <c r="N414" i="1"/>
  <c r="N46" i="1"/>
  <c r="N233" i="1"/>
  <c r="N100" i="1"/>
  <c r="N65" i="1"/>
  <c r="N426" i="1"/>
  <c r="N326" i="1"/>
  <c r="N197" i="1"/>
  <c r="N257" i="1"/>
  <c r="N314" i="1"/>
  <c r="N290" i="1"/>
  <c r="N410" i="1"/>
  <c r="N309" i="1"/>
  <c r="N316" i="1"/>
  <c r="N232" i="1"/>
  <c r="N297" i="1"/>
  <c r="N424" i="1"/>
  <c r="N86" i="1"/>
  <c r="N271" i="1"/>
  <c r="N113" i="1"/>
  <c r="N418" i="1"/>
  <c r="N379" i="1"/>
  <c r="N321" i="1"/>
  <c r="N319" i="1"/>
  <c r="N353" i="1"/>
  <c r="N381" i="1"/>
  <c r="N333" i="1"/>
  <c r="N90" i="1"/>
  <c r="N36" i="1"/>
  <c r="N323" i="1"/>
  <c r="N179" i="1"/>
  <c r="N151" i="1"/>
  <c r="N61" i="1"/>
  <c r="N267" i="1"/>
  <c r="N289" i="1"/>
  <c r="N27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Craig Smith</author>
  </authors>
  <commentList>
    <comment ref="B3" authorId="0" shapeId="0" xr:uid="{2427B0FE-5288-4714-9108-3111617541E7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rough number 
for Coho much more rough. It can change drastically with Coho avalibility. </t>
        </r>
      </text>
    </comment>
    <comment ref="P15" authorId="0" shapeId="0" xr:uid="{73F399E9-88DA-42D0-A95B-5B81C2DE6B9F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had to use last week of genetics</t>
        </r>
      </text>
    </comment>
    <comment ref="Q17" authorId="0" shapeId="0" xr:uid="{A579EFEC-E9BD-489D-9908-E52C049653CC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used last week of genetic sample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Craig Smith</author>
    <author>BPatton</author>
  </authors>
  <commentList>
    <comment ref="J26" authorId="0" shapeId="0" xr:uid="{F97C9868-1F7D-42B6-9CFD-14E7F3EAD4DB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No data used average from week 53</t>
        </r>
      </text>
    </comment>
    <comment ref="J27" authorId="0" shapeId="0" xr:uid="{593B5EFD-BCF9-492D-BEF3-113D6E7C7D46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No data used average from week 53</t>
        </r>
      </text>
    </comment>
    <comment ref="J28" authorId="0" shapeId="0" xr:uid="{A65271E2-ECEB-4948-B26C-A9E3B1C0D70C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No data used average from week 53</t>
        </r>
      </text>
    </comment>
    <comment ref="J29" authorId="0" shapeId="0" xr:uid="{37FA94B7-26EC-4689-AC4D-DC121ADD083A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No data used average from week 53</t>
        </r>
      </text>
    </comment>
    <comment ref="J30" authorId="0" shapeId="0" xr:uid="{0CCCEF67-D7EB-43C1-A105-3162F5B19A03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No data used average from week 53</t>
        </r>
      </text>
    </comment>
    <comment ref="J31" authorId="0" shapeId="0" xr:uid="{60764C0C-242A-49E3-9151-09B495C0C18B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No data used average from week 53</t>
        </r>
      </text>
    </comment>
    <comment ref="J32" authorId="0" shapeId="0" xr:uid="{AFAF94E5-BDCB-47B0-9528-A8628045690D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No data used average from week 53</t>
        </r>
      </text>
    </comment>
    <comment ref="J33" authorId="0" shapeId="0" xr:uid="{C58681C6-CB89-451E-8170-91840F44C57D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No data used average from week 53</t>
        </r>
      </text>
    </comment>
    <comment ref="J80" authorId="1" shapeId="0" xr:uid="{F24CCB8B-146C-4471-9E14-FA382B833FD7}">
      <text>
        <r>
          <rPr>
            <b/>
            <sz val="9"/>
            <color indexed="81"/>
            <rFont val="Tahoma"/>
            <family val="2"/>
          </rPr>
          <t>BPatton:</t>
        </r>
        <r>
          <rPr>
            <sz val="9"/>
            <color indexed="81"/>
            <rFont val="Tahoma"/>
            <family val="2"/>
          </rPr>
          <t xml:space="preserve">
averaged # of boats per day from seasons 2005 &amp; 2007</t>
        </r>
      </text>
    </comment>
    <comment ref="A364" authorId="0" shapeId="0" xr:uid="{498F40FA-0BFA-4503-9388-204F37BC7055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fishing open but zero effort so dropped </t>
        </r>
      </text>
    </comment>
  </commentList>
</comments>
</file>

<file path=xl/sharedStrings.xml><?xml version="1.0" encoding="utf-8"?>
<sst xmlns="http://schemas.openxmlformats.org/spreadsheetml/2006/main" count="66" uniqueCount="46">
  <si>
    <t>Date</t>
  </si>
  <si>
    <t>Year</t>
  </si>
  <si>
    <t>Fishing Season</t>
  </si>
  <si>
    <t>Mgt wk</t>
  </si>
  <si>
    <t>Alt Mgt wk</t>
  </si>
  <si>
    <t>weekday (Sun=1)</t>
  </si>
  <si>
    <t>Hours open</t>
  </si>
  <si>
    <t># of boats</t>
  </si>
  <si>
    <t>Boat-days</t>
  </si>
  <si>
    <t>Total#       Fish Caught</t>
  </si>
  <si>
    <t>Catch per Boat-day</t>
  </si>
  <si>
    <t>Weekly Average Catch-per-Boat-Day</t>
  </si>
  <si>
    <t>Males</t>
  </si>
  <si>
    <t>Females</t>
  </si>
  <si>
    <t>% Female</t>
  </si>
  <si>
    <t>Parameters for model</t>
  </si>
  <si>
    <t>min fishers</t>
  </si>
  <si>
    <t>max fishers</t>
  </si>
  <si>
    <t>avg catch/boat-day</t>
  </si>
  <si>
    <t>Row Labels</t>
  </si>
  <si>
    <t>Min of Date</t>
  </si>
  <si>
    <t>Max of Date</t>
  </si>
  <si>
    <t/>
  </si>
  <si>
    <t xml:space="preserve">All Marks Catch (GR PSFF) USE this for GR </t>
  </si>
  <si>
    <t>UMUT PSF, PS, Others, (not LOCNIS)</t>
  </si>
  <si>
    <t>LOCNIS catch converted from UMUT with genetics</t>
  </si>
  <si>
    <t>#of boats</t>
  </si>
  <si>
    <t>Chinook Directed</t>
  </si>
  <si>
    <t>Coho Directed</t>
  </si>
  <si>
    <t>Min Day</t>
  </si>
  <si>
    <t>Max Day</t>
  </si>
  <si>
    <t>Approx Dates Liz</t>
  </si>
  <si>
    <t>GR</t>
  </si>
  <si>
    <t>LocNis</t>
  </si>
  <si>
    <t>Dates</t>
  </si>
  <si>
    <t>Chum</t>
  </si>
  <si>
    <t>for vlookup</t>
  </si>
  <si>
    <t>GR boat-day ish</t>
  </si>
  <si>
    <t>LocNis boat-day</t>
  </si>
  <si>
    <t>Day</t>
  </si>
  <si>
    <t>Average of Total#       Fish Caught</t>
  </si>
  <si>
    <t>Alt Day</t>
  </si>
  <si>
    <t>Week</t>
  </si>
  <si>
    <t>GR_per</t>
  </si>
  <si>
    <t>LocNis_per</t>
  </si>
  <si>
    <t>Chum_per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</si>
</sst>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(* #,##0_);_(* \(#,##0\);_(* &quot;-&quot;??_);_(@_)"/>
    <numFmt numFmtId="167" formatCode="m/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0">
    <xf numFmtId="0" fontId="0" fillId="0" borderId="0" xfId="0"/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right" wrapText="1"/>
    </xf>
    <xf numFmtId="0" fontId="2" fillId="2" borderId="0" xfId="0" applyFont="1" applyFill="1" applyAlignment="1">
      <alignment horizontal="right" wrapText="1"/>
    </xf>
    <xf numFmtId="16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9" fontId="2" fillId="0" borderId="0" xfId="0" applyNumberFormat="1" applyFont="1" applyAlignment="1">
      <alignment horizontal="right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quotePrefix="1" applyFont="1"/>
    <xf numFmtId="164" fontId="0" fillId="0" borderId="0" xfId="0" applyNumberFormat="1"/>
    <xf numFmtId="9" fontId="0" fillId="0" borderId="0" xfId="1" applyFont="1" applyFill="1" applyBorder="1" applyAlignment="1">
      <alignment horizontal="right"/>
    </xf>
    <xf numFmtId="0" fontId="0" fillId="0" borderId="0" xfId="0" applyAlignment="1">
      <alignment horizontal="left"/>
    </xf>
    <xf numFmtId="14" fontId="2" fillId="0" borderId="0" xfId="0" applyNumberFormat="1" applyFont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right"/>
    </xf>
    <xf numFmtId="14" fontId="2" fillId="0" borderId="0" xfId="2" applyNumberFormat="1" applyAlignment="1">
      <alignment horizontal="center"/>
    </xf>
    <xf numFmtId="0" fontId="2" fillId="0" borderId="0" xfId="2" applyAlignment="1">
      <alignment horizontal="right" wrapText="1"/>
    </xf>
    <xf numFmtId="0" fontId="2" fillId="0" borderId="0" xfId="2" applyAlignment="1">
      <alignment horizontal="right"/>
    </xf>
    <xf numFmtId="0" fontId="2" fillId="0" borderId="0" xfId="0" applyFont="1"/>
    <xf numFmtId="9" fontId="0" fillId="0" borderId="0" xfId="0" applyNumberFormat="1" applyAlignment="1">
      <alignment horizontal="right"/>
    </xf>
    <xf numFmtId="9" fontId="0" fillId="0" borderId="0" xfId="1" applyFont="1" applyFill="1" applyAlignment="1">
      <alignment horizontal="right"/>
    </xf>
    <xf numFmtId="0" fontId="5" fillId="0" borderId="2" xfId="2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5" fillId="0" borderId="0" xfId="2" applyFont="1" applyAlignment="1">
      <alignment horizontal="center"/>
    </xf>
    <xf numFmtId="0" fontId="5" fillId="0" borderId="0" xfId="2" applyFont="1" applyAlignment="1">
      <alignment horizontal="center" vertical="center"/>
    </xf>
    <xf numFmtId="165" fontId="0" fillId="0" borderId="5" xfId="0" applyNumberFormat="1" applyBorder="1"/>
    <xf numFmtId="165" fontId="0" fillId="0" borderId="0" xfId="0" applyNumberFormat="1"/>
    <xf numFmtId="165" fontId="0" fillId="0" borderId="6" xfId="0" applyNumberFormat="1" applyBorder="1"/>
    <xf numFmtId="1" fontId="0" fillId="0" borderId="5" xfId="0" applyNumberFormat="1" applyBorder="1"/>
    <xf numFmtId="1" fontId="0" fillId="0" borderId="0" xfId="0" applyNumberFormat="1"/>
    <xf numFmtId="1" fontId="0" fillId="0" borderId="6" xfId="0" applyNumberFormat="1" applyBorder="1"/>
    <xf numFmtId="0" fontId="0" fillId="0" borderId="5" xfId="0" applyBorder="1"/>
    <xf numFmtId="0" fontId="0" fillId="0" borderId="6" xfId="0" applyBorder="1"/>
    <xf numFmtId="165" fontId="0" fillId="0" borderId="6" xfId="0" applyNumberFormat="1" applyBorder="1" applyAlignment="1">
      <alignment horizontal="right"/>
    </xf>
    <xf numFmtId="1" fontId="0" fillId="0" borderId="7" xfId="0" applyNumberFormat="1" applyBorder="1"/>
    <xf numFmtId="1" fontId="0" fillId="0" borderId="8" xfId="0" applyNumberFormat="1" applyBorder="1"/>
    <xf numFmtId="0" fontId="0" fillId="0" borderId="8" xfId="0" applyBorder="1"/>
    <xf numFmtId="0" fontId="0" fillId="0" borderId="9" xfId="0" applyBorder="1"/>
    <xf numFmtId="1" fontId="0" fillId="0" borderId="9" xfId="0" applyNumberFormat="1" applyBorder="1"/>
    <xf numFmtId="0" fontId="0" fillId="0" borderId="0" xfId="0" applyNumberFormat="1"/>
    <xf numFmtId="167" fontId="0" fillId="0" borderId="0" xfId="0" applyNumberFormat="1"/>
    <xf numFmtId="16" fontId="0" fillId="0" borderId="0" xfId="0" applyNumberFormat="1"/>
    <xf numFmtId="0" fontId="0" fillId="0" borderId="0" xfId="0" applyNumberFormat="1" applyAlignment="1">
      <alignment horizontal="center"/>
    </xf>
    <xf numFmtId="0" fontId="0" fillId="3" borderId="1" xfId="0" applyFont="1" applyFill="1" applyBorder="1"/>
  </cellXfs>
  <cellStyles count="3">
    <cellStyle name="Normal" xfId="0" builtinId="0"/>
    <cellStyle name="Normal 2" xfId="2" xr:uid="{D6DCE93B-3602-4A39-906D-31DAD1B953A9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8E1F-51CC-459B-84A2-21314E3D5579}">
  <sheetPr>
    <tabColor theme="7" tint="0.79998168889431442"/>
  </sheetPr>
  <dimension ref="A1:AG25"/>
  <sheetViews>
    <sheetView workbookViewId="0">
      <selection activeCell="G25" sqref="G25"/>
    </sheetView>
  </sheetViews>
  <sheetFormatPr defaultRowHeight="15" x14ac:dyDescent="0.25"/>
  <cols>
    <col min="1" max="1" width="15.140625" bestFit="1" customWidth="1"/>
    <col min="2" max="2" width="15.140625" customWidth="1"/>
    <col min="27" max="27" width="11.5703125" bestFit="1" customWidth="1"/>
    <col min="28" max="32" width="10.5703125" bestFit="1" customWidth="1"/>
    <col min="33" max="33" width="11.5703125" bestFit="1" customWidth="1"/>
  </cols>
  <sheetData>
    <row r="1" spans="1:33" x14ac:dyDescent="0.25">
      <c r="K1" s="18" t="s">
        <v>23</v>
      </c>
      <c r="L1" s="18"/>
      <c r="M1" s="18"/>
      <c r="N1" s="18"/>
      <c r="O1" s="18"/>
      <c r="P1" s="18"/>
      <c r="Q1" s="18"/>
      <c r="S1" s="18" t="s">
        <v>24</v>
      </c>
      <c r="T1" s="18"/>
      <c r="U1" s="18"/>
      <c r="V1" s="18"/>
      <c r="W1" s="18"/>
      <c r="X1" s="18"/>
      <c r="Y1" s="18"/>
      <c r="AA1" s="18" t="s">
        <v>25</v>
      </c>
      <c r="AB1" s="18"/>
      <c r="AC1" s="18"/>
      <c r="AD1" s="18"/>
      <c r="AE1" s="18"/>
      <c r="AF1" s="18"/>
      <c r="AG1" s="18"/>
    </row>
    <row r="2" spans="1:33" ht="15.75" thickBot="1" x14ac:dyDescent="0.3"/>
    <row r="3" spans="1:33" x14ac:dyDescent="0.25">
      <c r="B3" t="s">
        <v>26</v>
      </c>
      <c r="D3" t="s">
        <v>31</v>
      </c>
      <c r="E3" t="s">
        <v>36</v>
      </c>
      <c r="F3" t="s">
        <v>32</v>
      </c>
      <c r="G3" t="s">
        <v>37</v>
      </c>
      <c r="H3" t="s">
        <v>33</v>
      </c>
      <c r="I3" t="s">
        <v>38</v>
      </c>
      <c r="K3" s="26">
        <v>2017</v>
      </c>
      <c r="L3" s="27">
        <v>2018</v>
      </c>
      <c r="M3" s="27">
        <v>2019</v>
      </c>
      <c r="N3" s="27">
        <v>2020</v>
      </c>
      <c r="O3" s="27">
        <v>2021</v>
      </c>
      <c r="P3" s="27">
        <v>2022</v>
      </c>
      <c r="Q3" s="28">
        <v>2023</v>
      </c>
      <c r="R3" s="29"/>
      <c r="S3" s="26">
        <v>2017</v>
      </c>
      <c r="T3" s="27">
        <v>2018</v>
      </c>
      <c r="U3" s="27">
        <v>2019</v>
      </c>
      <c r="V3" s="27">
        <v>2020</v>
      </c>
      <c r="W3" s="27">
        <v>2021</v>
      </c>
      <c r="X3" s="27">
        <v>2022</v>
      </c>
      <c r="Y3" s="28">
        <v>2023</v>
      </c>
      <c r="AA3" s="26">
        <v>2017</v>
      </c>
      <c r="AB3" s="27">
        <v>2018</v>
      </c>
      <c r="AC3" s="27">
        <v>2019</v>
      </c>
      <c r="AD3" s="27">
        <v>2020</v>
      </c>
      <c r="AE3" s="27">
        <v>2021</v>
      </c>
      <c r="AF3" s="27">
        <v>2022</v>
      </c>
      <c r="AG3" s="28">
        <v>2023</v>
      </c>
    </row>
    <row r="4" spans="1:33" x14ac:dyDescent="0.25">
      <c r="A4" t="s">
        <v>27</v>
      </c>
      <c r="B4">
        <v>10</v>
      </c>
      <c r="C4" s="30">
        <v>32</v>
      </c>
      <c r="D4" s="47">
        <v>45510</v>
      </c>
      <c r="E4" s="30">
        <v>32</v>
      </c>
      <c r="F4" s="32">
        <f>AVERAGE(K4:Q4)</f>
        <v>68.521976206750637</v>
      </c>
      <c r="G4" s="32">
        <f>F4/B4</f>
        <v>6.8521976206750637</v>
      </c>
      <c r="H4" s="45">
        <f>AVERAGE(AA4:AG4)</f>
        <v>0</v>
      </c>
      <c r="I4" s="45">
        <f>H4/B4</f>
        <v>0</v>
      </c>
      <c r="J4" s="47"/>
      <c r="K4" s="31">
        <v>0</v>
      </c>
      <c r="L4" s="32">
        <v>229.62987012987014</v>
      </c>
      <c r="M4" s="32">
        <v>130.77272727272728</v>
      </c>
      <c r="N4" s="32">
        <v>53.009569377990431</v>
      </c>
      <c r="O4">
        <v>0</v>
      </c>
      <c r="P4">
        <v>0</v>
      </c>
      <c r="Q4" s="33">
        <v>66.241666666666674</v>
      </c>
      <c r="R4" s="32"/>
      <c r="S4" s="34">
        <v>0</v>
      </c>
      <c r="T4" s="35">
        <v>9.3701298701298708</v>
      </c>
      <c r="U4" s="35">
        <v>6</v>
      </c>
      <c r="V4" s="35">
        <v>4.9904306220095691</v>
      </c>
      <c r="W4" s="35">
        <v>0</v>
      </c>
      <c r="X4" s="35">
        <v>0</v>
      </c>
      <c r="Y4" s="36">
        <v>3.7583333333333333</v>
      </c>
      <c r="AA4" s="37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38">
        <v>0</v>
      </c>
    </row>
    <row r="5" spans="1:33" x14ac:dyDescent="0.25">
      <c r="A5" t="s">
        <v>27</v>
      </c>
      <c r="B5">
        <v>15</v>
      </c>
      <c r="C5" s="30">
        <v>33</v>
      </c>
      <c r="D5" s="47">
        <v>45517</v>
      </c>
      <c r="E5" s="30">
        <v>33</v>
      </c>
      <c r="F5" s="32">
        <f t="shared" ref="F5:F18" si="0">AVERAGE(K5:Q5)</f>
        <v>563.69661748872443</v>
      </c>
      <c r="G5" s="32">
        <f t="shared" ref="G5:G25" si="1">F5/B5</f>
        <v>37.579774499248295</v>
      </c>
      <c r="H5" s="45">
        <f t="shared" ref="H5:H18" si="2">AVERAGE(AA5:AG5)</f>
        <v>1.8775930109199448</v>
      </c>
      <c r="I5" s="45">
        <f t="shared" ref="I5:I18" si="3">H5/B5</f>
        <v>0.12517286739466299</v>
      </c>
      <c r="J5" s="47"/>
      <c r="K5" s="34">
        <v>2054.4494583993669</v>
      </c>
      <c r="L5" s="35">
        <v>1003.7268538036528</v>
      </c>
      <c r="M5" s="35">
        <v>528.57942131263235</v>
      </c>
      <c r="N5" s="35">
        <v>165.29126559714797</v>
      </c>
      <c r="O5" s="35">
        <v>0</v>
      </c>
      <c r="P5" s="32">
        <v>49.8</v>
      </c>
      <c r="Q5" s="36">
        <v>144.02932330827068</v>
      </c>
      <c r="R5" s="35"/>
      <c r="S5" s="34">
        <v>83.921329800580438</v>
      </c>
      <c r="T5" s="35">
        <v>26.833717346651639</v>
      </c>
      <c r="U5" s="35">
        <v>7.7188637967537064</v>
      </c>
      <c r="V5" s="35">
        <v>10.733006535947712</v>
      </c>
      <c r="W5" s="35">
        <v>0</v>
      </c>
      <c r="X5" s="35">
        <v>2.2000000000000002</v>
      </c>
      <c r="Y5" s="36">
        <v>12.573609022556392</v>
      </c>
      <c r="AA5" s="34">
        <v>7.6292118000527669</v>
      </c>
      <c r="AB5" s="35">
        <v>2.4394288496956031</v>
      </c>
      <c r="AC5" s="35">
        <v>0.7017148906139733</v>
      </c>
      <c r="AD5" s="35">
        <v>0.97572786690433744</v>
      </c>
      <c r="AE5">
        <v>0</v>
      </c>
      <c r="AF5">
        <v>0</v>
      </c>
      <c r="AG5" s="36">
        <v>1.3970676691729325</v>
      </c>
    </row>
    <row r="6" spans="1:33" x14ac:dyDescent="0.25">
      <c r="A6" t="s">
        <v>27</v>
      </c>
      <c r="B6">
        <v>15</v>
      </c>
      <c r="C6" s="30">
        <v>34</v>
      </c>
      <c r="D6" s="47">
        <v>45524</v>
      </c>
      <c r="E6" s="30">
        <v>34</v>
      </c>
      <c r="F6" s="32">
        <f t="shared" si="0"/>
        <v>1039.7312003335351</v>
      </c>
      <c r="G6" s="32">
        <f t="shared" si="1"/>
        <v>69.315413355569007</v>
      </c>
      <c r="H6" s="45">
        <f t="shared" si="2"/>
        <v>8.3047215426284478</v>
      </c>
      <c r="I6" s="45">
        <f t="shared" si="3"/>
        <v>0.55364810284189647</v>
      </c>
      <c r="J6" s="47"/>
      <c r="K6" s="34">
        <v>3414.592639944904</v>
      </c>
      <c r="L6" s="35">
        <v>1192.8463819327085</v>
      </c>
      <c r="M6" s="35">
        <v>1688.2058153289495</v>
      </c>
      <c r="N6" s="35">
        <v>265.56888771514855</v>
      </c>
      <c r="O6" s="35">
        <v>0</v>
      </c>
      <c r="P6" s="35">
        <v>170.25288461538463</v>
      </c>
      <c r="Q6" s="36">
        <v>546.65179279764993</v>
      </c>
      <c r="R6" s="35"/>
      <c r="S6" s="34">
        <v>148.96621515763624</v>
      </c>
      <c r="T6" s="35">
        <v>37.285277479046101</v>
      </c>
      <c r="U6" s="35">
        <v>56.403978166664736</v>
      </c>
      <c r="V6" s="35">
        <v>20.630717040541246</v>
      </c>
      <c r="W6" s="35">
        <v>0</v>
      </c>
      <c r="X6" s="35">
        <v>10.278725961538461</v>
      </c>
      <c r="Y6" s="36">
        <v>42.183633061428445</v>
      </c>
      <c r="AA6" s="34">
        <v>27.441144897459399</v>
      </c>
      <c r="AB6" s="35">
        <v>6.868340588245335</v>
      </c>
      <c r="AC6" s="35">
        <v>10.39020650438561</v>
      </c>
      <c r="AD6" s="35">
        <v>3.8003952443102298</v>
      </c>
      <c r="AE6">
        <v>0</v>
      </c>
      <c r="AF6" s="35">
        <v>1.468389423076923</v>
      </c>
      <c r="AG6" s="36">
        <v>8.1645741409216352</v>
      </c>
    </row>
    <row r="7" spans="1:33" x14ac:dyDescent="0.25">
      <c r="A7" t="s">
        <v>27</v>
      </c>
      <c r="B7">
        <v>20</v>
      </c>
      <c r="C7" s="30">
        <v>35</v>
      </c>
      <c r="D7" s="47">
        <v>45531</v>
      </c>
      <c r="E7" s="30">
        <v>35</v>
      </c>
      <c r="F7" s="32">
        <f t="shared" si="0"/>
        <v>1831.7239964712248</v>
      </c>
      <c r="G7" s="32">
        <f t="shared" si="1"/>
        <v>91.586199823561245</v>
      </c>
      <c r="H7" s="45">
        <f t="shared" si="2"/>
        <v>20.97026385238966</v>
      </c>
      <c r="I7" s="45">
        <f t="shared" si="3"/>
        <v>1.0485131926194831</v>
      </c>
      <c r="J7" s="47"/>
      <c r="K7" s="34">
        <v>4904.1156443301579</v>
      </c>
      <c r="L7" s="35">
        <v>2648.9548294104584</v>
      </c>
      <c r="M7" s="35">
        <v>1668.6287769954413</v>
      </c>
      <c r="N7" s="35">
        <v>754.23544575725009</v>
      </c>
      <c r="O7" s="35">
        <v>1584.4150141040725</v>
      </c>
      <c r="P7" s="35">
        <v>353.27197703979067</v>
      </c>
      <c r="Q7" s="36">
        <v>908.4462876614059</v>
      </c>
      <c r="R7" s="35"/>
      <c r="S7" s="34">
        <v>187.03961734364213</v>
      </c>
      <c r="T7" s="35">
        <v>88.552720693055875</v>
      </c>
      <c r="U7" s="35">
        <v>51.535302568245548</v>
      </c>
      <c r="V7" s="35">
        <v>65.040712706135082</v>
      </c>
      <c r="W7" s="35">
        <v>35.493322587373363</v>
      </c>
      <c r="X7" s="35">
        <v>24.728022960209316</v>
      </c>
      <c r="Y7" s="36">
        <v>53.750478876034073</v>
      </c>
      <c r="AA7" s="34">
        <v>53.844738326200009</v>
      </c>
      <c r="AB7" s="35">
        <v>25.492449896485784</v>
      </c>
      <c r="AC7" s="35">
        <v>14.835920436313112</v>
      </c>
      <c r="AD7" s="35">
        <v>18.72384153661465</v>
      </c>
      <c r="AE7" s="35">
        <v>11.091663308554175</v>
      </c>
      <c r="AF7" s="35">
        <v>0</v>
      </c>
      <c r="AG7" s="36">
        <v>22.803233462559909</v>
      </c>
    </row>
    <row r="8" spans="1:33" x14ac:dyDescent="0.25">
      <c r="A8" t="s">
        <v>27</v>
      </c>
      <c r="B8">
        <v>20</v>
      </c>
      <c r="C8" s="30">
        <v>36</v>
      </c>
      <c r="D8" s="47">
        <v>45538</v>
      </c>
      <c r="E8" s="30">
        <v>36</v>
      </c>
      <c r="F8" s="32">
        <f t="shared" si="0"/>
        <v>1923.3855734610904</v>
      </c>
      <c r="G8" s="32">
        <f t="shared" si="1"/>
        <v>96.169278673054521</v>
      </c>
      <c r="H8" s="45">
        <f t="shared" si="2"/>
        <v>45.988517524609911</v>
      </c>
      <c r="I8" s="45">
        <f t="shared" si="3"/>
        <v>2.2994258762304955</v>
      </c>
      <c r="J8" s="47"/>
      <c r="K8" s="34">
        <v>3393.618119213716</v>
      </c>
      <c r="L8" s="35">
        <v>2826.7398618123834</v>
      </c>
      <c r="M8" s="35">
        <v>2095.9264367232217</v>
      </c>
      <c r="N8" s="35">
        <v>584.34790018259287</v>
      </c>
      <c r="O8" s="35">
        <v>1724.6603799371328</v>
      </c>
      <c r="P8" s="35">
        <v>1302.2273458050033</v>
      </c>
      <c r="Q8" s="36">
        <v>1536.1789705535834</v>
      </c>
      <c r="R8" s="35"/>
      <c r="S8" s="34">
        <v>107.10953112096398</v>
      </c>
      <c r="T8" s="35">
        <v>46.950302063956066</v>
      </c>
      <c r="U8" s="35">
        <v>62.4</v>
      </c>
      <c r="V8" s="35">
        <v>26.954546561168595</v>
      </c>
      <c r="W8" s="35">
        <v>42.803772037720378</v>
      </c>
      <c r="X8" s="35">
        <v>38.71206437388625</v>
      </c>
      <c r="Y8" s="36">
        <v>106.37758366562298</v>
      </c>
      <c r="AA8" s="34">
        <v>78.272349665319823</v>
      </c>
      <c r="AB8" s="35">
        <v>34.309836123660197</v>
      </c>
      <c r="AC8" s="35">
        <v>45.6</v>
      </c>
      <c r="AD8" s="35">
        <v>19.697553256238589</v>
      </c>
      <c r="AE8" s="35">
        <v>28.535848025146919</v>
      </c>
      <c r="AF8" s="35">
        <v>11.060589821110357</v>
      </c>
      <c r="AG8" s="36">
        <v>104.44344578079347</v>
      </c>
    </row>
    <row r="9" spans="1:33" x14ac:dyDescent="0.25">
      <c r="A9" t="s">
        <v>27</v>
      </c>
      <c r="B9">
        <v>20</v>
      </c>
      <c r="C9" s="30">
        <v>37</v>
      </c>
      <c r="D9" s="47">
        <v>45545</v>
      </c>
      <c r="E9" s="30">
        <v>37</v>
      </c>
      <c r="F9" s="32">
        <f t="shared" si="0"/>
        <v>1021.8027848447857</v>
      </c>
      <c r="G9" s="32">
        <f t="shared" si="1"/>
        <v>51.090139242239289</v>
      </c>
      <c r="H9" s="45">
        <f t="shared" si="2"/>
        <v>37.740860742549216</v>
      </c>
      <c r="I9" s="45">
        <f t="shared" si="3"/>
        <v>1.8870430371274609</v>
      </c>
      <c r="J9" s="47"/>
      <c r="K9" s="34"/>
      <c r="L9" s="35"/>
      <c r="M9" s="35"/>
      <c r="N9" s="35"/>
      <c r="O9" s="35">
        <v>1021.8027848447857</v>
      </c>
      <c r="Q9" s="38"/>
      <c r="S9" s="34"/>
      <c r="T9" s="35"/>
      <c r="U9" s="35"/>
      <c r="V9" s="35"/>
      <c r="W9" s="35">
        <v>39.456354412665092</v>
      </c>
      <c r="X9" s="35"/>
      <c r="Y9" s="36"/>
      <c r="AA9" s="34"/>
      <c r="AB9" s="35"/>
      <c r="AC9" s="35"/>
      <c r="AD9" s="35"/>
      <c r="AE9" s="35">
        <v>37.740860742549216</v>
      </c>
      <c r="AG9" s="38"/>
    </row>
    <row r="10" spans="1:33" x14ac:dyDescent="0.25">
      <c r="A10" t="s">
        <v>27</v>
      </c>
      <c r="C10" s="30">
        <v>38</v>
      </c>
      <c r="D10" s="47">
        <v>45552</v>
      </c>
      <c r="E10" s="30">
        <v>38</v>
      </c>
      <c r="F10" s="32">
        <v>0</v>
      </c>
      <c r="G10" s="32">
        <v>0</v>
      </c>
      <c r="H10" s="45">
        <v>0</v>
      </c>
      <c r="I10" s="45">
        <v>0</v>
      </c>
      <c r="J10" s="47"/>
      <c r="K10" s="34"/>
      <c r="L10" s="35"/>
      <c r="M10" s="35"/>
      <c r="N10" s="35"/>
      <c r="O10" s="35"/>
      <c r="Q10" s="38"/>
      <c r="S10" s="34"/>
      <c r="T10" s="35"/>
      <c r="U10" s="35"/>
      <c r="V10" s="35"/>
      <c r="W10" s="35"/>
      <c r="X10" s="35"/>
      <c r="Y10" s="36"/>
      <c r="AA10" s="34"/>
      <c r="AB10" s="35"/>
      <c r="AC10" s="35"/>
      <c r="AD10" s="35"/>
      <c r="AE10" s="35"/>
      <c r="AG10" s="38"/>
    </row>
    <row r="11" spans="1:33" x14ac:dyDescent="0.25">
      <c r="A11" t="s">
        <v>27</v>
      </c>
      <c r="C11" s="30">
        <v>39</v>
      </c>
      <c r="D11" s="47">
        <v>45559</v>
      </c>
      <c r="E11" s="30">
        <v>39</v>
      </c>
      <c r="F11" s="32">
        <v>0</v>
      </c>
      <c r="G11" s="32">
        <v>0</v>
      </c>
      <c r="H11" s="45">
        <v>0</v>
      </c>
      <c r="I11" s="45">
        <v>0</v>
      </c>
      <c r="J11" s="47"/>
      <c r="K11" s="34"/>
      <c r="L11" s="35"/>
      <c r="M11" s="35"/>
      <c r="N11" s="35"/>
      <c r="O11" s="35"/>
      <c r="Q11" s="38"/>
      <c r="S11" s="34"/>
      <c r="T11" s="35"/>
      <c r="U11" s="35"/>
      <c r="V11" s="35"/>
      <c r="W11" s="35"/>
      <c r="X11" s="35"/>
      <c r="Y11" s="36"/>
      <c r="AA11" s="34"/>
      <c r="AB11" s="35"/>
      <c r="AC11" s="35"/>
      <c r="AD11" s="35"/>
      <c r="AE11" s="35"/>
      <c r="AG11" s="38"/>
    </row>
    <row r="12" spans="1:33" x14ac:dyDescent="0.25">
      <c r="A12" t="s">
        <v>28</v>
      </c>
      <c r="B12">
        <v>20</v>
      </c>
      <c r="C12" s="30">
        <v>40</v>
      </c>
      <c r="D12" s="47">
        <v>45566</v>
      </c>
      <c r="E12" s="30">
        <v>40</v>
      </c>
      <c r="F12" s="32">
        <f t="shared" si="0"/>
        <v>1360.9813814932043</v>
      </c>
      <c r="G12" s="32">
        <f t="shared" si="1"/>
        <v>68.04906907466021</v>
      </c>
      <c r="H12" s="45">
        <f t="shared" si="2"/>
        <v>38.509309253397873</v>
      </c>
      <c r="I12" s="45">
        <f t="shared" si="3"/>
        <v>1.9254654626698937</v>
      </c>
      <c r="J12" s="47"/>
      <c r="K12" s="34">
        <v>1360.9813814932043</v>
      </c>
      <c r="L12" s="35"/>
      <c r="M12" s="35"/>
      <c r="N12" s="35"/>
      <c r="O12" s="35"/>
      <c r="Q12" s="38"/>
      <c r="S12" s="34">
        <v>38.509309253397873</v>
      </c>
      <c r="T12" s="35"/>
      <c r="U12" s="35"/>
      <c r="V12" s="35"/>
      <c r="W12" s="35"/>
      <c r="X12" s="35"/>
      <c r="Y12" s="36"/>
      <c r="AA12" s="34">
        <v>38.509309253397873</v>
      </c>
      <c r="AB12" s="35"/>
      <c r="AC12" s="35"/>
      <c r="AD12" s="35"/>
      <c r="AE12" s="35"/>
      <c r="AG12" s="38"/>
    </row>
    <row r="13" spans="1:33" x14ac:dyDescent="0.25">
      <c r="A13" t="s">
        <v>28</v>
      </c>
      <c r="B13">
        <v>15</v>
      </c>
      <c r="C13" s="30">
        <v>41</v>
      </c>
      <c r="D13" s="47">
        <v>45573</v>
      </c>
      <c r="E13" s="30">
        <v>41</v>
      </c>
      <c r="F13" s="32">
        <f t="shared" si="0"/>
        <v>149.09325386000191</v>
      </c>
      <c r="G13" s="32">
        <f t="shared" si="1"/>
        <v>9.93955025733346</v>
      </c>
      <c r="H13" s="45">
        <f t="shared" si="2"/>
        <v>6.7126011063766162</v>
      </c>
      <c r="I13" s="45">
        <f t="shared" si="3"/>
        <v>0.44750674042510774</v>
      </c>
      <c r="J13" s="47"/>
      <c r="K13" s="34">
        <v>252.11791569086651</v>
      </c>
      <c r="L13" s="35">
        <v>83.25</v>
      </c>
      <c r="M13" s="35">
        <v>52</v>
      </c>
      <c r="N13" s="35">
        <v>0</v>
      </c>
      <c r="O13" s="35">
        <v>195.80128205128204</v>
      </c>
      <c r="P13" s="35">
        <v>401.81010989010986</v>
      </c>
      <c r="Q13" s="36">
        <v>58.673469387755105</v>
      </c>
      <c r="R13" s="35"/>
      <c r="S13" s="34">
        <v>12.5</v>
      </c>
      <c r="T13" s="35">
        <v>12.695</v>
      </c>
      <c r="U13" s="35">
        <v>0</v>
      </c>
      <c r="V13" s="35">
        <v>0</v>
      </c>
      <c r="W13" s="35">
        <v>9.1987179487179489</v>
      </c>
      <c r="X13" s="35">
        <v>18.835457875457873</v>
      </c>
      <c r="Y13" s="36">
        <v>3.887755102040817</v>
      </c>
      <c r="AA13" s="34">
        <v>12.5</v>
      </c>
      <c r="AB13" s="35">
        <v>12.695</v>
      </c>
      <c r="AC13" s="35">
        <v>0</v>
      </c>
      <c r="AD13" s="35">
        <v>0</v>
      </c>
      <c r="AE13" s="35">
        <v>0</v>
      </c>
      <c r="AF13" s="35">
        <v>2.3544322344322342</v>
      </c>
      <c r="AG13" s="36">
        <v>19.438775510204081</v>
      </c>
    </row>
    <row r="14" spans="1:33" x14ac:dyDescent="0.25">
      <c r="A14" t="s">
        <v>28</v>
      </c>
      <c r="B14">
        <v>10</v>
      </c>
      <c r="C14" s="30">
        <v>42</v>
      </c>
      <c r="D14" s="47">
        <v>45580</v>
      </c>
      <c r="E14" s="30">
        <v>42</v>
      </c>
      <c r="F14" s="32">
        <f t="shared" si="0"/>
        <v>20.581481481481479</v>
      </c>
      <c r="G14" s="32">
        <f t="shared" si="1"/>
        <v>2.0581481481481481</v>
      </c>
      <c r="H14" s="45">
        <f t="shared" si="2"/>
        <v>1.9635416666666667</v>
      </c>
      <c r="I14" s="45">
        <f t="shared" si="3"/>
        <v>0.19635416666666666</v>
      </c>
      <c r="J14" s="47"/>
      <c r="K14" s="34">
        <v>4.8888888888888884</v>
      </c>
      <c r="L14" s="35">
        <v>6</v>
      </c>
      <c r="M14" s="35"/>
      <c r="N14" s="35">
        <v>9.5</v>
      </c>
      <c r="O14" s="35">
        <v>17.75</v>
      </c>
      <c r="P14" s="35">
        <v>84.35</v>
      </c>
      <c r="Q14" s="36">
        <v>1</v>
      </c>
      <c r="R14" s="35"/>
      <c r="S14" s="34">
        <v>2</v>
      </c>
      <c r="T14" s="35">
        <v>0.33333333333333337</v>
      </c>
      <c r="U14" s="35"/>
      <c r="V14" s="35">
        <v>1.8333333333333335</v>
      </c>
      <c r="W14" s="35">
        <v>0.46875</v>
      </c>
      <c r="X14" s="35">
        <v>0</v>
      </c>
      <c r="Y14" s="36">
        <v>1.3333333333333335</v>
      </c>
      <c r="AA14" s="34">
        <v>4</v>
      </c>
      <c r="AB14" s="35">
        <v>0.66666666666666663</v>
      </c>
      <c r="AC14" s="35"/>
      <c r="AD14" s="35">
        <v>3.6666666666666665</v>
      </c>
      <c r="AE14" s="35">
        <v>0.78125</v>
      </c>
      <c r="AF14" s="35">
        <v>0</v>
      </c>
      <c r="AG14" s="36">
        <v>2.6666666666666665</v>
      </c>
    </row>
    <row r="15" spans="1:33" x14ac:dyDescent="0.25">
      <c r="A15" t="s">
        <v>28</v>
      </c>
      <c r="B15">
        <v>10</v>
      </c>
      <c r="C15" s="30">
        <v>43</v>
      </c>
      <c r="D15" s="47">
        <v>45587</v>
      </c>
      <c r="E15" s="30">
        <v>43</v>
      </c>
      <c r="F15" s="32">
        <f t="shared" si="0"/>
        <v>2.5</v>
      </c>
      <c r="G15" s="32">
        <f t="shared" si="1"/>
        <v>0.25</v>
      </c>
      <c r="H15" s="45">
        <f t="shared" si="2"/>
        <v>0.67824074074074059</v>
      </c>
      <c r="I15" s="45">
        <f t="shared" si="3"/>
        <v>6.7824074074074064E-2</v>
      </c>
      <c r="J15" s="47"/>
      <c r="K15" s="34">
        <v>4</v>
      </c>
      <c r="L15" s="35">
        <v>2</v>
      </c>
      <c r="M15" s="35"/>
      <c r="N15" s="35">
        <v>0</v>
      </c>
      <c r="O15" s="35">
        <v>4</v>
      </c>
      <c r="P15" s="35">
        <v>5</v>
      </c>
      <c r="Q15" s="38">
        <v>0</v>
      </c>
      <c r="S15" s="34">
        <v>1.3333333333333335</v>
      </c>
      <c r="T15" s="35">
        <v>0.33333333333333337</v>
      </c>
      <c r="U15" s="35"/>
      <c r="V15" s="35">
        <v>0</v>
      </c>
      <c r="W15" s="35">
        <v>0.375</v>
      </c>
      <c r="X15" s="35">
        <v>-0.1111111111111111</v>
      </c>
      <c r="Y15" s="36">
        <v>0</v>
      </c>
      <c r="AA15" s="34">
        <v>2.6666666666666665</v>
      </c>
      <c r="AB15" s="35">
        <v>0.66666666666666663</v>
      </c>
      <c r="AC15" s="35"/>
      <c r="AD15" s="35">
        <v>0</v>
      </c>
      <c r="AE15" s="35">
        <v>0.625</v>
      </c>
      <c r="AF15" s="35">
        <v>0.1111111111111111</v>
      </c>
      <c r="AG15" s="38">
        <v>0</v>
      </c>
    </row>
    <row r="16" spans="1:33" x14ac:dyDescent="0.25">
      <c r="A16" t="s">
        <v>28</v>
      </c>
      <c r="B16">
        <v>10</v>
      </c>
      <c r="C16" s="30">
        <v>44</v>
      </c>
      <c r="D16" s="47">
        <v>45594</v>
      </c>
      <c r="E16" s="30">
        <v>44</v>
      </c>
      <c r="F16" s="32">
        <f t="shared" si="0"/>
        <v>0.14285714285714285</v>
      </c>
      <c r="G16" s="32">
        <f t="shared" si="1"/>
        <v>1.4285714285714285E-2</v>
      </c>
      <c r="H16" s="45">
        <f t="shared" si="2"/>
        <v>1.1428571428571428</v>
      </c>
      <c r="I16" s="45">
        <f t="shared" si="3"/>
        <v>0.11428571428571428</v>
      </c>
      <c r="J16" s="47"/>
      <c r="K16" s="34">
        <v>0</v>
      </c>
      <c r="L16" s="35">
        <v>0</v>
      </c>
      <c r="M16" s="35">
        <v>0</v>
      </c>
      <c r="N16" s="35">
        <v>0</v>
      </c>
      <c r="O16" s="35">
        <v>0</v>
      </c>
      <c r="P16">
        <v>1</v>
      </c>
      <c r="Q16" s="38">
        <v>0</v>
      </c>
      <c r="S16" s="34">
        <v>4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6">
        <v>0</v>
      </c>
      <c r="AA16" s="34">
        <v>8</v>
      </c>
      <c r="AB16" s="35">
        <v>0</v>
      </c>
      <c r="AC16" s="35">
        <v>0</v>
      </c>
      <c r="AD16" s="35">
        <v>0</v>
      </c>
      <c r="AE16" s="35">
        <v>0</v>
      </c>
      <c r="AF16" s="35">
        <v>0</v>
      </c>
      <c r="AG16" s="38">
        <v>0</v>
      </c>
    </row>
    <row r="17" spans="1:33" x14ac:dyDescent="0.25">
      <c r="A17" t="s">
        <v>28</v>
      </c>
      <c r="B17">
        <v>10</v>
      </c>
      <c r="C17" s="30">
        <v>45</v>
      </c>
      <c r="D17" s="47">
        <v>45601</v>
      </c>
      <c r="E17" s="30">
        <v>45</v>
      </c>
      <c r="F17" s="32">
        <f t="shared" si="0"/>
        <v>0.42857142857142855</v>
      </c>
      <c r="G17" s="32">
        <f t="shared" si="1"/>
        <v>4.2857142857142858E-2</v>
      </c>
      <c r="H17" s="45">
        <f t="shared" si="2"/>
        <v>0.5714285714285714</v>
      </c>
      <c r="I17" s="45">
        <f t="shared" si="3"/>
        <v>5.7142857142857141E-2</v>
      </c>
      <c r="J17" s="47"/>
      <c r="K17" s="34">
        <v>0</v>
      </c>
      <c r="L17" s="35">
        <v>0</v>
      </c>
      <c r="M17" s="35">
        <v>0</v>
      </c>
      <c r="N17" s="35">
        <v>0</v>
      </c>
      <c r="O17" s="35">
        <v>2</v>
      </c>
      <c r="P17">
        <v>1</v>
      </c>
      <c r="Q17" s="33">
        <v>0</v>
      </c>
      <c r="R17" s="32"/>
      <c r="S17" s="34">
        <v>1.666666666666667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6">
        <v>0.33333333333333337</v>
      </c>
      <c r="AA17" s="34">
        <v>3.333333333333333</v>
      </c>
      <c r="AB17" s="35">
        <v>0</v>
      </c>
      <c r="AC17" s="35">
        <v>0</v>
      </c>
      <c r="AD17" s="35">
        <v>0</v>
      </c>
      <c r="AE17" s="35">
        <v>0</v>
      </c>
      <c r="AF17" s="35">
        <v>0</v>
      </c>
      <c r="AG17" s="39">
        <v>0.66666666666666663</v>
      </c>
    </row>
    <row r="18" spans="1:33" ht="15.75" thickBot="1" x14ac:dyDescent="0.3">
      <c r="A18" t="s">
        <v>28</v>
      </c>
      <c r="B18">
        <v>10</v>
      </c>
      <c r="C18" s="30">
        <v>46</v>
      </c>
      <c r="D18" s="47">
        <v>45608</v>
      </c>
      <c r="E18" s="30">
        <v>46</v>
      </c>
      <c r="F18" s="32">
        <f t="shared" si="0"/>
        <v>0</v>
      </c>
      <c r="G18" s="32">
        <f t="shared" si="1"/>
        <v>0</v>
      </c>
      <c r="H18" s="45">
        <f t="shared" si="2"/>
        <v>0.19047619047619047</v>
      </c>
      <c r="I18" s="45">
        <f t="shared" si="3"/>
        <v>1.9047619047619046E-2</v>
      </c>
      <c r="J18" s="47"/>
      <c r="K18" s="40">
        <v>0</v>
      </c>
      <c r="L18" s="41">
        <v>0</v>
      </c>
      <c r="M18" s="41">
        <v>0</v>
      </c>
      <c r="N18" s="41">
        <v>0</v>
      </c>
      <c r="O18" s="41">
        <v>0</v>
      </c>
      <c r="P18" s="42">
        <v>0</v>
      </c>
      <c r="Q18" s="43">
        <v>0</v>
      </c>
      <c r="S18" s="40">
        <v>0.33333333333333337</v>
      </c>
      <c r="T18" s="41">
        <v>0</v>
      </c>
      <c r="U18" s="41">
        <v>0</v>
      </c>
      <c r="V18" s="41">
        <v>0.33333333333333337</v>
      </c>
      <c r="W18" s="41">
        <v>0</v>
      </c>
      <c r="X18" s="41">
        <v>0</v>
      </c>
      <c r="Y18" s="44">
        <v>0</v>
      </c>
      <c r="AA18" s="40">
        <v>0.66666666666666663</v>
      </c>
      <c r="AB18" s="41">
        <v>0</v>
      </c>
      <c r="AC18" s="41">
        <v>0</v>
      </c>
      <c r="AD18" s="41">
        <v>0.66666666666666663</v>
      </c>
      <c r="AE18" s="41">
        <v>0</v>
      </c>
      <c r="AF18" s="42">
        <v>0</v>
      </c>
      <c r="AG18" s="43">
        <v>0</v>
      </c>
    </row>
    <row r="19" spans="1:33" x14ac:dyDescent="0.25">
      <c r="D19" s="47">
        <v>45615</v>
      </c>
      <c r="E19" s="30">
        <v>47</v>
      </c>
      <c r="G19" s="32"/>
    </row>
    <row r="20" spans="1:33" x14ac:dyDescent="0.25">
      <c r="D20" s="47">
        <v>45622</v>
      </c>
      <c r="E20" s="30">
        <v>48</v>
      </c>
      <c r="G20" s="32"/>
      <c r="AA20" s="35"/>
      <c r="AB20" s="35"/>
      <c r="AC20" s="35"/>
      <c r="AD20" s="35"/>
      <c r="AE20" s="35"/>
      <c r="AF20" s="35"/>
      <c r="AG20" s="35"/>
    </row>
    <row r="21" spans="1:33" x14ac:dyDescent="0.25">
      <c r="D21" s="47">
        <v>45629</v>
      </c>
      <c r="E21" s="30">
        <v>49</v>
      </c>
      <c r="G21" s="32"/>
    </row>
    <row r="22" spans="1:33" x14ac:dyDescent="0.25">
      <c r="D22" s="47">
        <v>45636</v>
      </c>
      <c r="E22" s="30">
        <v>50</v>
      </c>
      <c r="G22" s="32"/>
    </row>
    <row r="23" spans="1:33" x14ac:dyDescent="0.25">
      <c r="D23" s="47">
        <v>45643</v>
      </c>
      <c r="E23" s="30">
        <v>51</v>
      </c>
      <c r="G23" s="32"/>
    </row>
    <row r="24" spans="1:33" x14ac:dyDescent="0.25">
      <c r="D24" s="47">
        <v>45650</v>
      </c>
      <c r="E24" s="30">
        <v>52</v>
      </c>
      <c r="G24" s="32"/>
    </row>
    <row r="25" spans="1:33" x14ac:dyDescent="0.25">
      <c r="D25" s="47">
        <v>45657</v>
      </c>
      <c r="E25" s="30">
        <v>53</v>
      </c>
      <c r="G25" s="32"/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6352-A6BC-4626-9781-804A2DE9980B}">
  <sheetPr>
    <tabColor theme="7" tint="0.79998168889431442"/>
  </sheetPr>
  <dimension ref="A1:AB430"/>
  <sheetViews>
    <sheetView topLeftCell="G71" workbookViewId="0">
      <selection activeCell="U27" sqref="U27:V27"/>
    </sheetView>
  </sheetViews>
  <sheetFormatPr defaultColWidth="9.140625" defaultRowHeight="15" x14ac:dyDescent="0.25"/>
  <cols>
    <col min="1" max="1" width="11.85546875" style="10" bestFit="1" customWidth="1"/>
    <col min="2" max="3" width="11.85546875" style="10" customWidth="1"/>
    <col min="4" max="4" width="5" style="10" customWidth="1"/>
    <col min="5" max="5" width="14.140625" style="10" bestFit="1" customWidth="1"/>
    <col min="6" max="6" width="9.42578125" style="10" customWidth="1"/>
    <col min="7" max="7" width="7.140625" style="10" bestFit="1" customWidth="1"/>
    <col min="8" max="8" width="8.42578125" style="11" bestFit="1" customWidth="1"/>
    <col min="9" max="9" width="6.85546875" style="12" customWidth="1"/>
    <col min="10" max="10" width="9.28515625" bestFit="1" customWidth="1"/>
    <col min="11" max="11" width="9.28515625" style="14" bestFit="1" customWidth="1"/>
    <col min="12" max="12" width="7" style="11" bestFit="1" customWidth="1"/>
    <col min="13" max="14" width="9.28515625" bestFit="1" customWidth="1"/>
    <col min="15" max="15" width="9.140625" style="11"/>
    <col min="16" max="16" width="8.28515625" style="11" bestFit="1" customWidth="1"/>
    <col min="17" max="17" width="8.42578125" style="24" bestFit="1" customWidth="1"/>
    <col min="20" max="20" width="10.7109375" bestFit="1" customWidth="1"/>
    <col min="21" max="21" width="13.140625" style="9" bestFit="1" customWidth="1"/>
    <col min="22" max="22" width="30.28515625" bestFit="1" customWidth="1"/>
    <col min="23" max="23" width="11.7109375" bestFit="1" customWidth="1"/>
    <col min="24" max="24" width="10.7109375" bestFit="1" customWidth="1"/>
    <col min="28" max="28" width="10.140625" style="9" bestFit="1" customWidth="1"/>
  </cols>
  <sheetData>
    <row r="1" spans="1:28" ht="60" x14ac:dyDescent="0.25">
      <c r="A1" s="1" t="s">
        <v>0</v>
      </c>
      <c r="B1" s="1" t="s">
        <v>39</v>
      </c>
      <c r="C1" s="1" t="s">
        <v>41</v>
      </c>
      <c r="D1" s="2" t="s">
        <v>1</v>
      </c>
      <c r="E1" s="2" t="s">
        <v>2</v>
      </c>
      <c r="F1" s="2" t="s">
        <v>3</v>
      </c>
      <c r="G1" s="3" t="s">
        <v>4</v>
      </c>
      <c r="H1" s="4" t="s">
        <v>5</v>
      </c>
      <c r="I1" s="5" t="s">
        <v>6</v>
      </c>
      <c r="J1" s="4" t="s">
        <v>7</v>
      </c>
      <c r="K1" s="6" t="s">
        <v>8</v>
      </c>
      <c r="L1" s="7" t="s">
        <v>9</v>
      </c>
      <c r="M1" s="7" t="s">
        <v>10</v>
      </c>
      <c r="N1" s="4" t="s">
        <v>11</v>
      </c>
      <c r="O1" s="7" t="s">
        <v>12</v>
      </c>
      <c r="P1" s="7" t="s">
        <v>13</v>
      </c>
      <c r="Q1" s="8" t="s">
        <v>14</v>
      </c>
      <c r="U1" s="9" t="s">
        <v>15</v>
      </c>
    </row>
    <row r="2" spans="1:28" x14ac:dyDescent="0.25">
      <c r="A2" s="1">
        <v>38312</v>
      </c>
      <c r="B2" s="48">
        <f>A2-DATE(YEAR(A2), 1, 0)</f>
        <v>326</v>
      </c>
      <c r="C2" s="48">
        <f>IF(B2&lt;300, B2+(DATE(YEAR(A2), 12, 31)-DATE(YEAR(A2), 1, 1)+1), B2)</f>
        <v>326</v>
      </c>
      <c r="D2" s="10">
        <f t="shared" ref="D2:D65" si="0">YEAR(A2)</f>
        <v>2004</v>
      </c>
      <c r="E2" s="10">
        <f t="shared" ref="E2:E65" si="1">IF(F2&gt;10,D2,D2-1)</f>
        <v>2004</v>
      </c>
      <c r="F2" s="10">
        <f t="shared" ref="F2:F65" si="2">WEEKNUM(A2)</f>
        <v>48</v>
      </c>
      <c r="G2" s="10">
        <f t="shared" ref="G2:G25" si="3">IF(F2&gt;10,F2,"")</f>
        <v>48</v>
      </c>
      <c r="H2" s="11">
        <f t="shared" ref="H2:H65" si="4">WEEKDAY(A2)</f>
        <v>1</v>
      </c>
      <c r="I2" s="12">
        <v>12</v>
      </c>
      <c r="J2" s="13">
        <v>9</v>
      </c>
      <c r="K2" s="14">
        <f t="shared" ref="K2:K65" si="5">(I2/24)*J2</f>
        <v>4.5</v>
      </c>
      <c r="L2" s="11">
        <v>125</v>
      </c>
      <c r="M2" s="14">
        <f t="shared" ref="M2:M65" si="6">L2/K2</f>
        <v>27.777777777777779</v>
      </c>
      <c r="N2" s="14">
        <f t="shared" ref="N2:N65" si="7">AVERAGEIFS(M:M,E:E,E2,G:G,G2)</f>
        <v>36.406944444444441</v>
      </c>
      <c r="O2" s="11">
        <v>50</v>
      </c>
      <c r="P2" s="11">
        <v>22</v>
      </c>
      <c r="Q2" s="15">
        <f t="shared" ref="Q2:Q32" si="8">P2/(O2+P2)</f>
        <v>0.30555555555555558</v>
      </c>
      <c r="U2" s="9" t="s">
        <v>16</v>
      </c>
      <c r="V2">
        <f>MIN(J2:J429)</f>
        <v>0</v>
      </c>
    </row>
    <row r="3" spans="1:28" x14ac:dyDescent="0.25">
      <c r="A3" s="1">
        <v>38313</v>
      </c>
      <c r="B3" s="48">
        <f t="shared" ref="B3:B66" si="9">A3-DATE(YEAR(A3), 1, 0)</f>
        <v>327</v>
      </c>
      <c r="C3" s="48">
        <f t="shared" ref="C3:C66" si="10">IF(B3&lt;300, B3+(DATE(YEAR(A3), 12, 31)-DATE(YEAR(A3), 1, 1)+1), B3)</f>
        <v>327</v>
      </c>
      <c r="D3" s="10">
        <f t="shared" si="0"/>
        <v>2004</v>
      </c>
      <c r="E3" s="10">
        <f t="shared" si="1"/>
        <v>2004</v>
      </c>
      <c r="F3" s="10">
        <f t="shared" si="2"/>
        <v>48</v>
      </c>
      <c r="G3" s="10">
        <f t="shared" si="3"/>
        <v>48</v>
      </c>
      <c r="H3" s="11">
        <f t="shared" si="4"/>
        <v>2</v>
      </c>
      <c r="I3" s="12">
        <v>24</v>
      </c>
      <c r="J3">
        <v>6</v>
      </c>
      <c r="K3" s="14">
        <f t="shared" si="5"/>
        <v>6</v>
      </c>
      <c r="L3" s="11">
        <v>153</v>
      </c>
      <c r="M3" s="14">
        <f t="shared" si="6"/>
        <v>25.5</v>
      </c>
      <c r="N3" s="14">
        <f t="shared" si="7"/>
        <v>36.406944444444441</v>
      </c>
      <c r="O3" s="11">
        <v>111</v>
      </c>
      <c r="P3" s="11">
        <v>39</v>
      </c>
      <c r="Q3" s="15">
        <f t="shared" si="8"/>
        <v>0.26</v>
      </c>
      <c r="U3" s="9" t="s">
        <v>17</v>
      </c>
      <c r="V3">
        <f>MAX(J2:J429)</f>
        <v>30</v>
      </c>
    </row>
    <row r="4" spans="1:28" x14ac:dyDescent="0.25">
      <c r="A4" s="1">
        <v>38314</v>
      </c>
      <c r="B4" s="48">
        <f t="shared" si="9"/>
        <v>328</v>
      </c>
      <c r="C4" s="48">
        <f t="shared" si="10"/>
        <v>328</v>
      </c>
      <c r="D4" s="10">
        <f t="shared" si="0"/>
        <v>2004</v>
      </c>
      <c r="E4" s="10">
        <f t="shared" si="1"/>
        <v>2004</v>
      </c>
      <c r="F4" s="10">
        <f t="shared" si="2"/>
        <v>48</v>
      </c>
      <c r="G4" s="10">
        <f t="shared" si="3"/>
        <v>48</v>
      </c>
      <c r="H4" s="11">
        <f t="shared" si="4"/>
        <v>3</v>
      </c>
      <c r="I4" s="12">
        <v>24</v>
      </c>
      <c r="J4">
        <v>4</v>
      </c>
      <c r="K4" s="14">
        <f t="shared" si="5"/>
        <v>4</v>
      </c>
      <c r="L4" s="11">
        <v>83</v>
      </c>
      <c r="M4" s="14">
        <f t="shared" si="6"/>
        <v>20.75</v>
      </c>
      <c r="N4" s="14">
        <f t="shared" si="7"/>
        <v>36.406944444444441</v>
      </c>
      <c r="O4" s="11">
        <v>50</v>
      </c>
      <c r="P4" s="11">
        <v>12</v>
      </c>
      <c r="Q4" s="15">
        <f t="shared" si="8"/>
        <v>0.19354838709677419</v>
      </c>
      <c r="U4" s="9" t="s">
        <v>18</v>
      </c>
      <c r="V4" s="14">
        <f>AVERAGE(M2:M429)</f>
        <v>63.593389231932321</v>
      </c>
    </row>
    <row r="5" spans="1:28" x14ac:dyDescent="0.25">
      <c r="A5" s="1">
        <v>38315</v>
      </c>
      <c r="B5" s="48">
        <f t="shared" si="9"/>
        <v>329</v>
      </c>
      <c r="C5" s="48">
        <f t="shared" si="10"/>
        <v>329</v>
      </c>
      <c r="D5" s="10">
        <f t="shared" si="0"/>
        <v>2004</v>
      </c>
      <c r="E5" s="10">
        <f t="shared" si="1"/>
        <v>2004</v>
      </c>
      <c r="F5" s="10">
        <f t="shared" si="2"/>
        <v>48</v>
      </c>
      <c r="G5" s="10">
        <f t="shared" si="3"/>
        <v>48</v>
      </c>
      <c r="H5" s="11">
        <f t="shared" si="4"/>
        <v>4</v>
      </c>
      <c r="I5" s="12">
        <v>12</v>
      </c>
      <c r="J5">
        <v>5</v>
      </c>
      <c r="K5" s="14">
        <f t="shared" si="5"/>
        <v>2.5</v>
      </c>
      <c r="L5" s="11">
        <v>179</v>
      </c>
      <c r="M5" s="14">
        <f t="shared" si="6"/>
        <v>71.599999999999994</v>
      </c>
      <c r="N5" s="14">
        <f t="shared" si="7"/>
        <v>36.406944444444441</v>
      </c>
      <c r="O5" s="11">
        <v>83</v>
      </c>
      <c r="P5" s="11">
        <v>26</v>
      </c>
      <c r="Q5" s="15">
        <f t="shared" si="8"/>
        <v>0.23853211009174313</v>
      </c>
    </row>
    <row r="6" spans="1:28" x14ac:dyDescent="0.25">
      <c r="A6" s="1">
        <v>38319</v>
      </c>
      <c r="B6" s="48">
        <f t="shared" si="9"/>
        <v>333</v>
      </c>
      <c r="C6" s="48">
        <f t="shared" si="10"/>
        <v>333</v>
      </c>
      <c r="D6" s="10">
        <f t="shared" si="0"/>
        <v>2004</v>
      </c>
      <c r="E6" s="10">
        <f t="shared" si="1"/>
        <v>2004</v>
      </c>
      <c r="F6" s="10">
        <f t="shared" si="2"/>
        <v>49</v>
      </c>
      <c r="G6" s="10">
        <f t="shared" si="3"/>
        <v>49</v>
      </c>
      <c r="H6" s="11">
        <f t="shared" si="4"/>
        <v>1</v>
      </c>
      <c r="I6" s="12">
        <v>12</v>
      </c>
      <c r="J6">
        <v>8</v>
      </c>
      <c r="K6" s="14">
        <f t="shared" si="5"/>
        <v>4</v>
      </c>
      <c r="L6" s="11">
        <v>365</v>
      </c>
      <c r="M6" s="14">
        <f t="shared" si="6"/>
        <v>91.25</v>
      </c>
      <c r="N6" s="14">
        <f t="shared" si="7"/>
        <v>61.590277777777771</v>
      </c>
      <c r="O6" s="11">
        <v>232</v>
      </c>
      <c r="P6" s="11">
        <v>82</v>
      </c>
      <c r="Q6" s="15">
        <f t="shared" si="8"/>
        <v>0.26114649681528662</v>
      </c>
      <c r="U6" t="s">
        <v>19</v>
      </c>
      <c r="V6" t="s">
        <v>20</v>
      </c>
      <c r="W6" t="s">
        <v>21</v>
      </c>
      <c r="X6" t="s">
        <v>29</v>
      </c>
      <c r="Y6" s="9" t="s">
        <v>30</v>
      </c>
      <c r="AB6"/>
    </row>
    <row r="7" spans="1:28" x14ac:dyDescent="0.25">
      <c r="A7" s="1">
        <v>38320</v>
      </c>
      <c r="B7" s="48">
        <f t="shared" si="9"/>
        <v>334</v>
      </c>
      <c r="C7" s="48">
        <f t="shared" si="10"/>
        <v>334</v>
      </c>
      <c r="D7" s="10">
        <f t="shared" si="0"/>
        <v>2004</v>
      </c>
      <c r="E7" s="10">
        <f t="shared" si="1"/>
        <v>2004</v>
      </c>
      <c r="F7" s="10">
        <f t="shared" si="2"/>
        <v>49</v>
      </c>
      <c r="G7" s="10">
        <f t="shared" si="3"/>
        <v>49</v>
      </c>
      <c r="H7" s="11">
        <f t="shared" si="4"/>
        <v>2</v>
      </c>
      <c r="I7" s="12">
        <v>24</v>
      </c>
      <c r="J7">
        <v>9</v>
      </c>
      <c r="K7" s="14">
        <f t="shared" si="5"/>
        <v>9</v>
      </c>
      <c r="L7" s="11">
        <v>429</v>
      </c>
      <c r="M7" s="14">
        <f t="shared" si="6"/>
        <v>47.666666666666664</v>
      </c>
      <c r="N7" s="14">
        <f t="shared" si="7"/>
        <v>61.590277777777771</v>
      </c>
      <c r="O7" s="11">
        <v>213</v>
      </c>
      <c r="P7" s="11">
        <v>65</v>
      </c>
      <c r="Q7" s="15">
        <f t="shared" si="8"/>
        <v>0.23381294964028776</v>
      </c>
      <c r="U7">
        <v>2004</v>
      </c>
      <c r="V7" s="9">
        <v>38312</v>
      </c>
      <c r="W7" s="9">
        <v>38370</v>
      </c>
      <c r="X7">
        <f>V7-DATE(YEAR(V7), 1, 0)</f>
        <v>326</v>
      </c>
      <c r="Y7">
        <f>W7-DATE(YEAR(W7), 1, 0)</f>
        <v>18</v>
      </c>
      <c r="Z7">
        <f>IF(Y7&lt;300, Y7+365, Y7)</f>
        <v>383</v>
      </c>
      <c r="AB7"/>
    </row>
    <row r="8" spans="1:28" x14ac:dyDescent="0.25">
      <c r="A8" s="1">
        <v>38321</v>
      </c>
      <c r="B8" s="48">
        <f t="shared" si="9"/>
        <v>335</v>
      </c>
      <c r="C8" s="48">
        <f t="shared" si="10"/>
        <v>335</v>
      </c>
      <c r="D8" s="10">
        <f t="shared" si="0"/>
        <v>2004</v>
      </c>
      <c r="E8" s="10">
        <f t="shared" si="1"/>
        <v>2004</v>
      </c>
      <c r="F8" s="10">
        <f t="shared" si="2"/>
        <v>49</v>
      </c>
      <c r="G8" s="10">
        <f t="shared" si="3"/>
        <v>49</v>
      </c>
      <c r="H8" s="11">
        <f t="shared" si="4"/>
        <v>3</v>
      </c>
      <c r="I8" s="12">
        <v>24</v>
      </c>
      <c r="J8">
        <v>9</v>
      </c>
      <c r="K8" s="14">
        <f t="shared" si="5"/>
        <v>9</v>
      </c>
      <c r="L8" s="11">
        <v>337</v>
      </c>
      <c r="M8" s="14">
        <f t="shared" si="6"/>
        <v>37.444444444444443</v>
      </c>
      <c r="N8" s="14">
        <f t="shared" si="7"/>
        <v>61.590277777777771</v>
      </c>
      <c r="O8" s="11">
        <v>86</v>
      </c>
      <c r="P8" s="11">
        <v>21</v>
      </c>
      <c r="Q8" s="15">
        <f t="shared" si="8"/>
        <v>0.19626168224299065</v>
      </c>
      <c r="U8">
        <v>2005</v>
      </c>
      <c r="V8" s="9">
        <v>38669</v>
      </c>
      <c r="W8" s="9">
        <v>38739</v>
      </c>
      <c r="X8">
        <f t="shared" ref="X8:X22" si="11">V8-DATE(YEAR(V8), 1, 0)</f>
        <v>317</v>
      </c>
      <c r="Y8">
        <f t="shared" ref="Y8:Y22" si="12">W8-DATE(YEAR(W8), 1, 0)</f>
        <v>22</v>
      </c>
      <c r="Z8">
        <f t="shared" ref="Z8:Z22" si="13">IF(Y8&lt;300, Y8+365, Y8)</f>
        <v>387</v>
      </c>
      <c r="AB8"/>
    </row>
    <row r="9" spans="1:28" x14ac:dyDescent="0.25">
      <c r="A9" s="1">
        <v>38322</v>
      </c>
      <c r="B9" s="48">
        <f t="shared" si="9"/>
        <v>336</v>
      </c>
      <c r="C9" s="48">
        <f t="shared" si="10"/>
        <v>336</v>
      </c>
      <c r="D9" s="10">
        <f t="shared" si="0"/>
        <v>2004</v>
      </c>
      <c r="E9" s="10">
        <f t="shared" si="1"/>
        <v>2004</v>
      </c>
      <c r="F9" s="10">
        <f t="shared" si="2"/>
        <v>49</v>
      </c>
      <c r="G9" s="10">
        <f t="shared" si="3"/>
        <v>49</v>
      </c>
      <c r="H9" s="11">
        <f t="shared" si="4"/>
        <v>4</v>
      </c>
      <c r="I9" s="12">
        <v>12</v>
      </c>
      <c r="J9">
        <v>6</v>
      </c>
      <c r="K9" s="14">
        <f t="shared" si="5"/>
        <v>3</v>
      </c>
      <c r="L9" s="11">
        <v>210</v>
      </c>
      <c r="M9" s="14">
        <f t="shared" si="6"/>
        <v>70</v>
      </c>
      <c r="N9" s="14">
        <f t="shared" si="7"/>
        <v>61.590277777777771</v>
      </c>
      <c r="O9" s="11">
        <v>110</v>
      </c>
      <c r="P9" s="11">
        <v>59</v>
      </c>
      <c r="Q9" s="15">
        <f t="shared" si="8"/>
        <v>0.34911242603550297</v>
      </c>
      <c r="U9">
        <v>2006</v>
      </c>
      <c r="V9" s="9">
        <v>39040</v>
      </c>
      <c r="W9" s="9">
        <v>39092</v>
      </c>
      <c r="X9">
        <f t="shared" si="11"/>
        <v>323</v>
      </c>
      <c r="Y9">
        <f t="shared" si="12"/>
        <v>10</v>
      </c>
      <c r="Z9">
        <f t="shared" si="13"/>
        <v>375</v>
      </c>
      <c r="AB9"/>
    </row>
    <row r="10" spans="1:28" x14ac:dyDescent="0.25">
      <c r="A10" s="1">
        <v>38326</v>
      </c>
      <c r="B10" s="48">
        <f t="shared" si="9"/>
        <v>340</v>
      </c>
      <c r="C10" s="48">
        <f t="shared" si="10"/>
        <v>340</v>
      </c>
      <c r="D10" s="10">
        <f t="shared" si="0"/>
        <v>2004</v>
      </c>
      <c r="E10" s="10">
        <f t="shared" si="1"/>
        <v>2004</v>
      </c>
      <c r="F10" s="10">
        <f t="shared" si="2"/>
        <v>50</v>
      </c>
      <c r="G10" s="10">
        <f t="shared" si="3"/>
        <v>50</v>
      </c>
      <c r="H10" s="11">
        <f t="shared" si="4"/>
        <v>1</v>
      </c>
      <c r="I10" s="12">
        <v>12</v>
      </c>
      <c r="J10" s="11">
        <v>13</v>
      </c>
      <c r="K10" s="14">
        <f t="shared" si="5"/>
        <v>6.5</v>
      </c>
      <c r="L10" s="11">
        <v>1306</v>
      </c>
      <c r="M10" s="14">
        <f t="shared" si="6"/>
        <v>200.92307692307693</v>
      </c>
      <c r="N10" s="14">
        <f t="shared" si="7"/>
        <v>138.40419996669996</v>
      </c>
      <c r="O10" s="11">
        <v>442</v>
      </c>
      <c r="P10" s="11">
        <v>144</v>
      </c>
      <c r="Q10" s="15">
        <f t="shared" si="8"/>
        <v>0.24573378839590443</v>
      </c>
      <c r="U10">
        <v>2007</v>
      </c>
      <c r="V10" s="9">
        <v>39404</v>
      </c>
      <c r="W10" s="9">
        <v>39463</v>
      </c>
      <c r="X10">
        <f t="shared" si="11"/>
        <v>322</v>
      </c>
      <c r="Y10">
        <f t="shared" si="12"/>
        <v>16</v>
      </c>
      <c r="Z10">
        <f t="shared" si="13"/>
        <v>381</v>
      </c>
      <c r="AB10"/>
    </row>
    <row r="11" spans="1:28" x14ac:dyDescent="0.25">
      <c r="A11" s="1">
        <v>38327</v>
      </c>
      <c r="B11" s="48">
        <f t="shared" si="9"/>
        <v>341</v>
      </c>
      <c r="C11" s="48">
        <f t="shared" si="10"/>
        <v>341</v>
      </c>
      <c r="D11" s="10">
        <f t="shared" si="0"/>
        <v>2004</v>
      </c>
      <c r="E11" s="10">
        <f t="shared" si="1"/>
        <v>2004</v>
      </c>
      <c r="F11" s="10">
        <f t="shared" si="2"/>
        <v>50</v>
      </c>
      <c r="G11" s="10">
        <f t="shared" si="3"/>
        <v>50</v>
      </c>
      <c r="H11" s="11">
        <f t="shared" si="4"/>
        <v>2</v>
      </c>
      <c r="I11" s="12">
        <v>24</v>
      </c>
      <c r="J11" s="11">
        <v>12</v>
      </c>
      <c r="K11" s="14">
        <f t="shared" si="5"/>
        <v>12</v>
      </c>
      <c r="L11" s="11">
        <v>1513</v>
      </c>
      <c r="M11" s="14">
        <f t="shared" si="6"/>
        <v>126.08333333333333</v>
      </c>
      <c r="N11" s="14">
        <f t="shared" si="7"/>
        <v>138.40419996669996</v>
      </c>
      <c r="O11" s="11">
        <v>440</v>
      </c>
      <c r="P11" s="11">
        <v>164</v>
      </c>
      <c r="Q11" s="15">
        <f t="shared" si="8"/>
        <v>0.27152317880794702</v>
      </c>
      <c r="U11">
        <v>2008</v>
      </c>
      <c r="V11" s="9">
        <v>39768</v>
      </c>
      <c r="W11" s="9">
        <v>39827</v>
      </c>
      <c r="X11">
        <f t="shared" si="11"/>
        <v>321</v>
      </c>
      <c r="Y11">
        <f t="shared" si="12"/>
        <v>14</v>
      </c>
      <c r="Z11">
        <f t="shared" si="13"/>
        <v>379</v>
      </c>
      <c r="AB11"/>
    </row>
    <row r="12" spans="1:28" x14ac:dyDescent="0.25">
      <c r="A12" s="1">
        <v>38328</v>
      </c>
      <c r="B12" s="48">
        <f t="shared" si="9"/>
        <v>342</v>
      </c>
      <c r="C12" s="48">
        <f t="shared" si="10"/>
        <v>342</v>
      </c>
      <c r="D12" s="10">
        <f t="shared" si="0"/>
        <v>2004</v>
      </c>
      <c r="E12" s="10">
        <f t="shared" si="1"/>
        <v>2004</v>
      </c>
      <c r="F12" s="10">
        <f t="shared" si="2"/>
        <v>50</v>
      </c>
      <c r="G12" s="10">
        <f t="shared" si="3"/>
        <v>50</v>
      </c>
      <c r="H12" s="11">
        <f t="shared" si="4"/>
        <v>3</v>
      </c>
      <c r="I12" s="12">
        <v>24</v>
      </c>
      <c r="J12" s="11">
        <v>11</v>
      </c>
      <c r="K12" s="14">
        <f t="shared" si="5"/>
        <v>11</v>
      </c>
      <c r="L12" s="11">
        <v>629</v>
      </c>
      <c r="M12" s="14">
        <f t="shared" si="6"/>
        <v>57.18181818181818</v>
      </c>
      <c r="N12" s="14">
        <f t="shared" si="7"/>
        <v>138.40419996669996</v>
      </c>
      <c r="O12" s="11">
        <v>259</v>
      </c>
      <c r="P12" s="11">
        <v>98</v>
      </c>
      <c r="Q12" s="15">
        <f t="shared" si="8"/>
        <v>0.27450980392156865</v>
      </c>
      <c r="U12">
        <v>2009</v>
      </c>
      <c r="V12" s="9">
        <v>40132</v>
      </c>
      <c r="W12" s="9">
        <v>40184</v>
      </c>
      <c r="X12">
        <f t="shared" si="11"/>
        <v>319</v>
      </c>
      <c r="Y12">
        <f t="shared" si="12"/>
        <v>6</v>
      </c>
      <c r="Z12">
        <f t="shared" si="13"/>
        <v>371</v>
      </c>
      <c r="AB12"/>
    </row>
    <row r="13" spans="1:28" x14ac:dyDescent="0.25">
      <c r="A13" s="1">
        <v>38329</v>
      </c>
      <c r="B13" s="48">
        <f t="shared" si="9"/>
        <v>343</v>
      </c>
      <c r="C13" s="48">
        <f t="shared" si="10"/>
        <v>343</v>
      </c>
      <c r="D13" s="10">
        <f t="shared" si="0"/>
        <v>2004</v>
      </c>
      <c r="E13" s="10">
        <f t="shared" si="1"/>
        <v>2004</v>
      </c>
      <c r="F13" s="10">
        <f t="shared" si="2"/>
        <v>50</v>
      </c>
      <c r="G13" s="10">
        <f t="shared" si="3"/>
        <v>50</v>
      </c>
      <c r="H13" s="11">
        <f t="shared" si="4"/>
        <v>4</v>
      </c>
      <c r="I13" s="12">
        <v>12</v>
      </c>
      <c r="J13" s="11">
        <v>7</v>
      </c>
      <c r="K13" s="14">
        <f t="shared" si="5"/>
        <v>3.5</v>
      </c>
      <c r="L13" s="11">
        <v>593</v>
      </c>
      <c r="M13" s="14">
        <f t="shared" si="6"/>
        <v>169.42857142857142</v>
      </c>
      <c r="N13" s="14">
        <f t="shared" si="7"/>
        <v>138.40419996669996</v>
      </c>
      <c r="O13" s="11">
        <v>462</v>
      </c>
      <c r="P13" s="11">
        <v>131</v>
      </c>
      <c r="Q13" s="15">
        <f t="shared" si="8"/>
        <v>0.22091062394603711</v>
      </c>
      <c r="U13">
        <v>2010</v>
      </c>
      <c r="V13" s="9">
        <v>40503</v>
      </c>
      <c r="W13" s="9">
        <v>40534</v>
      </c>
      <c r="X13">
        <f t="shared" si="11"/>
        <v>325</v>
      </c>
      <c r="Y13">
        <f t="shared" si="12"/>
        <v>356</v>
      </c>
      <c r="Z13">
        <f t="shared" si="13"/>
        <v>356</v>
      </c>
      <c r="AB13"/>
    </row>
    <row r="14" spans="1:28" x14ac:dyDescent="0.25">
      <c r="A14" s="1">
        <v>38333</v>
      </c>
      <c r="B14" s="48">
        <f t="shared" si="9"/>
        <v>347</v>
      </c>
      <c r="C14" s="48">
        <f t="shared" si="10"/>
        <v>347</v>
      </c>
      <c r="D14" s="10">
        <f t="shared" si="0"/>
        <v>2004</v>
      </c>
      <c r="E14" s="10">
        <f t="shared" si="1"/>
        <v>2004</v>
      </c>
      <c r="F14" s="10">
        <f t="shared" si="2"/>
        <v>51</v>
      </c>
      <c r="G14" s="10">
        <f t="shared" si="3"/>
        <v>51</v>
      </c>
      <c r="H14" s="11">
        <f t="shared" si="4"/>
        <v>1</v>
      </c>
      <c r="I14" s="12">
        <v>12</v>
      </c>
      <c r="J14">
        <v>9</v>
      </c>
      <c r="K14" s="14">
        <f t="shared" si="5"/>
        <v>4.5</v>
      </c>
      <c r="L14" s="11">
        <v>1969</v>
      </c>
      <c r="M14" s="14">
        <f t="shared" si="6"/>
        <v>437.55555555555554</v>
      </c>
      <c r="N14" s="14">
        <f t="shared" si="7"/>
        <v>247.95416666666665</v>
      </c>
      <c r="O14" s="11">
        <v>717</v>
      </c>
      <c r="P14" s="11">
        <v>420</v>
      </c>
      <c r="Q14" s="15">
        <f t="shared" si="8"/>
        <v>0.36939313984168864</v>
      </c>
      <c r="U14">
        <v>2011</v>
      </c>
      <c r="V14" s="9">
        <v>40867</v>
      </c>
      <c r="W14" s="9">
        <v>40926</v>
      </c>
      <c r="X14">
        <f t="shared" si="11"/>
        <v>324</v>
      </c>
      <c r="Y14">
        <f t="shared" si="12"/>
        <v>18</v>
      </c>
      <c r="Z14">
        <f t="shared" si="13"/>
        <v>383</v>
      </c>
      <c r="AB14"/>
    </row>
    <row r="15" spans="1:28" x14ac:dyDescent="0.25">
      <c r="A15" s="1">
        <v>38334</v>
      </c>
      <c r="B15" s="48">
        <f t="shared" si="9"/>
        <v>348</v>
      </c>
      <c r="C15" s="48">
        <f t="shared" si="10"/>
        <v>348</v>
      </c>
      <c r="D15" s="10">
        <f t="shared" si="0"/>
        <v>2004</v>
      </c>
      <c r="E15" s="10">
        <f t="shared" si="1"/>
        <v>2004</v>
      </c>
      <c r="F15" s="10">
        <f t="shared" si="2"/>
        <v>51</v>
      </c>
      <c r="G15" s="10">
        <f t="shared" si="3"/>
        <v>51</v>
      </c>
      <c r="H15" s="11">
        <f t="shared" si="4"/>
        <v>2</v>
      </c>
      <c r="I15" s="12">
        <v>24</v>
      </c>
      <c r="J15">
        <v>9</v>
      </c>
      <c r="K15" s="14">
        <f t="shared" si="5"/>
        <v>9</v>
      </c>
      <c r="L15" s="11">
        <v>2116</v>
      </c>
      <c r="M15" s="14">
        <f t="shared" si="6"/>
        <v>235.11111111111111</v>
      </c>
      <c r="N15" s="14">
        <f t="shared" si="7"/>
        <v>247.95416666666665</v>
      </c>
      <c r="O15" s="11">
        <v>512</v>
      </c>
      <c r="P15" s="11">
        <v>218</v>
      </c>
      <c r="Q15" s="15">
        <f t="shared" si="8"/>
        <v>0.29863013698630136</v>
      </c>
      <c r="U15">
        <v>2012</v>
      </c>
      <c r="V15" s="9">
        <v>41231</v>
      </c>
      <c r="W15" s="9">
        <v>41269</v>
      </c>
      <c r="X15">
        <f t="shared" si="11"/>
        <v>323</v>
      </c>
      <c r="Y15">
        <f t="shared" si="12"/>
        <v>361</v>
      </c>
      <c r="Z15">
        <f t="shared" si="13"/>
        <v>361</v>
      </c>
      <c r="AB15"/>
    </row>
    <row r="16" spans="1:28" x14ac:dyDescent="0.25">
      <c r="A16" s="1">
        <v>38335</v>
      </c>
      <c r="B16" s="48">
        <f t="shared" si="9"/>
        <v>349</v>
      </c>
      <c r="C16" s="48">
        <f t="shared" si="10"/>
        <v>349</v>
      </c>
      <c r="D16" s="10">
        <f t="shared" si="0"/>
        <v>2004</v>
      </c>
      <c r="E16" s="10">
        <f t="shared" si="1"/>
        <v>2004</v>
      </c>
      <c r="F16" s="10">
        <f t="shared" si="2"/>
        <v>51</v>
      </c>
      <c r="G16" s="10">
        <f t="shared" si="3"/>
        <v>51</v>
      </c>
      <c r="H16" s="11">
        <f t="shared" si="4"/>
        <v>3</v>
      </c>
      <c r="I16" s="12">
        <v>24</v>
      </c>
      <c r="J16">
        <v>10</v>
      </c>
      <c r="K16" s="14">
        <f t="shared" si="5"/>
        <v>10</v>
      </c>
      <c r="L16" s="11">
        <v>1964</v>
      </c>
      <c r="M16" s="14">
        <f t="shared" si="6"/>
        <v>196.4</v>
      </c>
      <c r="N16" s="14">
        <f t="shared" si="7"/>
        <v>247.95416666666665</v>
      </c>
      <c r="O16" s="11">
        <v>395</v>
      </c>
      <c r="P16" s="11">
        <v>187</v>
      </c>
      <c r="Q16" s="15">
        <f t="shared" si="8"/>
        <v>0.32130584192439865</v>
      </c>
      <c r="U16">
        <v>2013</v>
      </c>
      <c r="V16" s="9">
        <v>41595</v>
      </c>
      <c r="W16" s="9">
        <v>41640</v>
      </c>
      <c r="X16">
        <f t="shared" si="11"/>
        <v>321</v>
      </c>
      <c r="Y16">
        <f t="shared" si="12"/>
        <v>1</v>
      </c>
      <c r="Z16">
        <f t="shared" si="13"/>
        <v>366</v>
      </c>
      <c r="AB16"/>
    </row>
    <row r="17" spans="1:28" x14ac:dyDescent="0.25">
      <c r="A17" s="1">
        <v>38336</v>
      </c>
      <c r="B17" s="48">
        <f t="shared" si="9"/>
        <v>350</v>
      </c>
      <c r="C17" s="48">
        <f t="shared" si="10"/>
        <v>350</v>
      </c>
      <c r="D17" s="10">
        <f t="shared" si="0"/>
        <v>2004</v>
      </c>
      <c r="E17" s="10">
        <f t="shared" si="1"/>
        <v>2004</v>
      </c>
      <c r="F17" s="10">
        <f t="shared" si="2"/>
        <v>51</v>
      </c>
      <c r="G17" s="10">
        <f t="shared" si="3"/>
        <v>51</v>
      </c>
      <c r="H17" s="11">
        <f t="shared" si="4"/>
        <v>4</v>
      </c>
      <c r="I17" s="12">
        <v>12</v>
      </c>
      <c r="J17">
        <v>8</v>
      </c>
      <c r="K17" s="14">
        <f t="shared" si="5"/>
        <v>4</v>
      </c>
      <c r="L17" s="11">
        <v>491</v>
      </c>
      <c r="M17" s="14">
        <f t="shared" si="6"/>
        <v>122.75</v>
      </c>
      <c r="N17" s="14">
        <f t="shared" si="7"/>
        <v>247.95416666666665</v>
      </c>
      <c r="O17" s="11">
        <v>144</v>
      </c>
      <c r="P17" s="11">
        <v>68</v>
      </c>
      <c r="Q17" s="15">
        <f t="shared" si="8"/>
        <v>0.32075471698113206</v>
      </c>
      <c r="U17">
        <v>2014</v>
      </c>
      <c r="V17" s="9">
        <v>41959</v>
      </c>
      <c r="W17" s="9">
        <v>41997</v>
      </c>
      <c r="X17">
        <f t="shared" si="11"/>
        <v>320</v>
      </c>
      <c r="Y17">
        <f t="shared" si="12"/>
        <v>358</v>
      </c>
      <c r="Z17">
        <f t="shared" si="13"/>
        <v>358</v>
      </c>
      <c r="AB17"/>
    </row>
    <row r="18" spans="1:28" x14ac:dyDescent="0.25">
      <c r="A18" s="1">
        <v>38340</v>
      </c>
      <c r="B18" s="48">
        <f t="shared" si="9"/>
        <v>354</v>
      </c>
      <c r="C18" s="48">
        <f t="shared" si="10"/>
        <v>354</v>
      </c>
      <c r="D18" s="10">
        <f t="shared" si="0"/>
        <v>2004</v>
      </c>
      <c r="E18" s="10">
        <f t="shared" si="1"/>
        <v>2004</v>
      </c>
      <c r="F18" s="10">
        <f t="shared" si="2"/>
        <v>52</v>
      </c>
      <c r="G18" s="10">
        <f t="shared" si="3"/>
        <v>52</v>
      </c>
      <c r="H18" s="11">
        <f t="shared" si="4"/>
        <v>1</v>
      </c>
      <c r="I18" s="12">
        <v>12</v>
      </c>
      <c r="J18">
        <v>17</v>
      </c>
      <c r="K18" s="14">
        <f t="shared" si="5"/>
        <v>8.5</v>
      </c>
      <c r="L18" s="11">
        <v>2688</v>
      </c>
      <c r="M18" s="14">
        <f t="shared" si="6"/>
        <v>316.23529411764707</v>
      </c>
      <c r="N18" s="14">
        <f t="shared" si="7"/>
        <v>201.996918767507</v>
      </c>
      <c r="O18" s="11">
        <v>1066</v>
      </c>
      <c r="P18" s="11">
        <v>526</v>
      </c>
      <c r="Q18" s="15">
        <f t="shared" si="8"/>
        <v>0.33040201005025127</v>
      </c>
      <c r="U18">
        <v>2015</v>
      </c>
      <c r="V18" s="9">
        <v>42323</v>
      </c>
      <c r="W18" s="9">
        <v>42367</v>
      </c>
      <c r="X18">
        <f t="shared" si="11"/>
        <v>319</v>
      </c>
      <c r="Y18">
        <f t="shared" si="12"/>
        <v>363</v>
      </c>
      <c r="Z18">
        <f t="shared" si="13"/>
        <v>363</v>
      </c>
      <c r="AB18"/>
    </row>
    <row r="19" spans="1:28" x14ac:dyDescent="0.25">
      <c r="A19" s="1">
        <v>38341</v>
      </c>
      <c r="B19" s="48">
        <f t="shared" si="9"/>
        <v>355</v>
      </c>
      <c r="C19" s="48">
        <f t="shared" si="10"/>
        <v>355</v>
      </c>
      <c r="D19" s="10">
        <f t="shared" si="0"/>
        <v>2004</v>
      </c>
      <c r="E19" s="10">
        <f t="shared" si="1"/>
        <v>2004</v>
      </c>
      <c r="F19" s="10">
        <f t="shared" si="2"/>
        <v>52</v>
      </c>
      <c r="G19" s="10">
        <f t="shared" si="3"/>
        <v>52</v>
      </c>
      <c r="H19" s="11">
        <f t="shared" si="4"/>
        <v>2</v>
      </c>
      <c r="I19" s="12">
        <v>24</v>
      </c>
      <c r="J19">
        <v>14</v>
      </c>
      <c r="K19" s="14">
        <f t="shared" si="5"/>
        <v>14</v>
      </c>
      <c r="L19" s="11">
        <v>2489</v>
      </c>
      <c r="M19" s="14">
        <f t="shared" si="6"/>
        <v>177.78571428571428</v>
      </c>
      <c r="N19" s="14">
        <f t="shared" si="7"/>
        <v>201.996918767507</v>
      </c>
      <c r="O19" s="11">
        <v>716</v>
      </c>
      <c r="P19" s="11">
        <v>389</v>
      </c>
      <c r="Q19" s="15">
        <f t="shared" si="8"/>
        <v>0.35203619909502265</v>
      </c>
      <c r="U19">
        <v>2016</v>
      </c>
      <c r="V19" s="9">
        <v>42687</v>
      </c>
      <c r="W19" s="9">
        <v>42690</v>
      </c>
      <c r="X19">
        <f t="shared" si="11"/>
        <v>318</v>
      </c>
      <c r="Y19">
        <f t="shared" si="12"/>
        <v>321</v>
      </c>
      <c r="Z19">
        <f t="shared" si="13"/>
        <v>321</v>
      </c>
      <c r="AB19"/>
    </row>
    <row r="20" spans="1:28" x14ac:dyDescent="0.25">
      <c r="A20" s="1">
        <v>38342</v>
      </c>
      <c r="B20" s="48">
        <f t="shared" si="9"/>
        <v>356</v>
      </c>
      <c r="C20" s="48">
        <f t="shared" si="10"/>
        <v>356</v>
      </c>
      <c r="D20" s="10">
        <f t="shared" si="0"/>
        <v>2004</v>
      </c>
      <c r="E20" s="10">
        <f t="shared" si="1"/>
        <v>2004</v>
      </c>
      <c r="F20" s="10">
        <f t="shared" si="2"/>
        <v>52</v>
      </c>
      <c r="G20" s="10">
        <f t="shared" si="3"/>
        <v>52</v>
      </c>
      <c r="H20" s="11">
        <f t="shared" si="4"/>
        <v>3</v>
      </c>
      <c r="I20" s="12">
        <v>24</v>
      </c>
      <c r="J20">
        <v>15</v>
      </c>
      <c r="K20" s="14">
        <f t="shared" si="5"/>
        <v>15</v>
      </c>
      <c r="L20" s="11">
        <v>2157</v>
      </c>
      <c r="M20" s="14">
        <f t="shared" si="6"/>
        <v>143.80000000000001</v>
      </c>
      <c r="N20" s="14">
        <f t="shared" si="7"/>
        <v>201.996918767507</v>
      </c>
      <c r="O20" s="11">
        <v>893</v>
      </c>
      <c r="P20" s="11">
        <v>473</v>
      </c>
      <c r="Q20" s="15">
        <f t="shared" si="8"/>
        <v>0.34626647144948758</v>
      </c>
      <c r="U20">
        <v>2017</v>
      </c>
      <c r="V20" s="9">
        <v>43058</v>
      </c>
      <c r="W20" s="9">
        <v>43117</v>
      </c>
      <c r="X20">
        <f t="shared" si="11"/>
        <v>323</v>
      </c>
      <c r="Y20">
        <f t="shared" si="12"/>
        <v>17</v>
      </c>
      <c r="Z20">
        <f t="shared" si="13"/>
        <v>382</v>
      </c>
      <c r="AB20"/>
    </row>
    <row r="21" spans="1:28" x14ac:dyDescent="0.25">
      <c r="A21" s="1">
        <v>38343</v>
      </c>
      <c r="B21" s="48">
        <f t="shared" si="9"/>
        <v>357</v>
      </c>
      <c r="C21" s="48">
        <f t="shared" si="10"/>
        <v>357</v>
      </c>
      <c r="D21" s="10">
        <f t="shared" si="0"/>
        <v>2004</v>
      </c>
      <c r="E21" s="10">
        <f t="shared" si="1"/>
        <v>2004</v>
      </c>
      <c r="F21" s="10">
        <f t="shared" si="2"/>
        <v>52</v>
      </c>
      <c r="G21" s="10">
        <f t="shared" si="3"/>
        <v>52</v>
      </c>
      <c r="H21" s="11">
        <f t="shared" si="4"/>
        <v>4</v>
      </c>
      <c r="I21" s="12">
        <v>12</v>
      </c>
      <c r="J21">
        <v>12</v>
      </c>
      <c r="K21" s="14">
        <f t="shared" si="5"/>
        <v>6</v>
      </c>
      <c r="L21" s="11">
        <v>1021</v>
      </c>
      <c r="M21" s="14">
        <f t="shared" si="6"/>
        <v>170.16666666666666</v>
      </c>
      <c r="N21" s="14">
        <f t="shared" si="7"/>
        <v>201.996918767507</v>
      </c>
      <c r="O21" s="11">
        <v>259</v>
      </c>
      <c r="P21" s="11">
        <v>178</v>
      </c>
      <c r="Q21" s="15">
        <f t="shared" si="8"/>
        <v>0.40732265446224258</v>
      </c>
      <c r="U21">
        <v>2018</v>
      </c>
      <c r="V21" s="9">
        <v>43422</v>
      </c>
      <c r="W21" s="9">
        <v>43452</v>
      </c>
      <c r="X21">
        <f t="shared" si="11"/>
        <v>322</v>
      </c>
      <c r="Y21">
        <f t="shared" si="12"/>
        <v>352</v>
      </c>
      <c r="Z21">
        <f t="shared" si="13"/>
        <v>352</v>
      </c>
      <c r="AB21"/>
    </row>
    <row r="22" spans="1:28" x14ac:dyDescent="0.25">
      <c r="A22" s="1">
        <v>38347</v>
      </c>
      <c r="B22" s="48">
        <f t="shared" si="9"/>
        <v>361</v>
      </c>
      <c r="C22" s="48">
        <f t="shared" si="10"/>
        <v>361</v>
      </c>
      <c r="D22" s="10">
        <f t="shared" si="0"/>
        <v>2004</v>
      </c>
      <c r="E22" s="10">
        <f t="shared" si="1"/>
        <v>2004</v>
      </c>
      <c r="F22" s="10">
        <f t="shared" si="2"/>
        <v>53</v>
      </c>
      <c r="G22" s="10">
        <f t="shared" si="3"/>
        <v>53</v>
      </c>
      <c r="H22" s="11">
        <f t="shared" si="4"/>
        <v>1</v>
      </c>
      <c r="I22" s="12">
        <v>12</v>
      </c>
      <c r="J22">
        <v>16</v>
      </c>
      <c r="K22" s="14">
        <f t="shared" si="5"/>
        <v>8</v>
      </c>
      <c r="L22" s="11">
        <v>1733</v>
      </c>
      <c r="M22" s="14">
        <f t="shared" si="6"/>
        <v>216.625</v>
      </c>
      <c r="N22" s="14">
        <f t="shared" si="7"/>
        <v>172.93650793650795</v>
      </c>
      <c r="O22" s="11">
        <v>645</v>
      </c>
      <c r="P22" s="11">
        <v>346</v>
      </c>
      <c r="Q22" s="15">
        <f t="shared" si="8"/>
        <v>0.34914228052472251</v>
      </c>
      <c r="U22">
        <v>2019</v>
      </c>
      <c r="V22" s="9">
        <v>43786</v>
      </c>
      <c r="W22" s="9">
        <v>43808</v>
      </c>
      <c r="X22">
        <f t="shared" si="11"/>
        <v>321</v>
      </c>
      <c r="Y22">
        <f t="shared" si="12"/>
        <v>343</v>
      </c>
      <c r="Z22">
        <f t="shared" si="13"/>
        <v>343</v>
      </c>
      <c r="AB22"/>
    </row>
    <row r="23" spans="1:28" x14ac:dyDescent="0.25">
      <c r="A23" s="1">
        <v>38348</v>
      </c>
      <c r="B23" s="48">
        <f t="shared" si="9"/>
        <v>362</v>
      </c>
      <c r="C23" s="48">
        <f t="shared" si="10"/>
        <v>362</v>
      </c>
      <c r="D23" s="10">
        <f t="shared" si="0"/>
        <v>2004</v>
      </c>
      <c r="E23" s="10">
        <f t="shared" si="1"/>
        <v>2004</v>
      </c>
      <c r="F23" s="10">
        <f t="shared" si="2"/>
        <v>53</v>
      </c>
      <c r="G23" s="10">
        <f t="shared" si="3"/>
        <v>53</v>
      </c>
      <c r="H23" s="11">
        <f t="shared" si="4"/>
        <v>2</v>
      </c>
      <c r="I23" s="12">
        <v>24</v>
      </c>
      <c r="J23">
        <v>18</v>
      </c>
      <c r="K23" s="14">
        <f t="shared" si="5"/>
        <v>18</v>
      </c>
      <c r="L23" s="11">
        <v>2950</v>
      </c>
      <c r="M23" s="14">
        <f t="shared" si="6"/>
        <v>163.88888888888889</v>
      </c>
      <c r="N23" s="14">
        <f t="shared" si="7"/>
        <v>172.93650793650795</v>
      </c>
      <c r="O23" s="11">
        <v>1087</v>
      </c>
      <c r="P23" s="11">
        <v>487</v>
      </c>
      <c r="Q23" s="15">
        <f t="shared" si="8"/>
        <v>0.30940279542566707</v>
      </c>
      <c r="U23"/>
      <c r="X23" s="46">
        <f>AVERAGE(X7:X22)</f>
        <v>321.5</v>
      </c>
      <c r="Y23" s="45"/>
      <c r="Z23" s="46">
        <f>AVERAGE(Z7:Z22)</f>
        <v>366.3125</v>
      </c>
      <c r="AB23"/>
    </row>
    <row r="24" spans="1:28" x14ac:dyDescent="0.25">
      <c r="A24" s="1">
        <v>38349</v>
      </c>
      <c r="B24" s="48">
        <f t="shared" si="9"/>
        <v>363</v>
      </c>
      <c r="C24" s="48">
        <f t="shared" si="10"/>
        <v>363</v>
      </c>
      <c r="D24" s="10">
        <f t="shared" si="0"/>
        <v>2004</v>
      </c>
      <c r="E24" s="10">
        <f t="shared" si="1"/>
        <v>2004</v>
      </c>
      <c r="F24" s="10">
        <f t="shared" si="2"/>
        <v>53</v>
      </c>
      <c r="G24" s="10">
        <f t="shared" si="3"/>
        <v>53</v>
      </c>
      <c r="H24" s="11">
        <f t="shared" si="4"/>
        <v>3</v>
      </c>
      <c r="I24" s="12">
        <v>24</v>
      </c>
      <c r="J24">
        <v>16</v>
      </c>
      <c r="K24" s="14">
        <f t="shared" si="5"/>
        <v>16</v>
      </c>
      <c r="L24" s="11">
        <v>2614</v>
      </c>
      <c r="M24" s="14">
        <f t="shared" si="6"/>
        <v>163.375</v>
      </c>
      <c r="N24" s="14">
        <f t="shared" si="7"/>
        <v>172.93650793650795</v>
      </c>
      <c r="O24" s="11">
        <v>895</v>
      </c>
      <c r="P24" s="11">
        <v>390</v>
      </c>
      <c r="Q24" s="15">
        <f t="shared" si="8"/>
        <v>0.30350194552529181</v>
      </c>
      <c r="V24" s="9"/>
    </row>
    <row r="25" spans="1:28" x14ac:dyDescent="0.25">
      <c r="A25" s="1">
        <v>38350</v>
      </c>
      <c r="B25" s="48">
        <f t="shared" si="9"/>
        <v>364</v>
      </c>
      <c r="C25" s="48">
        <f t="shared" si="10"/>
        <v>364</v>
      </c>
      <c r="D25" s="10">
        <f t="shared" si="0"/>
        <v>2004</v>
      </c>
      <c r="E25" s="10">
        <f t="shared" si="1"/>
        <v>2004</v>
      </c>
      <c r="F25" s="10">
        <f t="shared" si="2"/>
        <v>53</v>
      </c>
      <c r="G25" s="10">
        <f t="shared" si="3"/>
        <v>53</v>
      </c>
      <c r="H25" s="11">
        <f t="shared" si="4"/>
        <v>4</v>
      </c>
      <c r="I25" s="12">
        <v>12</v>
      </c>
      <c r="J25">
        <v>14</v>
      </c>
      <c r="K25" s="14">
        <f t="shared" si="5"/>
        <v>7</v>
      </c>
      <c r="L25" s="11">
        <v>1035</v>
      </c>
      <c r="M25" s="14">
        <f t="shared" si="6"/>
        <v>147.85714285714286</v>
      </c>
      <c r="N25" s="14">
        <f t="shared" si="7"/>
        <v>172.93650793650795</v>
      </c>
      <c r="O25" s="11">
        <v>391</v>
      </c>
      <c r="P25" s="11">
        <v>199</v>
      </c>
      <c r="Q25" s="15">
        <f t="shared" si="8"/>
        <v>0.33728813559322035</v>
      </c>
    </row>
    <row r="26" spans="1:28" x14ac:dyDescent="0.25">
      <c r="A26" s="1">
        <v>38354</v>
      </c>
      <c r="B26" s="48">
        <f t="shared" si="9"/>
        <v>2</v>
      </c>
      <c r="C26" s="48">
        <f t="shared" si="10"/>
        <v>367</v>
      </c>
      <c r="D26" s="10">
        <f t="shared" si="0"/>
        <v>2005</v>
      </c>
      <c r="E26" s="10">
        <f t="shared" si="1"/>
        <v>2004</v>
      </c>
      <c r="F26" s="10">
        <f t="shared" si="2"/>
        <v>2</v>
      </c>
      <c r="G26" s="10">
        <v>54</v>
      </c>
      <c r="H26" s="11">
        <f t="shared" si="4"/>
        <v>1</v>
      </c>
      <c r="I26" s="12">
        <v>12</v>
      </c>
      <c r="J26">
        <v>16</v>
      </c>
      <c r="K26" s="14">
        <f t="shared" si="5"/>
        <v>8</v>
      </c>
      <c r="L26" s="11">
        <v>1655</v>
      </c>
      <c r="M26" s="14">
        <f t="shared" si="6"/>
        <v>206.875</v>
      </c>
      <c r="N26" s="14">
        <f t="shared" si="7"/>
        <v>102.03125</v>
      </c>
      <c r="O26" s="11">
        <v>627</v>
      </c>
      <c r="P26" s="11">
        <v>470</v>
      </c>
      <c r="Q26" s="15">
        <f t="shared" si="8"/>
        <v>0.42844120328167729</v>
      </c>
      <c r="U26" s="49" t="s">
        <v>39</v>
      </c>
      <c r="V26" s="49" t="s">
        <v>40</v>
      </c>
      <c r="Z26" s="9"/>
      <c r="AB26"/>
    </row>
    <row r="27" spans="1:28" x14ac:dyDescent="0.25">
      <c r="A27" s="1">
        <v>38355</v>
      </c>
      <c r="B27" s="48">
        <f t="shared" si="9"/>
        <v>3</v>
      </c>
      <c r="C27" s="48">
        <f t="shared" si="10"/>
        <v>368</v>
      </c>
      <c r="D27" s="10">
        <f t="shared" si="0"/>
        <v>2005</v>
      </c>
      <c r="E27" s="10">
        <f t="shared" si="1"/>
        <v>2004</v>
      </c>
      <c r="F27" s="10">
        <f t="shared" si="2"/>
        <v>2</v>
      </c>
      <c r="G27" s="10">
        <v>54</v>
      </c>
      <c r="H27" s="11">
        <f t="shared" si="4"/>
        <v>2</v>
      </c>
      <c r="I27" s="12">
        <v>24</v>
      </c>
      <c r="J27">
        <v>16</v>
      </c>
      <c r="K27" s="14">
        <f t="shared" si="5"/>
        <v>16</v>
      </c>
      <c r="L27" s="11">
        <v>1205</v>
      </c>
      <c r="M27" s="14">
        <f t="shared" si="6"/>
        <v>75.3125</v>
      </c>
      <c r="N27" s="14">
        <f t="shared" si="7"/>
        <v>102.03125</v>
      </c>
      <c r="O27" s="11">
        <v>511</v>
      </c>
      <c r="P27" s="11">
        <v>356</v>
      </c>
      <c r="Q27" s="15">
        <f t="shared" si="8"/>
        <v>0.41061130334486734</v>
      </c>
      <c r="U27" s="16">
        <v>317</v>
      </c>
      <c r="V27" s="45">
        <v>23</v>
      </c>
      <c r="Z27" s="9"/>
      <c r="AB27"/>
    </row>
    <row r="28" spans="1:28" x14ac:dyDescent="0.25">
      <c r="A28" s="1">
        <v>38356</v>
      </c>
      <c r="B28" s="48">
        <f t="shared" si="9"/>
        <v>4</v>
      </c>
      <c r="C28" s="48">
        <f t="shared" si="10"/>
        <v>369</v>
      </c>
      <c r="D28" s="10">
        <f t="shared" si="0"/>
        <v>2005</v>
      </c>
      <c r="E28" s="10">
        <f t="shared" si="1"/>
        <v>2004</v>
      </c>
      <c r="F28" s="10">
        <f t="shared" si="2"/>
        <v>2</v>
      </c>
      <c r="G28" s="10">
        <v>54</v>
      </c>
      <c r="H28" s="11">
        <f t="shared" si="4"/>
        <v>3</v>
      </c>
      <c r="I28" s="12">
        <v>24</v>
      </c>
      <c r="J28">
        <v>16</v>
      </c>
      <c r="K28" s="14">
        <f t="shared" si="5"/>
        <v>16</v>
      </c>
      <c r="L28" s="11">
        <v>663</v>
      </c>
      <c r="M28" s="14">
        <f t="shared" si="6"/>
        <v>41.4375</v>
      </c>
      <c r="N28" s="14">
        <f t="shared" si="7"/>
        <v>102.03125</v>
      </c>
      <c r="O28" s="11">
        <v>70</v>
      </c>
      <c r="P28" s="11">
        <v>47</v>
      </c>
      <c r="Q28" s="15">
        <f t="shared" si="8"/>
        <v>0.40170940170940173</v>
      </c>
      <c r="U28" s="16">
        <v>318</v>
      </c>
      <c r="V28" s="45">
        <v>39</v>
      </c>
      <c r="Z28" s="9"/>
      <c r="AB28"/>
    </row>
    <row r="29" spans="1:28" x14ac:dyDescent="0.25">
      <c r="A29" s="1">
        <v>38357</v>
      </c>
      <c r="B29" s="48">
        <f t="shared" si="9"/>
        <v>5</v>
      </c>
      <c r="C29" s="48">
        <f t="shared" si="10"/>
        <v>370</v>
      </c>
      <c r="D29" s="10">
        <f t="shared" si="0"/>
        <v>2005</v>
      </c>
      <c r="E29" s="10">
        <f t="shared" si="1"/>
        <v>2004</v>
      </c>
      <c r="F29" s="10">
        <f t="shared" si="2"/>
        <v>2</v>
      </c>
      <c r="G29" s="10">
        <v>54</v>
      </c>
      <c r="H29" s="11">
        <f t="shared" si="4"/>
        <v>4</v>
      </c>
      <c r="I29" s="12">
        <v>12</v>
      </c>
      <c r="J29">
        <v>16</v>
      </c>
      <c r="K29" s="14">
        <f t="shared" si="5"/>
        <v>8</v>
      </c>
      <c r="L29" s="11">
        <v>676</v>
      </c>
      <c r="M29" s="14">
        <f t="shared" si="6"/>
        <v>84.5</v>
      </c>
      <c r="N29" s="14">
        <f t="shared" si="7"/>
        <v>102.03125</v>
      </c>
      <c r="O29" s="11">
        <v>213</v>
      </c>
      <c r="P29" s="11">
        <v>114</v>
      </c>
      <c r="Q29" s="15">
        <f t="shared" si="8"/>
        <v>0.34862385321100919</v>
      </c>
      <c r="U29" s="16">
        <v>319</v>
      </c>
      <c r="V29" s="45">
        <v>35</v>
      </c>
      <c r="Z29" s="9"/>
      <c r="AB29"/>
    </row>
    <row r="30" spans="1:28" x14ac:dyDescent="0.25">
      <c r="A30" s="1">
        <v>38361</v>
      </c>
      <c r="B30" s="48">
        <f t="shared" si="9"/>
        <v>9</v>
      </c>
      <c r="C30" s="48">
        <f t="shared" si="10"/>
        <v>374</v>
      </c>
      <c r="D30" s="10">
        <f t="shared" si="0"/>
        <v>2005</v>
      </c>
      <c r="E30" s="10">
        <f t="shared" si="1"/>
        <v>2004</v>
      </c>
      <c r="F30" s="10">
        <f t="shared" si="2"/>
        <v>3</v>
      </c>
      <c r="G30" s="10">
        <v>55</v>
      </c>
      <c r="H30" s="11">
        <f t="shared" si="4"/>
        <v>1</v>
      </c>
      <c r="I30" s="12">
        <v>12</v>
      </c>
      <c r="J30">
        <v>16</v>
      </c>
      <c r="K30" s="14">
        <f t="shared" si="5"/>
        <v>8</v>
      </c>
      <c r="L30" s="11">
        <v>660</v>
      </c>
      <c r="M30" s="14">
        <f t="shared" si="6"/>
        <v>82.5</v>
      </c>
      <c r="N30" s="14">
        <f t="shared" si="7"/>
        <v>38.359375</v>
      </c>
      <c r="O30" s="11">
        <v>197</v>
      </c>
      <c r="P30" s="11">
        <v>160</v>
      </c>
      <c r="Q30" s="15">
        <f t="shared" si="8"/>
        <v>0.44817927170868349</v>
      </c>
      <c r="U30" s="16">
        <v>320</v>
      </c>
      <c r="V30" s="45">
        <v>56.6</v>
      </c>
      <c r="Z30" s="9"/>
      <c r="AB30"/>
    </row>
    <row r="31" spans="1:28" x14ac:dyDescent="0.25">
      <c r="A31" s="1">
        <v>38362</v>
      </c>
      <c r="B31" s="48">
        <f t="shared" si="9"/>
        <v>10</v>
      </c>
      <c r="C31" s="48">
        <f t="shared" si="10"/>
        <v>375</v>
      </c>
      <c r="D31" s="10">
        <f t="shared" si="0"/>
        <v>2005</v>
      </c>
      <c r="E31" s="10">
        <f t="shared" si="1"/>
        <v>2004</v>
      </c>
      <c r="F31" s="10">
        <f t="shared" si="2"/>
        <v>3</v>
      </c>
      <c r="G31" s="10">
        <v>55</v>
      </c>
      <c r="H31" s="11">
        <f t="shared" si="4"/>
        <v>2</v>
      </c>
      <c r="I31" s="12">
        <v>24</v>
      </c>
      <c r="J31">
        <v>16</v>
      </c>
      <c r="K31" s="14">
        <f t="shared" si="5"/>
        <v>16</v>
      </c>
      <c r="L31" s="11">
        <v>297</v>
      </c>
      <c r="M31" s="14">
        <f t="shared" si="6"/>
        <v>18.5625</v>
      </c>
      <c r="N31" s="14">
        <f t="shared" si="7"/>
        <v>38.359375</v>
      </c>
      <c r="O31" s="11">
        <v>17</v>
      </c>
      <c r="P31" s="11">
        <v>25</v>
      </c>
      <c r="Q31" s="15">
        <f t="shared" si="8"/>
        <v>0.59523809523809523</v>
      </c>
      <c r="U31" s="16">
        <v>321</v>
      </c>
      <c r="V31" s="45">
        <v>131.85714285714286</v>
      </c>
      <c r="Z31" s="9"/>
      <c r="AB31"/>
    </row>
    <row r="32" spans="1:28" x14ac:dyDescent="0.25">
      <c r="A32" s="1">
        <v>38363</v>
      </c>
      <c r="B32" s="48">
        <f t="shared" si="9"/>
        <v>11</v>
      </c>
      <c r="C32" s="48">
        <f t="shared" si="10"/>
        <v>376</v>
      </c>
      <c r="D32" s="10">
        <f t="shared" si="0"/>
        <v>2005</v>
      </c>
      <c r="E32" s="10">
        <f t="shared" si="1"/>
        <v>2004</v>
      </c>
      <c r="F32" s="10">
        <f t="shared" si="2"/>
        <v>3</v>
      </c>
      <c r="G32" s="10">
        <v>55</v>
      </c>
      <c r="H32" s="11">
        <f t="shared" si="4"/>
        <v>3</v>
      </c>
      <c r="I32" s="12">
        <v>24</v>
      </c>
      <c r="J32">
        <v>16</v>
      </c>
      <c r="K32" s="14">
        <f t="shared" si="5"/>
        <v>16</v>
      </c>
      <c r="L32" s="11">
        <v>222</v>
      </c>
      <c r="M32" s="14">
        <f t="shared" si="6"/>
        <v>13.875</v>
      </c>
      <c r="N32" s="14">
        <f t="shared" si="7"/>
        <v>38.359375</v>
      </c>
      <c r="O32" s="11">
        <v>80</v>
      </c>
      <c r="P32" s="11">
        <v>87</v>
      </c>
      <c r="Q32" s="15">
        <f t="shared" si="8"/>
        <v>0.52095808383233533</v>
      </c>
      <c r="U32" s="16">
        <v>322</v>
      </c>
      <c r="V32" s="45">
        <v>147.625</v>
      </c>
      <c r="Z32" s="9"/>
      <c r="AB32"/>
    </row>
    <row r="33" spans="1:28" x14ac:dyDescent="0.25">
      <c r="A33" s="1">
        <v>38364</v>
      </c>
      <c r="B33" s="48">
        <f t="shared" si="9"/>
        <v>12</v>
      </c>
      <c r="C33" s="48">
        <f t="shared" si="10"/>
        <v>377</v>
      </c>
      <c r="D33" s="10">
        <f t="shared" si="0"/>
        <v>2005</v>
      </c>
      <c r="E33" s="10">
        <f t="shared" si="1"/>
        <v>2004</v>
      </c>
      <c r="F33" s="10">
        <f t="shared" si="2"/>
        <v>3</v>
      </c>
      <c r="G33" s="10">
        <v>55</v>
      </c>
      <c r="H33" s="11">
        <f t="shared" si="4"/>
        <v>4</v>
      </c>
      <c r="I33" s="12">
        <v>12</v>
      </c>
      <c r="J33">
        <v>16</v>
      </c>
      <c r="K33" s="14">
        <f t="shared" si="5"/>
        <v>8</v>
      </c>
      <c r="L33" s="11">
        <v>308</v>
      </c>
      <c r="M33" s="14">
        <f t="shared" si="6"/>
        <v>38.5</v>
      </c>
      <c r="N33" s="14">
        <f t="shared" si="7"/>
        <v>38.359375</v>
      </c>
      <c r="Q33" s="15"/>
      <c r="U33" s="16">
        <v>323</v>
      </c>
      <c r="V33" s="45">
        <v>86.777777777777771</v>
      </c>
      <c r="Z33" s="9"/>
      <c r="AB33"/>
    </row>
    <row r="34" spans="1:28" x14ac:dyDescent="0.25">
      <c r="A34" s="1">
        <v>38368</v>
      </c>
      <c r="B34" s="48">
        <f t="shared" si="9"/>
        <v>16</v>
      </c>
      <c r="C34" s="48">
        <f t="shared" si="10"/>
        <v>381</v>
      </c>
      <c r="D34" s="10">
        <f t="shared" si="0"/>
        <v>2005</v>
      </c>
      <c r="E34" s="10">
        <f t="shared" si="1"/>
        <v>2004</v>
      </c>
      <c r="F34" s="10">
        <f t="shared" si="2"/>
        <v>4</v>
      </c>
      <c r="G34" s="10">
        <v>56</v>
      </c>
      <c r="H34" s="12">
        <f t="shared" si="4"/>
        <v>1</v>
      </c>
      <c r="I34" s="12">
        <v>12</v>
      </c>
      <c r="J34">
        <v>14</v>
      </c>
      <c r="K34" s="14">
        <f t="shared" si="5"/>
        <v>7</v>
      </c>
      <c r="L34" s="11">
        <v>663</v>
      </c>
      <c r="M34" s="14">
        <f t="shared" si="6"/>
        <v>94.714285714285708</v>
      </c>
      <c r="N34" s="14">
        <f t="shared" si="7"/>
        <v>41.238095238095234</v>
      </c>
      <c r="O34" s="11">
        <v>160</v>
      </c>
      <c r="P34" s="11">
        <v>146</v>
      </c>
      <c r="Q34" s="15">
        <f>P34/(O34+P34)</f>
        <v>0.47712418300653597</v>
      </c>
      <c r="U34" s="16">
        <v>324</v>
      </c>
      <c r="V34" s="45">
        <v>149</v>
      </c>
      <c r="Z34" s="9"/>
      <c r="AB34"/>
    </row>
    <row r="35" spans="1:28" x14ac:dyDescent="0.25">
      <c r="A35" s="1">
        <v>38369</v>
      </c>
      <c r="B35" s="48">
        <f t="shared" si="9"/>
        <v>17</v>
      </c>
      <c r="C35" s="48">
        <f t="shared" si="10"/>
        <v>382</v>
      </c>
      <c r="D35" s="10">
        <f t="shared" si="0"/>
        <v>2005</v>
      </c>
      <c r="E35" s="10">
        <f t="shared" si="1"/>
        <v>2004</v>
      </c>
      <c r="F35" s="10">
        <f t="shared" si="2"/>
        <v>4</v>
      </c>
      <c r="G35" s="10">
        <v>56</v>
      </c>
      <c r="H35" s="12">
        <f t="shared" si="4"/>
        <v>2</v>
      </c>
      <c r="I35" s="12">
        <v>24</v>
      </c>
      <c r="J35">
        <v>12</v>
      </c>
      <c r="K35" s="14">
        <f t="shared" si="5"/>
        <v>12</v>
      </c>
      <c r="L35" s="11">
        <v>304</v>
      </c>
      <c r="M35" s="14">
        <f t="shared" si="6"/>
        <v>25.333333333333332</v>
      </c>
      <c r="N35" s="14">
        <f t="shared" si="7"/>
        <v>41.238095238095234</v>
      </c>
      <c r="O35" s="11">
        <v>95</v>
      </c>
      <c r="P35" s="11">
        <v>104</v>
      </c>
      <c r="Q35" s="15">
        <f>P35/(O35+P35)</f>
        <v>0.52261306532663321</v>
      </c>
      <c r="U35" s="16">
        <v>325</v>
      </c>
      <c r="V35" s="45">
        <v>127.57142857142857</v>
      </c>
      <c r="Z35" s="9"/>
      <c r="AB35"/>
    </row>
    <row r="36" spans="1:28" x14ac:dyDescent="0.25">
      <c r="A36" s="1">
        <v>38370</v>
      </c>
      <c r="B36" s="48">
        <f t="shared" si="9"/>
        <v>18</v>
      </c>
      <c r="C36" s="48">
        <f t="shared" si="10"/>
        <v>383</v>
      </c>
      <c r="D36" s="10">
        <f t="shared" si="0"/>
        <v>2005</v>
      </c>
      <c r="E36" s="10">
        <f t="shared" si="1"/>
        <v>2004</v>
      </c>
      <c r="F36" s="10">
        <f t="shared" si="2"/>
        <v>4</v>
      </c>
      <c r="G36" s="10">
        <v>56</v>
      </c>
      <c r="H36" s="12">
        <f t="shared" si="4"/>
        <v>3</v>
      </c>
      <c r="I36" s="12">
        <v>24</v>
      </c>
      <c r="J36">
        <v>3</v>
      </c>
      <c r="K36" s="14">
        <f t="shared" si="5"/>
        <v>3</v>
      </c>
      <c r="L36" s="11">
        <v>11</v>
      </c>
      <c r="M36" s="14">
        <f t="shared" si="6"/>
        <v>3.6666666666666665</v>
      </c>
      <c r="N36" s="14">
        <f t="shared" si="7"/>
        <v>41.238095238095234</v>
      </c>
      <c r="Q36" s="15"/>
      <c r="U36" s="16">
        <v>326</v>
      </c>
      <c r="V36" s="45">
        <v>161.66666666666666</v>
      </c>
      <c r="Z36" s="9"/>
      <c r="AB36"/>
    </row>
    <row r="37" spans="1:28" x14ac:dyDescent="0.25">
      <c r="A37" s="1">
        <v>38669</v>
      </c>
      <c r="B37" s="48">
        <f t="shared" si="9"/>
        <v>317</v>
      </c>
      <c r="C37" s="48">
        <f t="shared" si="10"/>
        <v>317</v>
      </c>
      <c r="D37" s="10">
        <f t="shared" si="0"/>
        <v>2005</v>
      </c>
      <c r="E37" s="10">
        <f t="shared" si="1"/>
        <v>2005</v>
      </c>
      <c r="F37" s="10">
        <f t="shared" si="2"/>
        <v>47</v>
      </c>
      <c r="G37" s="10">
        <f t="shared" ref="G37:G64" si="14">IF(F37&gt;10,F37,"")</f>
        <v>47</v>
      </c>
      <c r="H37" s="11">
        <f t="shared" si="4"/>
        <v>1</v>
      </c>
      <c r="I37" s="12">
        <v>12</v>
      </c>
      <c r="J37">
        <v>4</v>
      </c>
      <c r="K37" s="14">
        <f t="shared" si="5"/>
        <v>2</v>
      </c>
      <c r="L37" s="7">
        <v>23</v>
      </c>
      <c r="M37" s="14">
        <f t="shared" si="6"/>
        <v>11.5</v>
      </c>
      <c r="N37" s="14">
        <f t="shared" si="7"/>
        <v>7.604166666666667</v>
      </c>
      <c r="O37" s="7">
        <v>3</v>
      </c>
      <c r="P37" s="7">
        <v>0</v>
      </c>
      <c r="Q37" s="15">
        <f t="shared" ref="Q37:Q72" si="15">P37/(O37+P37)</f>
        <v>0</v>
      </c>
      <c r="U37" s="16">
        <v>327</v>
      </c>
      <c r="V37" s="45">
        <v>283</v>
      </c>
      <c r="Z37" s="9"/>
      <c r="AB37"/>
    </row>
    <row r="38" spans="1:28" x14ac:dyDescent="0.25">
      <c r="A38" s="1">
        <v>38670</v>
      </c>
      <c r="B38" s="48">
        <f t="shared" si="9"/>
        <v>318</v>
      </c>
      <c r="C38" s="48">
        <f t="shared" si="10"/>
        <v>318</v>
      </c>
      <c r="D38" s="10">
        <f t="shared" si="0"/>
        <v>2005</v>
      </c>
      <c r="E38" s="10">
        <f t="shared" si="1"/>
        <v>2005</v>
      </c>
      <c r="F38" s="10">
        <f t="shared" si="2"/>
        <v>47</v>
      </c>
      <c r="G38" s="10">
        <f t="shared" si="14"/>
        <v>47</v>
      </c>
      <c r="H38" s="11">
        <f t="shared" si="4"/>
        <v>2</v>
      </c>
      <c r="I38" s="12">
        <v>24</v>
      </c>
      <c r="J38">
        <v>4</v>
      </c>
      <c r="K38" s="14">
        <f t="shared" si="5"/>
        <v>4</v>
      </c>
      <c r="L38" s="7">
        <v>21</v>
      </c>
      <c r="M38" s="14">
        <f t="shared" si="6"/>
        <v>5.25</v>
      </c>
      <c r="N38" s="14">
        <f t="shared" si="7"/>
        <v>7.604166666666667</v>
      </c>
      <c r="O38" s="7">
        <v>1</v>
      </c>
      <c r="P38" s="7">
        <v>0</v>
      </c>
      <c r="Q38" s="15">
        <f t="shared" si="15"/>
        <v>0</v>
      </c>
      <c r="U38" s="16">
        <v>328</v>
      </c>
      <c r="V38" s="45">
        <v>281.25</v>
      </c>
      <c r="Z38" s="9"/>
      <c r="AB38"/>
    </row>
    <row r="39" spans="1:28" x14ac:dyDescent="0.25">
      <c r="A39" s="1">
        <v>38671</v>
      </c>
      <c r="B39" s="48">
        <f t="shared" si="9"/>
        <v>319</v>
      </c>
      <c r="C39" s="48">
        <f t="shared" si="10"/>
        <v>319</v>
      </c>
      <c r="D39" s="10">
        <f t="shared" si="0"/>
        <v>2005</v>
      </c>
      <c r="E39" s="10">
        <f t="shared" si="1"/>
        <v>2005</v>
      </c>
      <c r="F39" s="10">
        <f t="shared" si="2"/>
        <v>47</v>
      </c>
      <c r="G39" s="10">
        <f t="shared" si="14"/>
        <v>47</v>
      </c>
      <c r="H39" s="11">
        <f t="shared" si="4"/>
        <v>3</v>
      </c>
      <c r="I39" s="12">
        <v>24</v>
      </c>
      <c r="J39">
        <v>3</v>
      </c>
      <c r="K39" s="14">
        <f t="shared" si="5"/>
        <v>3</v>
      </c>
      <c r="L39" s="7">
        <v>11</v>
      </c>
      <c r="M39" s="14">
        <f t="shared" si="6"/>
        <v>3.6666666666666665</v>
      </c>
      <c r="N39" s="14">
        <f t="shared" si="7"/>
        <v>7.604166666666667</v>
      </c>
      <c r="O39" s="7">
        <v>1</v>
      </c>
      <c r="P39" s="7">
        <v>0</v>
      </c>
      <c r="Q39" s="15">
        <f t="shared" si="15"/>
        <v>0</v>
      </c>
      <c r="U39" s="16">
        <v>329</v>
      </c>
      <c r="V39" s="45">
        <v>245.88888888888889</v>
      </c>
      <c r="Z39" s="9"/>
      <c r="AB39"/>
    </row>
    <row r="40" spans="1:28" x14ac:dyDescent="0.25">
      <c r="A40" s="1">
        <v>38672</v>
      </c>
      <c r="B40" s="48">
        <f t="shared" si="9"/>
        <v>320</v>
      </c>
      <c r="C40" s="48">
        <f t="shared" si="10"/>
        <v>320</v>
      </c>
      <c r="D40" s="10">
        <f t="shared" si="0"/>
        <v>2005</v>
      </c>
      <c r="E40" s="10">
        <f t="shared" si="1"/>
        <v>2005</v>
      </c>
      <c r="F40" s="10">
        <f t="shared" si="2"/>
        <v>47</v>
      </c>
      <c r="G40" s="10">
        <f t="shared" si="14"/>
        <v>47</v>
      </c>
      <c r="H40" s="11">
        <f t="shared" si="4"/>
        <v>4</v>
      </c>
      <c r="I40" s="12">
        <v>12</v>
      </c>
      <c r="J40">
        <v>1</v>
      </c>
      <c r="K40" s="14">
        <f t="shared" si="5"/>
        <v>0.5</v>
      </c>
      <c r="L40" s="7">
        <v>5</v>
      </c>
      <c r="M40" s="14">
        <f t="shared" si="6"/>
        <v>10</v>
      </c>
      <c r="N40" s="14">
        <f t="shared" si="7"/>
        <v>7.604166666666667</v>
      </c>
      <c r="O40" s="7">
        <v>5</v>
      </c>
      <c r="P40" s="7">
        <v>0</v>
      </c>
      <c r="Q40" s="15">
        <f t="shared" si="15"/>
        <v>0</v>
      </c>
      <c r="U40" s="16">
        <v>330</v>
      </c>
      <c r="V40" s="45">
        <v>236.625</v>
      </c>
      <c r="Z40" s="9"/>
      <c r="AB40"/>
    </row>
    <row r="41" spans="1:28" x14ac:dyDescent="0.25">
      <c r="A41" s="1">
        <v>38676</v>
      </c>
      <c r="B41" s="48">
        <f t="shared" si="9"/>
        <v>324</v>
      </c>
      <c r="C41" s="48">
        <f t="shared" si="10"/>
        <v>324</v>
      </c>
      <c r="D41" s="10">
        <f t="shared" si="0"/>
        <v>2005</v>
      </c>
      <c r="E41" s="10">
        <f t="shared" si="1"/>
        <v>2005</v>
      </c>
      <c r="F41" s="10">
        <f t="shared" si="2"/>
        <v>48</v>
      </c>
      <c r="G41" s="10">
        <f t="shared" si="14"/>
        <v>48</v>
      </c>
      <c r="H41" s="11">
        <f t="shared" si="4"/>
        <v>1</v>
      </c>
      <c r="I41" s="12">
        <v>12</v>
      </c>
      <c r="J41">
        <v>5</v>
      </c>
      <c r="K41" s="14">
        <f t="shared" si="5"/>
        <v>2.5</v>
      </c>
      <c r="L41" s="11">
        <v>89</v>
      </c>
      <c r="M41" s="14">
        <f t="shared" si="6"/>
        <v>35.6</v>
      </c>
      <c r="N41" s="14">
        <f t="shared" si="7"/>
        <v>19.233333333333334</v>
      </c>
      <c r="O41" s="11">
        <v>2</v>
      </c>
      <c r="P41" s="7">
        <v>0</v>
      </c>
      <c r="Q41" s="15">
        <f t="shared" si="15"/>
        <v>0</v>
      </c>
      <c r="U41" s="16">
        <v>331</v>
      </c>
      <c r="V41" s="45">
        <v>339.5</v>
      </c>
      <c r="Z41" s="9"/>
      <c r="AB41"/>
    </row>
    <row r="42" spans="1:28" x14ac:dyDescent="0.25">
      <c r="A42" s="1">
        <v>38677</v>
      </c>
      <c r="B42" s="48">
        <f t="shared" si="9"/>
        <v>325</v>
      </c>
      <c r="C42" s="48">
        <f t="shared" si="10"/>
        <v>325</v>
      </c>
      <c r="D42" s="10">
        <f t="shared" si="0"/>
        <v>2005</v>
      </c>
      <c r="E42" s="10">
        <f t="shared" si="1"/>
        <v>2005</v>
      </c>
      <c r="F42" s="10">
        <f t="shared" si="2"/>
        <v>48</v>
      </c>
      <c r="G42" s="10">
        <f t="shared" si="14"/>
        <v>48</v>
      </c>
      <c r="H42" s="11">
        <f t="shared" si="4"/>
        <v>2</v>
      </c>
      <c r="I42" s="12">
        <v>24</v>
      </c>
      <c r="J42">
        <v>3</v>
      </c>
      <c r="K42" s="14">
        <f t="shared" si="5"/>
        <v>3</v>
      </c>
      <c r="L42" s="11">
        <v>42</v>
      </c>
      <c r="M42" s="14">
        <f t="shared" si="6"/>
        <v>14</v>
      </c>
      <c r="N42" s="14">
        <f t="shared" si="7"/>
        <v>19.233333333333334</v>
      </c>
      <c r="O42" s="11">
        <v>24</v>
      </c>
      <c r="P42" s="11">
        <v>6</v>
      </c>
      <c r="Q42" s="15">
        <f t="shared" si="15"/>
        <v>0.2</v>
      </c>
      <c r="U42" s="16">
        <v>332</v>
      </c>
      <c r="V42" s="45">
        <v>521.66666666666663</v>
      </c>
      <c r="Z42" s="9"/>
      <c r="AB42"/>
    </row>
    <row r="43" spans="1:28" x14ac:dyDescent="0.25">
      <c r="A43" s="1">
        <v>38678</v>
      </c>
      <c r="B43" s="48">
        <f t="shared" si="9"/>
        <v>326</v>
      </c>
      <c r="C43" s="48">
        <f t="shared" si="10"/>
        <v>326</v>
      </c>
      <c r="D43" s="10">
        <f t="shared" si="0"/>
        <v>2005</v>
      </c>
      <c r="E43" s="10">
        <f t="shared" si="1"/>
        <v>2005</v>
      </c>
      <c r="F43" s="10">
        <f t="shared" si="2"/>
        <v>48</v>
      </c>
      <c r="G43" s="10">
        <f t="shared" si="14"/>
        <v>48</v>
      </c>
      <c r="H43" s="11">
        <f t="shared" si="4"/>
        <v>3</v>
      </c>
      <c r="I43" s="12">
        <v>24</v>
      </c>
      <c r="J43">
        <v>3</v>
      </c>
      <c r="K43" s="14">
        <f t="shared" si="5"/>
        <v>3</v>
      </c>
      <c r="L43" s="11">
        <v>44</v>
      </c>
      <c r="M43" s="14">
        <f t="shared" si="6"/>
        <v>14.666666666666666</v>
      </c>
      <c r="N43" s="14">
        <f t="shared" si="7"/>
        <v>19.233333333333334</v>
      </c>
      <c r="O43" s="11">
        <v>19</v>
      </c>
      <c r="P43" s="11">
        <v>8</v>
      </c>
      <c r="Q43" s="15">
        <f t="shared" si="15"/>
        <v>0.29629629629629628</v>
      </c>
      <c r="U43" s="16">
        <v>333</v>
      </c>
      <c r="V43" s="45">
        <v>407</v>
      </c>
      <c r="Z43" s="9"/>
      <c r="AB43"/>
    </row>
    <row r="44" spans="1:28" x14ac:dyDescent="0.25">
      <c r="A44" s="1">
        <v>38679</v>
      </c>
      <c r="B44" s="48">
        <f t="shared" si="9"/>
        <v>327</v>
      </c>
      <c r="C44" s="48">
        <f t="shared" si="10"/>
        <v>327</v>
      </c>
      <c r="D44" s="10">
        <f t="shared" si="0"/>
        <v>2005</v>
      </c>
      <c r="E44" s="10">
        <f t="shared" si="1"/>
        <v>2005</v>
      </c>
      <c r="F44" s="10">
        <f t="shared" si="2"/>
        <v>48</v>
      </c>
      <c r="G44" s="10">
        <f t="shared" si="14"/>
        <v>48</v>
      </c>
      <c r="H44" s="11">
        <f t="shared" si="4"/>
        <v>4</v>
      </c>
      <c r="I44" s="12">
        <v>12</v>
      </c>
      <c r="J44">
        <v>3</v>
      </c>
      <c r="K44" s="14">
        <f t="shared" si="5"/>
        <v>1.5</v>
      </c>
      <c r="L44" s="11">
        <v>19</v>
      </c>
      <c r="M44" s="14">
        <f t="shared" si="6"/>
        <v>12.666666666666666</v>
      </c>
      <c r="N44" s="14">
        <f t="shared" si="7"/>
        <v>19.233333333333334</v>
      </c>
      <c r="O44" s="11">
        <v>17</v>
      </c>
      <c r="P44" s="11">
        <v>2</v>
      </c>
      <c r="Q44" s="15">
        <f t="shared" si="15"/>
        <v>0.10526315789473684</v>
      </c>
      <c r="U44" s="16">
        <v>334</v>
      </c>
      <c r="V44" s="45">
        <v>336.42857142857144</v>
      </c>
      <c r="Z44" s="9"/>
      <c r="AB44"/>
    </row>
    <row r="45" spans="1:28" x14ac:dyDescent="0.25">
      <c r="A45" s="1">
        <v>38683</v>
      </c>
      <c r="B45" s="48">
        <f t="shared" si="9"/>
        <v>331</v>
      </c>
      <c r="C45" s="48">
        <f t="shared" si="10"/>
        <v>331</v>
      </c>
      <c r="D45" s="10">
        <f t="shared" si="0"/>
        <v>2005</v>
      </c>
      <c r="E45" s="10">
        <f t="shared" si="1"/>
        <v>2005</v>
      </c>
      <c r="F45" s="10">
        <f t="shared" si="2"/>
        <v>49</v>
      </c>
      <c r="G45" s="10">
        <f t="shared" si="14"/>
        <v>49</v>
      </c>
      <c r="H45" s="11">
        <f t="shared" si="4"/>
        <v>1</v>
      </c>
      <c r="I45" s="12">
        <v>12</v>
      </c>
      <c r="J45">
        <v>13</v>
      </c>
      <c r="K45" s="14">
        <f t="shared" si="5"/>
        <v>6.5</v>
      </c>
      <c r="L45" s="11">
        <v>247</v>
      </c>
      <c r="M45" s="14">
        <f t="shared" si="6"/>
        <v>38</v>
      </c>
      <c r="N45" s="14">
        <f t="shared" si="7"/>
        <v>23.691666666666666</v>
      </c>
      <c r="O45" s="11">
        <v>97</v>
      </c>
      <c r="P45" s="11">
        <v>35</v>
      </c>
      <c r="Q45" s="15">
        <f t="shared" si="15"/>
        <v>0.26515151515151514</v>
      </c>
      <c r="U45" s="16">
        <v>335</v>
      </c>
      <c r="V45" s="45">
        <v>649</v>
      </c>
      <c r="Z45" s="9"/>
      <c r="AB45"/>
    </row>
    <row r="46" spans="1:28" x14ac:dyDescent="0.25">
      <c r="A46" s="1">
        <v>38684</v>
      </c>
      <c r="B46" s="48">
        <f t="shared" si="9"/>
        <v>332</v>
      </c>
      <c r="C46" s="48">
        <f t="shared" si="10"/>
        <v>332</v>
      </c>
      <c r="D46" s="10">
        <f t="shared" si="0"/>
        <v>2005</v>
      </c>
      <c r="E46" s="10">
        <f t="shared" si="1"/>
        <v>2005</v>
      </c>
      <c r="F46" s="10">
        <f t="shared" si="2"/>
        <v>49</v>
      </c>
      <c r="G46" s="10">
        <f t="shared" si="14"/>
        <v>49</v>
      </c>
      <c r="H46" s="11">
        <f t="shared" si="4"/>
        <v>2</v>
      </c>
      <c r="I46" s="12">
        <v>24</v>
      </c>
      <c r="J46">
        <v>10</v>
      </c>
      <c r="K46" s="14">
        <f t="shared" si="5"/>
        <v>10</v>
      </c>
      <c r="L46" s="11">
        <v>183</v>
      </c>
      <c r="M46" s="14">
        <f t="shared" si="6"/>
        <v>18.3</v>
      </c>
      <c r="N46" s="14">
        <f t="shared" si="7"/>
        <v>23.691666666666666</v>
      </c>
      <c r="O46" s="11">
        <v>62</v>
      </c>
      <c r="P46" s="11">
        <v>16</v>
      </c>
      <c r="Q46" s="15">
        <f t="shared" si="15"/>
        <v>0.20512820512820512</v>
      </c>
      <c r="U46" s="16">
        <v>336</v>
      </c>
      <c r="V46" s="45">
        <v>562.33333333333337</v>
      </c>
      <c r="Z46" s="9"/>
      <c r="AB46"/>
    </row>
    <row r="47" spans="1:28" x14ac:dyDescent="0.25">
      <c r="A47" s="1">
        <v>38685</v>
      </c>
      <c r="B47" s="48">
        <f t="shared" si="9"/>
        <v>333</v>
      </c>
      <c r="C47" s="48">
        <f t="shared" si="10"/>
        <v>333</v>
      </c>
      <c r="D47" s="10">
        <f t="shared" si="0"/>
        <v>2005</v>
      </c>
      <c r="E47" s="10">
        <f t="shared" si="1"/>
        <v>2005</v>
      </c>
      <c r="F47" s="10">
        <f t="shared" si="2"/>
        <v>49</v>
      </c>
      <c r="G47" s="10">
        <f t="shared" si="14"/>
        <v>49</v>
      </c>
      <c r="H47" s="11">
        <f t="shared" si="4"/>
        <v>3</v>
      </c>
      <c r="I47" s="12">
        <v>24</v>
      </c>
      <c r="J47">
        <v>10</v>
      </c>
      <c r="K47" s="14">
        <f t="shared" si="5"/>
        <v>10</v>
      </c>
      <c r="L47" s="12">
        <v>68</v>
      </c>
      <c r="M47" s="14">
        <f t="shared" si="6"/>
        <v>6.8</v>
      </c>
      <c r="N47" s="14">
        <f t="shared" si="7"/>
        <v>23.691666666666666</v>
      </c>
      <c r="O47" s="11">
        <v>44</v>
      </c>
      <c r="P47" s="11">
        <v>13</v>
      </c>
      <c r="Q47" s="15">
        <f t="shared" si="15"/>
        <v>0.22807017543859648</v>
      </c>
      <c r="U47" s="16">
        <v>337</v>
      </c>
      <c r="V47" s="45">
        <v>745.875</v>
      </c>
      <c r="Z47" s="9"/>
      <c r="AB47"/>
    </row>
    <row r="48" spans="1:28" x14ac:dyDescent="0.25">
      <c r="A48" s="1">
        <v>38686</v>
      </c>
      <c r="B48" s="48">
        <f t="shared" si="9"/>
        <v>334</v>
      </c>
      <c r="C48" s="48">
        <f t="shared" si="10"/>
        <v>334</v>
      </c>
      <c r="D48" s="10">
        <f t="shared" si="0"/>
        <v>2005</v>
      </c>
      <c r="E48" s="10">
        <f t="shared" si="1"/>
        <v>2005</v>
      </c>
      <c r="F48" s="10">
        <f t="shared" si="2"/>
        <v>49</v>
      </c>
      <c r="G48" s="10">
        <f t="shared" si="14"/>
        <v>49</v>
      </c>
      <c r="H48" s="11">
        <f t="shared" si="4"/>
        <v>4</v>
      </c>
      <c r="I48" s="12">
        <v>12</v>
      </c>
      <c r="J48">
        <v>6</v>
      </c>
      <c r="K48" s="14">
        <f t="shared" si="5"/>
        <v>3</v>
      </c>
      <c r="L48" s="11">
        <v>95</v>
      </c>
      <c r="M48" s="14">
        <f t="shared" si="6"/>
        <v>31.666666666666668</v>
      </c>
      <c r="N48" s="14">
        <f t="shared" si="7"/>
        <v>23.691666666666666</v>
      </c>
      <c r="O48" s="11">
        <v>52</v>
      </c>
      <c r="P48" s="11">
        <v>29</v>
      </c>
      <c r="Q48" s="15">
        <f t="shared" si="15"/>
        <v>0.35802469135802467</v>
      </c>
      <c r="U48" s="16">
        <v>338</v>
      </c>
      <c r="V48" s="45">
        <v>689.5</v>
      </c>
      <c r="Z48" s="9"/>
      <c r="AB48"/>
    </row>
    <row r="49" spans="1:28" x14ac:dyDescent="0.25">
      <c r="A49" s="1">
        <v>38690</v>
      </c>
      <c r="B49" s="48">
        <f t="shared" si="9"/>
        <v>338</v>
      </c>
      <c r="C49" s="48">
        <f t="shared" si="10"/>
        <v>338</v>
      </c>
      <c r="D49" s="10">
        <f t="shared" si="0"/>
        <v>2005</v>
      </c>
      <c r="E49" s="10">
        <f t="shared" si="1"/>
        <v>2005</v>
      </c>
      <c r="F49" s="10">
        <f t="shared" si="2"/>
        <v>50</v>
      </c>
      <c r="G49" s="10">
        <f t="shared" si="14"/>
        <v>50</v>
      </c>
      <c r="H49" s="11">
        <f t="shared" si="4"/>
        <v>1</v>
      </c>
      <c r="I49" s="12">
        <v>12</v>
      </c>
      <c r="J49">
        <v>14</v>
      </c>
      <c r="K49" s="14">
        <f t="shared" si="5"/>
        <v>7</v>
      </c>
      <c r="L49" s="11">
        <v>586</v>
      </c>
      <c r="M49" s="14">
        <f t="shared" si="6"/>
        <v>83.714285714285708</v>
      </c>
      <c r="N49" s="14">
        <f t="shared" si="7"/>
        <v>72.538711288711283</v>
      </c>
      <c r="O49" s="11">
        <v>378</v>
      </c>
      <c r="P49" s="11">
        <v>146</v>
      </c>
      <c r="Q49" s="15">
        <f t="shared" si="15"/>
        <v>0.2786259541984733</v>
      </c>
      <c r="U49" s="16">
        <v>339</v>
      </c>
      <c r="V49" s="45">
        <v>935.83333333333337</v>
      </c>
      <c r="Z49" s="9"/>
      <c r="AB49"/>
    </row>
    <row r="50" spans="1:28" x14ac:dyDescent="0.25">
      <c r="A50" s="1">
        <v>38691</v>
      </c>
      <c r="B50" s="48">
        <f t="shared" si="9"/>
        <v>339</v>
      </c>
      <c r="C50" s="48">
        <f t="shared" si="10"/>
        <v>339</v>
      </c>
      <c r="D50" s="10">
        <f t="shared" si="0"/>
        <v>2005</v>
      </c>
      <c r="E50" s="10">
        <f t="shared" si="1"/>
        <v>2005</v>
      </c>
      <c r="F50" s="10">
        <f t="shared" si="2"/>
        <v>50</v>
      </c>
      <c r="G50" s="10">
        <f t="shared" si="14"/>
        <v>50</v>
      </c>
      <c r="H50" s="11">
        <f t="shared" si="4"/>
        <v>2</v>
      </c>
      <c r="I50" s="12">
        <v>24</v>
      </c>
      <c r="J50">
        <v>13</v>
      </c>
      <c r="K50" s="14">
        <f t="shared" si="5"/>
        <v>13</v>
      </c>
      <c r="L50" s="11">
        <v>554</v>
      </c>
      <c r="M50" s="14">
        <f t="shared" si="6"/>
        <v>42.615384615384613</v>
      </c>
      <c r="N50" s="14">
        <f t="shared" si="7"/>
        <v>72.538711288711283</v>
      </c>
      <c r="O50" s="11">
        <v>260</v>
      </c>
      <c r="P50" s="11">
        <v>129</v>
      </c>
      <c r="Q50" s="15">
        <f t="shared" si="15"/>
        <v>0.33161953727506427</v>
      </c>
      <c r="U50" s="16">
        <v>340</v>
      </c>
      <c r="V50" s="45">
        <v>966.75</v>
      </c>
      <c r="Z50" s="9"/>
      <c r="AB50"/>
    </row>
    <row r="51" spans="1:28" x14ac:dyDescent="0.25">
      <c r="A51" s="1">
        <v>38692</v>
      </c>
      <c r="B51" s="48">
        <f t="shared" si="9"/>
        <v>340</v>
      </c>
      <c r="C51" s="48">
        <f t="shared" si="10"/>
        <v>340</v>
      </c>
      <c r="D51" s="10">
        <f t="shared" si="0"/>
        <v>2005</v>
      </c>
      <c r="E51" s="10">
        <f t="shared" si="1"/>
        <v>2005</v>
      </c>
      <c r="F51" s="10">
        <f t="shared" si="2"/>
        <v>50</v>
      </c>
      <c r="G51" s="10">
        <f t="shared" si="14"/>
        <v>50</v>
      </c>
      <c r="H51" s="11">
        <f t="shared" si="4"/>
        <v>3</v>
      </c>
      <c r="I51" s="12">
        <v>24</v>
      </c>
      <c r="J51">
        <v>13</v>
      </c>
      <c r="K51" s="14">
        <f t="shared" si="5"/>
        <v>13</v>
      </c>
      <c r="L51" s="11">
        <v>929</v>
      </c>
      <c r="M51" s="14">
        <f t="shared" si="6"/>
        <v>71.461538461538467</v>
      </c>
      <c r="N51" s="14">
        <f t="shared" si="7"/>
        <v>72.538711288711283</v>
      </c>
      <c r="O51" s="11">
        <v>123</v>
      </c>
      <c r="P51" s="11">
        <v>66</v>
      </c>
      <c r="Q51" s="15">
        <f t="shared" si="15"/>
        <v>0.34920634920634919</v>
      </c>
      <c r="T51" s="9"/>
      <c r="U51" s="16">
        <v>341</v>
      </c>
      <c r="V51" s="45">
        <v>900.14285714285711</v>
      </c>
      <c r="Z51" s="9"/>
      <c r="AB51"/>
    </row>
    <row r="52" spans="1:28" x14ac:dyDescent="0.25">
      <c r="A52" s="1">
        <v>38693</v>
      </c>
      <c r="B52" s="48">
        <f t="shared" si="9"/>
        <v>341</v>
      </c>
      <c r="C52" s="48">
        <f t="shared" si="10"/>
        <v>341</v>
      </c>
      <c r="D52" s="10">
        <f t="shared" si="0"/>
        <v>2005</v>
      </c>
      <c r="E52" s="10">
        <f t="shared" si="1"/>
        <v>2005</v>
      </c>
      <c r="F52" s="10">
        <f t="shared" si="2"/>
        <v>50</v>
      </c>
      <c r="G52" s="10">
        <f t="shared" si="14"/>
        <v>50</v>
      </c>
      <c r="H52" s="11">
        <f t="shared" si="4"/>
        <v>4</v>
      </c>
      <c r="I52" s="12">
        <v>12</v>
      </c>
      <c r="J52">
        <v>11</v>
      </c>
      <c r="K52" s="14">
        <f t="shared" si="5"/>
        <v>5.5</v>
      </c>
      <c r="L52" s="11">
        <v>508</v>
      </c>
      <c r="M52" s="14">
        <f t="shared" si="6"/>
        <v>92.36363636363636</v>
      </c>
      <c r="N52" s="14">
        <f t="shared" si="7"/>
        <v>72.538711288711283</v>
      </c>
      <c r="O52" s="11">
        <v>228</v>
      </c>
      <c r="P52" s="11">
        <v>63</v>
      </c>
      <c r="Q52" s="15">
        <f t="shared" si="15"/>
        <v>0.21649484536082475</v>
      </c>
      <c r="U52" s="16">
        <v>342</v>
      </c>
      <c r="V52" s="45">
        <v>888.5</v>
      </c>
      <c r="Z52" s="9"/>
      <c r="AB52"/>
    </row>
    <row r="53" spans="1:28" x14ac:dyDescent="0.25">
      <c r="A53" s="1">
        <v>38697</v>
      </c>
      <c r="B53" s="48">
        <f t="shared" si="9"/>
        <v>345</v>
      </c>
      <c r="C53" s="48">
        <f t="shared" si="10"/>
        <v>345</v>
      </c>
      <c r="D53" s="10">
        <f t="shared" si="0"/>
        <v>2005</v>
      </c>
      <c r="E53" s="10">
        <f t="shared" si="1"/>
        <v>2005</v>
      </c>
      <c r="F53" s="10">
        <f t="shared" si="2"/>
        <v>51</v>
      </c>
      <c r="G53" s="10">
        <f t="shared" si="14"/>
        <v>51</v>
      </c>
      <c r="H53" s="11">
        <f t="shared" si="4"/>
        <v>1</v>
      </c>
      <c r="I53" s="12">
        <v>12</v>
      </c>
      <c r="J53">
        <v>19</v>
      </c>
      <c r="K53" s="14">
        <f t="shared" si="5"/>
        <v>9.5</v>
      </c>
      <c r="L53" s="11">
        <v>1253</v>
      </c>
      <c r="M53" s="14">
        <f t="shared" si="6"/>
        <v>131.89473684210526</v>
      </c>
      <c r="N53" s="14">
        <f t="shared" si="7"/>
        <v>118.92834107327141</v>
      </c>
      <c r="O53" s="11">
        <v>642</v>
      </c>
      <c r="P53" s="11">
        <v>294</v>
      </c>
      <c r="Q53" s="15">
        <f t="shared" si="15"/>
        <v>0.3141025641025641</v>
      </c>
      <c r="U53" s="16">
        <v>343</v>
      </c>
      <c r="V53" s="45">
        <v>888</v>
      </c>
      <c r="Z53" s="9"/>
      <c r="AB53"/>
    </row>
    <row r="54" spans="1:28" x14ac:dyDescent="0.25">
      <c r="A54" s="1">
        <v>38698</v>
      </c>
      <c r="B54" s="48">
        <f t="shared" si="9"/>
        <v>346</v>
      </c>
      <c r="C54" s="48">
        <f t="shared" si="10"/>
        <v>346</v>
      </c>
      <c r="D54" s="10">
        <f t="shared" si="0"/>
        <v>2005</v>
      </c>
      <c r="E54" s="10">
        <f t="shared" si="1"/>
        <v>2005</v>
      </c>
      <c r="F54" s="10">
        <f t="shared" si="2"/>
        <v>51</v>
      </c>
      <c r="G54" s="10">
        <f t="shared" si="14"/>
        <v>51</v>
      </c>
      <c r="H54" s="11">
        <f t="shared" si="4"/>
        <v>2</v>
      </c>
      <c r="I54" s="12">
        <v>24</v>
      </c>
      <c r="J54">
        <v>17</v>
      </c>
      <c r="K54" s="14">
        <f t="shared" si="5"/>
        <v>17</v>
      </c>
      <c r="L54" s="11">
        <v>1330</v>
      </c>
      <c r="M54" s="14">
        <f t="shared" si="6"/>
        <v>78.235294117647058</v>
      </c>
      <c r="N54" s="14">
        <f t="shared" si="7"/>
        <v>118.92834107327141</v>
      </c>
      <c r="O54" s="11">
        <v>728</v>
      </c>
      <c r="P54" s="11">
        <v>282</v>
      </c>
      <c r="Q54" s="15">
        <f t="shared" si="15"/>
        <v>0.27920792079207923</v>
      </c>
      <c r="U54" s="16">
        <v>344</v>
      </c>
      <c r="V54" s="45">
        <v>1193.7142857142858</v>
      </c>
      <c r="Z54" s="9"/>
      <c r="AB54"/>
    </row>
    <row r="55" spans="1:28" x14ac:dyDescent="0.25">
      <c r="A55" s="1">
        <v>38699</v>
      </c>
      <c r="B55" s="48">
        <f t="shared" si="9"/>
        <v>347</v>
      </c>
      <c r="C55" s="48">
        <f t="shared" si="10"/>
        <v>347</v>
      </c>
      <c r="D55" s="10">
        <f t="shared" si="0"/>
        <v>2005</v>
      </c>
      <c r="E55" s="10">
        <f t="shared" si="1"/>
        <v>2005</v>
      </c>
      <c r="F55" s="10">
        <f t="shared" si="2"/>
        <v>51</v>
      </c>
      <c r="G55" s="10">
        <f t="shared" si="14"/>
        <v>51</v>
      </c>
      <c r="H55" s="11">
        <f t="shared" si="4"/>
        <v>3</v>
      </c>
      <c r="I55" s="12">
        <v>24</v>
      </c>
      <c r="J55">
        <v>12</v>
      </c>
      <c r="K55" s="14">
        <f t="shared" si="5"/>
        <v>12</v>
      </c>
      <c r="L55" s="11">
        <v>955</v>
      </c>
      <c r="M55" s="14">
        <f t="shared" si="6"/>
        <v>79.583333333333329</v>
      </c>
      <c r="N55" s="14">
        <f t="shared" si="7"/>
        <v>118.92834107327141</v>
      </c>
      <c r="O55" s="11">
        <v>584</v>
      </c>
      <c r="P55" s="11">
        <v>218</v>
      </c>
      <c r="Q55" s="15">
        <f t="shared" si="15"/>
        <v>0.27182044887780549</v>
      </c>
      <c r="U55" s="16">
        <v>345</v>
      </c>
      <c r="V55" s="45">
        <v>1121.25</v>
      </c>
      <c r="Z55" s="9"/>
      <c r="AB55"/>
    </row>
    <row r="56" spans="1:28" x14ac:dyDescent="0.25">
      <c r="A56" s="1">
        <v>38700</v>
      </c>
      <c r="B56" s="48">
        <f>A56-DATE(YEAR(A56), 1, 0)</f>
        <v>348</v>
      </c>
      <c r="C56" s="48">
        <f t="shared" si="10"/>
        <v>348</v>
      </c>
      <c r="D56" s="10">
        <f t="shared" si="0"/>
        <v>2005</v>
      </c>
      <c r="E56" s="10">
        <f t="shared" si="1"/>
        <v>2005</v>
      </c>
      <c r="F56" s="10">
        <f t="shared" si="2"/>
        <v>51</v>
      </c>
      <c r="G56" s="10">
        <f t="shared" si="14"/>
        <v>51</v>
      </c>
      <c r="H56" s="11">
        <f t="shared" si="4"/>
        <v>4</v>
      </c>
      <c r="I56" s="12">
        <v>12</v>
      </c>
      <c r="J56">
        <v>10</v>
      </c>
      <c r="K56" s="14">
        <f t="shared" si="5"/>
        <v>5</v>
      </c>
      <c r="L56" s="11">
        <v>930</v>
      </c>
      <c r="M56" s="14">
        <f t="shared" si="6"/>
        <v>186</v>
      </c>
      <c r="N56" s="14">
        <f t="shared" si="7"/>
        <v>118.92834107327141</v>
      </c>
      <c r="O56" s="11">
        <v>515</v>
      </c>
      <c r="P56" s="11">
        <v>104</v>
      </c>
      <c r="Q56" s="15">
        <f t="shared" si="15"/>
        <v>0.1680129240710824</v>
      </c>
      <c r="U56" s="16">
        <v>346</v>
      </c>
      <c r="V56" s="45">
        <v>1314.6666666666667</v>
      </c>
      <c r="Z56" s="9"/>
      <c r="AB56"/>
    </row>
    <row r="57" spans="1:28" x14ac:dyDescent="0.25">
      <c r="A57" s="1">
        <v>38704</v>
      </c>
      <c r="B57" s="48">
        <f t="shared" si="9"/>
        <v>352</v>
      </c>
      <c r="C57" s="48">
        <f t="shared" si="10"/>
        <v>352</v>
      </c>
      <c r="D57" s="10">
        <f t="shared" si="0"/>
        <v>2005</v>
      </c>
      <c r="E57" s="10">
        <f t="shared" si="1"/>
        <v>2005</v>
      </c>
      <c r="F57" s="10">
        <f t="shared" si="2"/>
        <v>52</v>
      </c>
      <c r="G57" s="10">
        <f t="shared" si="14"/>
        <v>52</v>
      </c>
      <c r="H57" s="11">
        <f t="shared" si="4"/>
        <v>1</v>
      </c>
      <c r="I57" s="12">
        <v>12</v>
      </c>
      <c r="J57">
        <v>18</v>
      </c>
      <c r="K57" s="14">
        <f t="shared" si="5"/>
        <v>9</v>
      </c>
      <c r="L57" s="11">
        <v>2183</v>
      </c>
      <c r="M57" s="14">
        <f t="shared" si="6"/>
        <v>242.55555555555554</v>
      </c>
      <c r="N57" s="14">
        <f t="shared" si="7"/>
        <v>172.20555555555555</v>
      </c>
      <c r="O57" s="11">
        <v>1503</v>
      </c>
      <c r="P57" s="11">
        <v>672</v>
      </c>
      <c r="Q57" s="15">
        <f t="shared" si="15"/>
        <v>0.30896551724137933</v>
      </c>
      <c r="U57" s="16">
        <v>347</v>
      </c>
      <c r="V57" s="45">
        <v>1520.4285714285713</v>
      </c>
      <c r="Z57" s="9"/>
      <c r="AB57"/>
    </row>
    <row r="58" spans="1:28" x14ac:dyDescent="0.25">
      <c r="A58" s="1">
        <v>38705</v>
      </c>
      <c r="B58" s="48">
        <f t="shared" si="9"/>
        <v>353</v>
      </c>
      <c r="C58" s="48">
        <f t="shared" si="10"/>
        <v>353</v>
      </c>
      <c r="D58" s="10">
        <f t="shared" si="0"/>
        <v>2005</v>
      </c>
      <c r="E58" s="10">
        <f t="shared" si="1"/>
        <v>2005</v>
      </c>
      <c r="F58" s="10">
        <f t="shared" si="2"/>
        <v>52</v>
      </c>
      <c r="G58" s="10">
        <f t="shared" si="14"/>
        <v>52</v>
      </c>
      <c r="H58" s="11">
        <f t="shared" si="4"/>
        <v>2</v>
      </c>
      <c r="I58" s="12">
        <v>24</v>
      </c>
      <c r="J58">
        <v>15</v>
      </c>
      <c r="K58" s="14">
        <f t="shared" si="5"/>
        <v>15</v>
      </c>
      <c r="L58" s="11">
        <v>2989</v>
      </c>
      <c r="M58" s="14">
        <f t="shared" si="6"/>
        <v>199.26666666666668</v>
      </c>
      <c r="N58" s="14">
        <f t="shared" si="7"/>
        <v>172.20555555555555</v>
      </c>
      <c r="O58" s="11">
        <v>2158</v>
      </c>
      <c r="P58" s="11">
        <v>708</v>
      </c>
      <c r="Q58" s="15">
        <f t="shared" si="15"/>
        <v>0.24703419399860432</v>
      </c>
      <c r="U58" s="16">
        <v>348</v>
      </c>
      <c r="V58" s="45">
        <v>1236.6666666666667</v>
      </c>
      <c r="Z58" s="9"/>
      <c r="AB58"/>
    </row>
    <row r="59" spans="1:28" x14ac:dyDescent="0.25">
      <c r="A59" s="1">
        <v>38706</v>
      </c>
      <c r="B59" s="48">
        <f t="shared" si="9"/>
        <v>354</v>
      </c>
      <c r="C59" s="48">
        <f t="shared" si="10"/>
        <v>354</v>
      </c>
      <c r="D59" s="10">
        <f t="shared" si="0"/>
        <v>2005</v>
      </c>
      <c r="E59" s="10">
        <f t="shared" si="1"/>
        <v>2005</v>
      </c>
      <c r="F59" s="10">
        <f t="shared" si="2"/>
        <v>52</v>
      </c>
      <c r="G59" s="10">
        <f t="shared" si="14"/>
        <v>52</v>
      </c>
      <c r="H59" s="11">
        <f t="shared" si="4"/>
        <v>3</v>
      </c>
      <c r="I59" s="12">
        <v>24</v>
      </c>
      <c r="J59">
        <v>16</v>
      </c>
      <c r="K59" s="14">
        <f t="shared" si="5"/>
        <v>16</v>
      </c>
      <c r="L59" s="11">
        <v>1870</v>
      </c>
      <c r="M59" s="14">
        <f t="shared" si="6"/>
        <v>116.875</v>
      </c>
      <c r="N59" s="14">
        <f t="shared" si="7"/>
        <v>172.20555555555555</v>
      </c>
      <c r="O59" s="11">
        <v>781</v>
      </c>
      <c r="P59" s="11">
        <v>285</v>
      </c>
      <c r="Q59" s="15">
        <f t="shared" si="15"/>
        <v>0.2673545966228893</v>
      </c>
      <c r="U59" s="16">
        <v>349</v>
      </c>
      <c r="V59" s="45">
        <v>1409.6666666666667</v>
      </c>
      <c r="Z59" s="9"/>
      <c r="AB59"/>
    </row>
    <row r="60" spans="1:28" x14ac:dyDescent="0.25">
      <c r="A60" s="1">
        <v>38707</v>
      </c>
      <c r="B60" s="48">
        <f t="shared" si="9"/>
        <v>355</v>
      </c>
      <c r="C60" s="48">
        <f t="shared" si="10"/>
        <v>355</v>
      </c>
      <c r="D60" s="10">
        <f t="shared" si="0"/>
        <v>2005</v>
      </c>
      <c r="E60" s="10">
        <f t="shared" si="1"/>
        <v>2005</v>
      </c>
      <c r="F60" s="10">
        <f t="shared" si="2"/>
        <v>52</v>
      </c>
      <c r="G60" s="10">
        <f t="shared" si="14"/>
        <v>52</v>
      </c>
      <c r="H60" s="11">
        <f t="shared" si="4"/>
        <v>4</v>
      </c>
      <c r="I60" s="12">
        <v>12</v>
      </c>
      <c r="J60">
        <v>16</v>
      </c>
      <c r="K60" s="14">
        <f t="shared" si="5"/>
        <v>8</v>
      </c>
      <c r="L60" s="11">
        <v>1041</v>
      </c>
      <c r="M60" s="14">
        <f t="shared" si="6"/>
        <v>130.125</v>
      </c>
      <c r="N60" s="14">
        <f t="shared" si="7"/>
        <v>172.20555555555555</v>
      </c>
      <c r="O60" s="11">
        <v>773</v>
      </c>
      <c r="P60" s="11">
        <v>253</v>
      </c>
      <c r="Q60" s="15">
        <f t="shared" si="15"/>
        <v>0.246588693957115</v>
      </c>
      <c r="U60" s="16">
        <v>350</v>
      </c>
      <c r="V60" s="45">
        <v>1126.8571428571429</v>
      </c>
      <c r="Z60" s="9"/>
      <c r="AB60"/>
    </row>
    <row r="61" spans="1:28" x14ac:dyDescent="0.25">
      <c r="A61" s="1">
        <v>38711</v>
      </c>
      <c r="B61" s="48">
        <f t="shared" si="9"/>
        <v>359</v>
      </c>
      <c r="C61" s="48">
        <f t="shared" si="10"/>
        <v>359</v>
      </c>
      <c r="D61" s="10">
        <f t="shared" si="0"/>
        <v>2005</v>
      </c>
      <c r="E61" s="10">
        <f t="shared" si="1"/>
        <v>2005</v>
      </c>
      <c r="F61" s="10">
        <f t="shared" si="2"/>
        <v>53</v>
      </c>
      <c r="G61" s="10">
        <f t="shared" si="14"/>
        <v>53</v>
      </c>
      <c r="H61" s="11">
        <f t="shared" si="4"/>
        <v>1</v>
      </c>
      <c r="I61" s="12">
        <v>12</v>
      </c>
      <c r="J61">
        <v>12</v>
      </c>
      <c r="K61" s="14">
        <f t="shared" si="5"/>
        <v>6</v>
      </c>
      <c r="L61" s="11">
        <v>1380</v>
      </c>
      <c r="M61" s="14">
        <f t="shared" si="6"/>
        <v>230</v>
      </c>
      <c r="N61" s="14">
        <f t="shared" si="7"/>
        <v>182.5</v>
      </c>
      <c r="O61" s="11">
        <v>846</v>
      </c>
      <c r="P61" s="11">
        <v>487</v>
      </c>
      <c r="Q61" s="15">
        <f t="shared" si="15"/>
        <v>0.36534133533383345</v>
      </c>
      <c r="U61" s="16">
        <v>351</v>
      </c>
      <c r="V61" s="45">
        <v>978.625</v>
      </c>
      <c r="Z61" s="9"/>
      <c r="AB61"/>
    </row>
    <row r="62" spans="1:28" x14ac:dyDescent="0.25">
      <c r="A62" s="1">
        <v>38712</v>
      </c>
      <c r="B62" s="48">
        <f t="shared" si="9"/>
        <v>360</v>
      </c>
      <c r="C62" s="48">
        <f t="shared" si="10"/>
        <v>360</v>
      </c>
      <c r="D62" s="10">
        <f t="shared" si="0"/>
        <v>2005</v>
      </c>
      <c r="E62" s="10">
        <f t="shared" si="1"/>
        <v>2005</v>
      </c>
      <c r="F62" s="10">
        <f t="shared" si="2"/>
        <v>53</v>
      </c>
      <c r="G62" s="10">
        <f t="shared" si="14"/>
        <v>53</v>
      </c>
      <c r="H62" s="11">
        <f t="shared" si="4"/>
        <v>2</v>
      </c>
      <c r="I62" s="12">
        <v>24</v>
      </c>
      <c r="J62">
        <v>15</v>
      </c>
      <c r="K62" s="14">
        <f t="shared" si="5"/>
        <v>15</v>
      </c>
      <c r="L62" s="11">
        <v>2871</v>
      </c>
      <c r="M62" s="14">
        <f t="shared" si="6"/>
        <v>191.4</v>
      </c>
      <c r="N62" s="14">
        <f t="shared" si="7"/>
        <v>182.5</v>
      </c>
      <c r="O62" s="11">
        <v>1768</v>
      </c>
      <c r="P62" s="11">
        <v>941</v>
      </c>
      <c r="Q62" s="15">
        <f t="shared" si="15"/>
        <v>0.34736064968623109</v>
      </c>
      <c r="U62" s="16">
        <v>352</v>
      </c>
      <c r="V62" s="45">
        <v>1289.1111111111111</v>
      </c>
      <c r="Z62" s="9"/>
      <c r="AB62"/>
    </row>
    <row r="63" spans="1:28" x14ac:dyDescent="0.25">
      <c r="A63" s="1">
        <v>38713</v>
      </c>
      <c r="B63" s="48">
        <f t="shared" si="9"/>
        <v>361</v>
      </c>
      <c r="C63" s="48">
        <f t="shared" si="10"/>
        <v>361</v>
      </c>
      <c r="D63" s="10">
        <f t="shared" si="0"/>
        <v>2005</v>
      </c>
      <c r="E63" s="10">
        <f t="shared" si="1"/>
        <v>2005</v>
      </c>
      <c r="F63" s="10">
        <f t="shared" si="2"/>
        <v>53</v>
      </c>
      <c r="G63" s="10">
        <f t="shared" si="14"/>
        <v>53</v>
      </c>
      <c r="H63" s="11">
        <f t="shared" si="4"/>
        <v>3</v>
      </c>
      <c r="I63" s="12">
        <v>24</v>
      </c>
      <c r="J63">
        <v>15</v>
      </c>
      <c r="K63" s="14">
        <f t="shared" si="5"/>
        <v>15</v>
      </c>
      <c r="L63" s="11">
        <v>1929</v>
      </c>
      <c r="M63" s="14">
        <f t="shared" si="6"/>
        <v>128.6</v>
      </c>
      <c r="N63" s="14">
        <f t="shared" si="7"/>
        <v>182.5</v>
      </c>
      <c r="O63" s="11">
        <v>1257</v>
      </c>
      <c r="P63" s="11">
        <v>671</v>
      </c>
      <c r="Q63" s="15">
        <f t="shared" si="15"/>
        <v>0.34802904564315351</v>
      </c>
      <c r="U63" s="16">
        <v>353</v>
      </c>
      <c r="V63" s="45">
        <v>1324.5</v>
      </c>
      <c r="Z63" s="9"/>
      <c r="AB63"/>
    </row>
    <row r="64" spans="1:28" x14ac:dyDescent="0.25">
      <c r="A64" s="1">
        <v>38714</v>
      </c>
      <c r="B64" s="48">
        <f t="shared" si="9"/>
        <v>362</v>
      </c>
      <c r="C64" s="48">
        <f t="shared" si="10"/>
        <v>362</v>
      </c>
      <c r="D64" s="10">
        <f t="shared" si="0"/>
        <v>2005</v>
      </c>
      <c r="E64" s="10">
        <f t="shared" si="1"/>
        <v>2005</v>
      </c>
      <c r="F64" s="10">
        <f t="shared" si="2"/>
        <v>53</v>
      </c>
      <c r="G64" s="10">
        <f t="shared" si="14"/>
        <v>53</v>
      </c>
      <c r="H64" s="11">
        <f t="shared" si="4"/>
        <v>4</v>
      </c>
      <c r="I64" s="12">
        <v>12</v>
      </c>
      <c r="J64">
        <v>8</v>
      </c>
      <c r="K64" s="14">
        <f t="shared" si="5"/>
        <v>4</v>
      </c>
      <c r="L64" s="11">
        <v>720</v>
      </c>
      <c r="M64" s="14">
        <f t="shared" si="6"/>
        <v>180</v>
      </c>
      <c r="N64" s="14">
        <f t="shared" si="7"/>
        <v>182.5</v>
      </c>
      <c r="O64" s="11">
        <v>475</v>
      </c>
      <c r="P64" s="11">
        <v>232</v>
      </c>
      <c r="Q64" s="15">
        <f t="shared" si="15"/>
        <v>0.32814710042432815</v>
      </c>
      <c r="U64" s="16">
        <v>354</v>
      </c>
      <c r="V64" s="45">
        <v>1205</v>
      </c>
      <c r="Z64" s="9"/>
      <c r="AB64"/>
    </row>
    <row r="65" spans="1:28" x14ac:dyDescent="0.25">
      <c r="A65" s="1">
        <v>38718</v>
      </c>
      <c r="B65" s="48">
        <f t="shared" si="9"/>
        <v>1</v>
      </c>
      <c r="C65" s="48">
        <f t="shared" si="10"/>
        <v>366</v>
      </c>
      <c r="D65" s="10">
        <f t="shared" si="0"/>
        <v>2006</v>
      </c>
      <c r="E65" s="10">
        <f t="shared" si="1"/>
        <v>2005</v>
      </c>
      <c r="F65" s="10">
        <f t="shared" si="2"/>
        <v>1</v>
      </c>
      <c r="G65" s="10">
        <v>54</v>
      </c>
      <c r="H65" s="11">
        <f t="shared" si="4"/>
        <v>1</v>
      </c>
      <c r="I65" s="12">
        <v>15</v>
      </c>
      <c r="J65">
        <v>13</v>
      </c>
      <c r="K65" s="14">
        <f t="shared" si="5"/>
        <v>8.125</v>
      </c>
      <c r="L65" s="11">
        <v>1070</v>
      </c>
      <c r="M65" s="14">
        <f t="shared" si="6"/>
        <v>131.69230769230768</v>
      </c>
      <c r="N65" s="14">
        <f t="shared" si="7"/>
        <v>106.23461538461538</v>
      </c>
      <c r="O65" s="11">
        <v>612</v>
      </c>
      <c r="P65" s="11">
        <v>457</v>
      </c>
      <c r="Q65" s="15">
        <f t="shared" si="15"/>
        <v>0.42750233863423759</v>
      </c>
      <c r="U65" s="16">
        <v>355</v>
      </c>
      <c r="V65" s="45">
        <v>1147.125</v>
      </c>
      <c r="Z65" s="9"/>
      <c r="AB65"/>
    </row>
    <row r="66" spans="1:28" x14ac:dyDescent="0.25">
      <c r="A66" s="1">
        <v>38719</v>
      </c>
      <c r="B66" s="48">
        <f t="shared" si="9"/>
        <v>2</v>
      </c>
      <c r="C66" s="48">
        <f t="shared" si="10"/>
        <v>367</v>
      </c>
      <c r="D66" s="10">
        <f t="shared" ref="D66:D129" si="16">YEAR(A66)</f>
        <v>2006</v>
      </c>
      <c r="E66" s="10">
        <f t="shared" ref="E66:E129" si="17">IF(F66&gt;10,D66,D66-1)</f>
        <v>2005</v>
      </c>
      <c r="F66" s="10">
        <f t="shared" ref="F66:F129" si="18">WEEKNUM(A66)</f>
        <v>1</v>
      </c>
      <c r="G66" s="10">
        <v>54</v>
      </c>
      <c r="H66" s="11">
        <f t="shared" ref="H66:H129" si="19">WEEKDAY(A66)</f>
        <v>2</v>
      </c>
      <c r="I66" s="12">
        <v>24</v>
      </c>
      <c r="J66">
        <v>13</v>
      </c>
      <c r="K66" s="14">
        <f t="shared" ref="K66:K129" si="20">(I66/24)*J66</f>
        <v>13</v>
      </c>
      <c r="L66" s="11">
        <v>1548</v>
      </c>
      <c r="M66" s="14">
        <f t="shared" ref="M66:M129" si="21">L66/K66</f>
        <v>119.07692307692308</v>
      </c>
      <c r="N66" s="14">
        <f t="shared" ref="N66:N129" si="22">AVERAGEIFS(M:M,E:E,E66,G:G,G66)</f>
        <v>106.23461538461538</v>
      </c>
      <c r="O66" s="11">
        <v>901</v>
      </c>
      <c r="P66" s="11">
        <v>647</v>
      </c>
      <c r="Q66" s="15">
        <f t="shared" si="15"/>
        <v>0.41795865633074936</v>
      </c>
      <c r="U66" s="16">
        <v>356</v>
      </c>
      <c r="V66" s="45">
        <v>1340</v>
      </c>
      <c r="Z66" s="9"/>
      <c r="AB66"/>
    </row>
    <row r="67" spans="1:28" x14ac:dyDescent="0.25">
      <c r="A67" s="1">
        <v>38720</v>
      </c>
      <c r="B67" s="48">
        <f t="shared" ref="B67:B130" si="23">A67-DATE(YEAR(A67), 1, 0)</f>
        <v>3</v>
      </c>
      <c r="C67" s="48">
        <f t="shared" ref="C67:C130" si="24">IF(B67&lt;300, B67+(DATE(YEAR(A67), 12, 31)-DATE(YEAR(A67), 1, 1)+1), B67)</f>
        <v>368</v>
      </c>
      <c r="D67" s="10">
        <f t="shared" si="16"/>
        <v>2006</v>
      </c>
      <c r="E67" s="10">
        <f t="shared" si="17"/>
        <v>2005</v>
      </c>
      <c r="F67" s="10">
        <f t="shared" si="18"/>
        <v>1</v>
      </c>
      <c r="G67" s="10">
        <v>54</v>
      </c>
      <c r="H67" s="11">
        <f t="shared" si="19"/>
        <v>3</v>
      </c>
      <c r="I67" s="12">
        <v>24</v>
      </c>
      <c r="J67">
        <v>13</v>
      </c>
      <c r="K67" s="14">
        <f t="shared" si="20"/>
        <v>13</v>
      </c>
      <c r="L67" s="11">
        <v>1205</v>
      </c>
      <c r="M67" s="14">
        <f t="shared" si="21"/>
        <v>92.692307692307693</v>
      </c>
      <c r="N67" s="14">
        <f t="shared" si="22"/>
        <v>106.23461538461538</v>
      </c>
      <c r="O67" s="11">
        <v>750</v>
      </c>
      <c r="P67" s="11">
        <v>455</v>
      </c>
      <c r="Q67" s="15">
        <f t="shared" si="15"/>
        <v>0.37759336099585061</v>
      </c>
      <c r="U67" s="16">
        <v>357</v>
      </c>
      <c r="V67" s="45">
        <v>967.28571428571433</v>
      </c>
      <c r="Z67" s="9"/>
      <c r="AB67"/>
    </row>
    <row r="68" spans="1:28" x14ac:dyDescent="0.25">
      <c r="A68" s="1">
        <v>38721</v>
      </c>
      <c r="B68" s="48">
        <f t="shared" si="23"/>
        <v>4</v>
      </c>
      <c r="C68" s="48">
        <f t="shared" si="24"/>
        <v>369</v>
      </c>
      <c r="D68" s="10">
        <f t="shared" si="16"/>
        <v>2006</v>
      </c>
      <c r="E68" s="10">
        <f t="shared" si="17"/>
        <v>2005</v>
      </c>
      <c r="F68" s="10">
        <f t="shared" si="18"/>
        <v>1</v>
      </c>
      <c r="G68" s="10">
        <v>54</v>
      </c>
      <c r="H68" s="11">
        <f t="shared" si="19"/>
        <v>4</v>
      </c>
      <c r="I68" s="12">
        <v>15</v>
      </c>
      <c r="J68">
        <v>13</v>
      </c>
      <c r="K68" s="14">
        <f t="shared" si="20"/>
        <v>8.125</v>
      </c>
      <c r="L68" s="11">
        <v>662</v>
      </c>
      <c r="M68" s="14">
        <f t="shared" si="21"/>
        <v>81.476923076923072</v>
      </c>
      <c r="N68" s="14">
        <f t="shared" si="22"/>
        <v>106.23461538461538</v>
      </c>
      <c r="O68" s="11">
        <v>378</v>
      </c>
      <c r="P68" s="11">
        <v>284</v>
      </c>
      <c r="Q68" s="15">
        <f t="shared" si="15"/>
        <v>0.42900302114803623</v>
      </c>
      <c r="U68" s="16">
        <v>358</v>
      </c>
      <c r="V68" s="45">
        <v>654.28571428571433</v>
      </c>
      <c r="Z68" s="9"/>
      <c r="AB68"/>
    </row>
    <row r="69" spans="1:28" x14ac:dyDescent="0.25">
      <c r="A69" s="1">
        <v>38725</v>
      </c>
      <c r="B69" s="48">
        <f t="shared" si="23"/>
        <v>8</v>
      </c>
      <c r="C69" s="48">
        <f t="shared" si="24"/>
        <v>373</v>
      </c>
      <c r="D69" s="10">
        <f t="shared" si="16"/>
        <v>2006</v>
      </c>
      <c r="E69" s="10">
        <f t="shared" si="17"/>
        <v>2005</v>
      </c>
      <c r="F69" s="10">
        <f t="shared" si="18"/>
        <v>2</v>
      </c>
      <c r="G69" s="10">
        <v>55</v>
      </c>
      <c r="H69" s="11">
        <f t="shared" si="19"/>
        <v>1</v>
      </c>
      <c r="I69" s="12">
        <v>15</v>
      </c>
      <c r="J69">
        <v>12</v>
      </c>
      <c r="K69" s="14">
        <f t="shared" si="20"/>
        <v>7.5</v>
      </c>
      <c r="L69" s="11">
        <v>599</v>
      </c>
      <c r="M69" s="14">
        <f t="shared" si="21"/>
        <v>79.86666666666666</v>
      </c>
      <c r="N69" s="14">
        <f t="shared" si="22"/>
        <v>38.62916666666667</v>
      </c>
      <c r="O69" s="11">
        <v>285</v>
      </c>
      <c r="P69" s="11">
        <v>264</v>
      </c>
      <c r="Q69" s="15">
        <f t="shared" si="15"/>
        <v>0.48087431693989069</v>
      </c>
      <c r="U69" s="16">
        <v>359</v>
      </c>
      <c r="V69" s="45">
        <v>1047.75</v>
      </c>
      <c r="Z69" s="9"/>
      <c r="AB69"/>
    </row>
    <row r="70" spans="1:28" x14ac:dyDescent="0.25">
      <c r="A70" s="1">
        <v>38726</v>
      </c>
      <c r="B70" s="48">
        <f t="shared" si="23"/>
        <v>9</v>
      </c>
      <c r="C70" s="48">
        <f t="shared" si="24"/>
        <v>374</v>
      </c>
      <c r="D70" s="10">
        <f t="shared" si="16"/>
        <v>2006</v>
      </c>
      <c r="E70" s="10">
        <f t="shared" si="17"/>
        <v>2005</v>
      </c>
      <c r="F70" s="10">
        <f t="shared" si="18"/>
        <v>2</v>
      </c>
      <c r="G70" s="10">
        <v>55</v>
      </c>
      <c r="H70" s="11">
        <f t="shared" si="19"/>
        <v>2</v>
      </c>
      <c r="I70" s="12">
        <v>24</v>
      </c>
      <c r="J70">
        <v>13</v>
      </c>
      <c r="K70" s="14">
        <f t="shared" si="20"/>
        <v>13</v>
      </c>
      <c r="L70" s="11">
        <v>611</v>
      </c>
      <c r="M70" s="14">
        <f t="shared" si="21"/>
        <v>47</v>
      </c>
      <c r="N70" s="14">
        <f t="shared" si="22"/>
        <v>38.62916666666667</v>
      </c>
      <c r="O70" s="11">
        <v>358</v>
      </c>
      <c r="P70" s="11">
        <v>240</v>
      </c>
      <c r="Q70" s="15">
        <f t="shared" si="15"/>
        <v>0.40133779264214048</v>
      </c>
      <c r="U70" s="16">
        <v>360</v>
      </c>
      <c r="V70" s="45">
        <v>1387.1428571428571</v>
      </c>
      <c r="Z70" s="9"/>
      <c r="AB70"/>
    </row>
    <row r="71" spans="1:28" x14ac:dyDescent="0.25">
      <c r="A71" s="1">
        <v>38727</v>
      </c>
      <c r="B71" s="48">
        <f t="shared" si="23"/>
        <v>10</v>
      </c>
      <c r="C71" s="48">
        <f t="shared" si="24"/>
        <v>375</v>
      </c>
      <c r="D71" s="10">
        <f t="shared" si="16"/>
        <v>2006</v>
      </c>
      <c r="E71" s="10">
        <f t="shared" si="17"/>
        <v>2005</v>
      </c>
      <c r="F71" s="10">
        <f t="shared" si="18"/>
        <v>2</v>
      </c>
      <c r="G71" s="10">
        <v>55</v>
      </c>
      <c r="H71" s="11">
        <f t="shared" si="19"/>
        <v>3</v>
      </c>
      <c r="I71" s="12">
        <v>24</v>
      </c>
      <c r="J71">
        <v>4</v>
      </c>
      <c r="K71" s="14">
        <f t="shared" si="20"/>
        <v>4</v>
      </c>
      <c r="L71" s="11">
        <v>61</v>
      </c>
      <c r="M71" s="14">
        <f t="shared" si="21"/>
        <v>15.25</v>
      </c>
      <c r="N71" s="14">
        <f t="shared" si="22"/>
        <v>38.62916666666667</v>
      </c>
      <c r="O71" s="11">
        <v>22</v>
      </c>
      <c r="P71" s="11">
        <v>31</v>
      </c>
      <c r="Q71" s="15">
        <f t="shared" si="15"/>
        <v>0.58490566037735847</v>
      </c>
      <c r="U71" s="16">
        <v>361</v>
      </c>
      <c r="V71" s="45">
        <v>1154.625</v>
      </c>
      <c r="Z71" s="9"/>
      <c r="AB71"/>
    </row>
    <row r="72" spans="1:28" x14ac:dyDescent="0.25">
      <c r="A72" s="1">
        <v>38728</v>
      </c>
      <c r="B72" s="48">
        <f t="shared" si="23"/>
        <v>11</v>
      </c>
      <c r="C72" s="48">
        <f t="shared" si="24"/>
        <v>376</v>
      </c>
      <c r="D72" s="10">
        <f t="shared" si="16"/>
        <v>2006</v>
      </c>
      <c r="E72" s="10">
        <f t="shared" si="17"/>
        <v>2005</v>
      </c>
      <c r="F72" s="10">
        <f t="shared" si="18"/>
        <v>2</v>
      </c>
      <c r="G72" s="10">
        <v>55</v>
      </c>
      <c r="H72" s="11">
        <f t="shared" si="19"/>
        <v>4</v>
      </c>
      <c r="I72" s="12">
        <v>15</v>
      </c>
      <c r="J72">
        <v>4</v>
      </c>
      <c r="K72" s="14">
        <f t="shared" si="20"/>
        <v>2.5</v>
      </c>
      <c r="L72" s="11">
        <v>31</v>
      </c>
      <c r="M72" s="14">
        <f t="shared" si="21"/>
        <v>12.4</v>
      </c>
      <c r="N72" s="14">
        <f t="shared" si="22"/>
        <v>38.62916666666667</v>
      </c>
      <c r="O72" s="11">
        <v>16</v>
      </c>
      <c r="P72" s="11">
        <v>15</v>
      </c>
      <c r="Q72" s="15">
        <f t="shared" si="15"/>
        <v>0.4838709677419355</v>
      </c>
      <c r="U72" s="16">
        <v>362</v>
      </c>
      <c r="V72" s="45">
        <v>1176</v>
      </c>
      <c r="Z72" s="9"/>
      <c r="AB72"/>
    </row>
    <row r="73" spans="1:28" x14ac:dyDescent="0.25">
      <c r="A73" s="1">
        <v>38732</v>
      </c>
      <c r="B73" s="48">
        <f t="shared" si="23"/>
        <v>15</v>
      </c>
      <c r="C73" s="48">
        <f t="shared" si="24"/>
        <v>380</v>
      </c>
      <c r="D73" s="10">
        <f t="shared" si="16"/>
        <v>2006</v>
      </c>
      <c r="E73" s="10">
        <f t="shared" si="17"/>
        <v>2005</v>
      </c>
      <c r="F73" s="10">
        <f t="shared" si="18"/>
        <v>3</v>
      </c>
      <c r="G73" s="10">
        <v>56</v>
      </c>
      <c r="H73" s="11">
        <f t="shared" si="19"/>
        <v>1</v>
      </c>
      <c r="I73" s="12">
        <v>15</v>
      </c>
      <c r="J73">
        <v>8</v>
      </c>
      <c r="K73" s="14">
        <f t="shared" si="20"/>
        <v>5</v>
      </c>
      <c r="L73" s="11">
        <v>42</v>
      </c>
      <c r="M73" s="14">
        <f t="shared" si="21"/>
        <v>8.4</v>
      </c>
      <c r="N73" s="14">
        <f t="shared" si="22"/>
        <v>41.191077441077447</v>
      </c>
      <c r="Q73" s="15"/>
      <c r="U73" s="16">
        <v>363</v>
      </c>
      <c r="V73" s="45">
        <v>1246.4000000000001</v>
      </c>
      <c r="Z73" s="9"/>
      <c r="AB73"/>
    </row>
    <row r="74" spans="1:28" x14ac:dyDescent="0.25">
      <c r="A74" s="1">
        <v>38733</v>
      </c>
      <c r="B74" s="48">
        <f t="shared" si="23"/>
        <v>16</v>
      </c>
      <c r="C74" s="48">
        <f t="shared" si="24"/>
        <v>381</v>
      </c>
      <c r="D74" s="10">
        <f t="shared" si="16"/>
        <v>2006</v>
      </c>
      <c r="E74" s="10">
        <f t="shared" si="17"/>
        <v>2005</v>
      </c>
      <c r="F74" s="10">
        <f t="shared" si="18"/>
        <v>3</v>
      </c>
      <c r="G74" s="10">
        <v>56</v>
      </c>
      <c r="H74" s="11">
        <f t="shared" si="19"/>
        <v>2</v>
      </c>
      <c r="I74" s="12">
        <v>24</v>
      </c>
      <c r="J74">
        <v>10</v>
      </c>
      <c r="K74" s="14">
        <f t="shared" si="20"/>
        <v>10</v>
      </c>
      <c r="L74" s="11">
        <v>933</v>
      </c>
      <c r="M74" s="14">
        <f t="shared" si="21"/>
        <v>93.3</v>
      </c>
      <c r="N74" s="14">
        <f t="shared" si="22"/>
        <v>41.191077441077447</v>
      </c>
      <c r="O74" s="11">
        <v>459</v>
      </c>
      <c r="P74" s="11">
        <v>413</v>
      </c>
      <c r="Q74" s="15">
        <f t="shared" ref="Q74:Q112" si="25">P74/(O74+P74)</f>
        <v>0.47362385321100919</v>
      </c>
      <c r="U74" s="16">
        <v>364</v>
      </c>
      <c r="V74" s="45">
        <v>987.2</v>
      </c>
      <c r="Z74" s="9"/>
      <c r="AB74"/>
    </row>
    <row r="75" spans="1:28" x14ac:dyDescent="0.25">
      <c r="A75" s="1">
        <v>38734</v>
      </c>
      <c r="B75" s="48">
        <f t="shared" si="23"/>
        <v>17</v>
      </c>
      <c r="C75" s="48">
        <f t="shared" si="24"/>
        <v>382</v>
      </c>
      <c r="D75" s="10">
        <f t="shared" si="16"/>
        <v>2006</v>
      </c>
      <c r="E75" s="10">
        <f t="shared" si="17"/>
        <v>2005</v>
      </c>
      <c r="F75" s="10">
        <f t="shared" si="18"/>
        <v>3</v>
      </c>
      <c r="G75" s="10">
        <v>56</v>
      </c>
      <c r="H75" s="11">
        <f t="shared" si="19"/>
        <v>3</v>
      </c>
      <c r="I75" s="12">
        <v>24</v>
      </c>
      <c r="J75">
        <v>9</v>
      </c>
      <c r="K75" s="14">
        <f t="shared" si="20"/>
        <v>9</v>
      </c>
      <c r="L75" s="11">
        <v>446</v>
      </c>
      <c r="M75" s="14">
        <f t="shared" si="21"/>
        <v>49.555555555555557</v>
      </c>
      <c r="N75" s="14">
        <f t="shared" si="22"/>
        <v>41.191077441077447</v>
      </c>
      <c r="O75" s="11">
        <v>218</v>
      </c>
      <c r="P75" s="11">
        <v>228</v>
      </c>
      <c r="Q75" s="15">
        <f t="shared" si="25"/>
        <v>0.5112107623318386</v>
      </c>
      <c r="U75" s="16">
        <v>365</v>
      </c>
      <c r="V75" s="45">
        <v>665.8</v>
      </c>
      <c r="Z75" s="9"/>
      <c r="AB75"/>
    </row>
    <row r="76" spans="1:28" x14ac:dyDescent="0.25">
      <c r="A76" s="1">
        <v>38735</v>
      </c>
      <c r="B76" s="48">
        <f t="shared" si="23"/>
        <v>18</v>
      </c>
      <c r="C76" s="48">
        <f t="shared" si="24"/>
        <v>383</v>
      </c>
      <c r="D76" s="10">
        <f t="shared" si="16"/>
        <v>2006</v>
      </c>
      <c r="E76" s="10">
        <f t="shared" si="17"/>
        <v>2005</v>
      </c>
      <c r="F76" s="10">
        <f t="shared" si="18"/>
        <v>3</v>
      </c>
      <c r="G76" s="10">
        <v>56</v>
      </c>
      <c r="H76" s="11">
        <f t="shared" si="19"/>
        <v>4</v>
      </c>
      <c r="I76" s="12">
        <v>15</v>
      </c>
      <c r="J76">
        <v>8</v>
      </c>
      <c r="K76" s="14">
        <f t="shared" si="20"/>
        <v>5</v>
      </c>
      <c r="L76" s="11">
        <v>276</v>
      </c>
      <c r="M76" s="14">
        <f t="shared" si="21"/>
        <v>55.2</v>
      </c>
      <c r="N76" s="14">
        <f t="shared" si="22"/>
        <v>41.191077441077447</v>
      </c>
      <c r="O76" s="11">
        <v>123</v>
      </c>
      <c r="P76" s="11">
        <v>128</v>
      </c>
      <c r="Q76" s="15">
        <f t="shared" si="25"/>
        <v>0.50996015936254979</v>
      </c>
      <c r="U76" s="16">
        <v>366</v>
      </c>
      <c r="V76" s="45">
        <v>441.4</v>
      </c>
      <c r="Z76" s="9"/>
      <c r="AB76"/>
    </row>
    <row r="77" spans="1:28" x14ac:dyDescent="0.25">
      <c r="A77" s="1">
        <v>38737</v>
      </c>
      <c r="B77" s="48">
        <f t="shared" si="23"/>
        <v>20</v>
      </c>
      <c r="C77" s="48">
        <f t="shared" si="24"/>
        <v>385</v>
      </c>
      <c r="D77" s="10">
        <f t="shared" si="16"/>
        <v>2006</v>
      </c>
      <c r="E77" s="10">
        <f t="shared" si="17"/>
        <v>2005</v>
      </c>
      <c r="F77" s="10">
        <f t="shared" si="18"/>
        <v>3</v>
      </c>
      <c r="G77" s="10">
        <v>56</v>
      </c>
      <c r="H77" s="11">
        <f t="shared" si="19"/>
        <v>6</v>
      </c>
      <c r="I77" s="12">
        <v>15</v>
      </c>
      <c r="J77">
        <v>11</v>
      </c>
      <c r="K77" s="14">
        <f t="shared" si="20"/>
        <v>6.875</v>
      </c>
      <c r="L77" s="11">
        <v>146</v>
      </c>
      <c r="M77" s="14">
        <f t="shared" si="21"/>
        <v>21.236363636363638</v>
      </c>
      <c r="N77" s="14">
        <f t="shared" si="22"/>
        <v>41.191077441077447</v>
      </c>
      <c r="O77" s="11">
        <v>61</v>
      </c>
      <c r="P77" s="11">
        <v>61</v>
      </c>
      <c r="Q77" s="15">
        <f t="shared" si="25"/>
        <v>0.5</v>
      </c>
      <c r="U77" s="16">
        <v>367</v>
      </c>
      <c r="V77" s="45">
        <v>1284.6666666666667</v>
      </c>
      <c r="Z77" s="9"/>
      <c r="AB77"/>
    </row>
    <row r="78" spans="1:28" x14ac:dyDescent="0.25">
      <c r="A78" s="1">
        <v>38738</v>
      </c>
      <c r="B78" s="48">
        <f t="shared" si="23"/>
        <v>21</v>
      </c>
      <c r="C78" s="48">
        <f t="shared" si="24"/>
        <v>386</v>
      </c>
      <c r="D78" s="10">
        <f t="shared" si="16"/>
        <v>2006</v>
      </c>
      <c r="E78" s="10">
        <f t="shared" si="17"/>
        <v>2005</v>
      </c>
      <c r="F78" s="10">
        <f t="shared" si="18"/>
        <v>3</v>
      </c>
      <c r="G78" s="10">
        <v>56</v>
      </c>
      <c r="H78" s="11">
        <f t="shared" si="19"/>
        <v>7</v>
      </c>
      <c r="I78" s="12">
        <v>24</v>
      </c>
      <c r="J78">
        <v>11</v>
      </c>
      <c r="K78" s="14">
        <f t="shared" si="20"/>
        <v>11</v>
      </c>
      <c r="L78" s="11">
        <v>214</v>
      </c>
      <c r="M78" s="14">
        <f t="shared" si="21"/>
        <v>19.454545454545453</v>
      </c>
      <c r="N78" s="14">
        <f t="shared" si="22"/>
        <v>41.191077441077447</v>
      </c>
      <c r="O78" s="11">
        <v>93</v>
      </c>
      <c r="P78" s="11">
        <v>54</v>
      </c>
      <c r="Q78" s="15">
        <f t="shared" si="25"/>
        <v>0.36734693877551022</v>
      </c>
      <c r="U78" s="16">
        <v>368</v>
      </c>
      <c r="V78" s="45">
        <v>966.71428571428567</v>
      </c>
      <c r="Z78" s="9"/>
      <c r="AB78"/>
    </row>
    <row r="79" spans="1:28" x14ac:dyDescent="0.25">
      <c r="A79" s="1">
        <v>38739</v>
      </c>
      <c r="B79" s="48">
        <f t="shared" si="23"/>
        <v>22</v>
      </c>
      <c r="C79" s="48">
        <f t="shared" si="24"/>
        <v>387</v>
      </c>
      <c r="D79" s="10">
        <f t="shared" si="16"/>
        <v>2006</v>
      </c>
      <c r="E79" s="10">
        <f t="shared" si="17"/>
        <v>2005</v>
      </c>
      <c r="F79" s="10">
        <f t="shared" si="18"/>
        <v>4</v>
      </c>
      <c r="G79" s="10">
        <v>57</v>
      </c>
      <c r="H79" s="11">
        <f t="shared" si="19"/>
        <v>1</v>
      </c>
      <c r="I79" s="12">
        <v>15</v>
      </c>
      <c r="J79">
        <v>9</v>
      </c>
      <c r="K79" s="14">
        <f t="shared" si="20"/>
        <v>5.625</v>
      </c>
      <c r="L79" s="11">
        <v>216</v>
      </c>
      <c r="M79" s="14">
        <f t="shared" si="21"/>
        <v>38.4</v>
      </c>
      <c r="N79" s="14">
        <f t="shared" si="22"/>
        <v>38.4</v>
      </c>
      <c r="O79" s="11">
        <v>102</v>
      </c>
      <c r="P79" s="11">
        <v>52</v>
      </c>
      <c r="Q79" s="15">
        <f t="shared" si="25"/>
        <v>0.33766233766233766</v>
      </c>
      <c r="U79" s="16">
        <v>369</v>
      </c>
      <c r="V79" s="45">
        <v>953.2</v>
      </c>
      <c r="Z79" s="9"/>
      <c r="AB79"/>
    </row>
    <row r="80" spans="1:28" x14ac:dyDescent="0.25">
      <c r="A80" s="17">
        <v>39040</v>
      </c>
      <c r="B80" s="48">
        <f t="shared" si="23"/>
        <v>323</v>
      </c>
      <c r="C80" s="48">
        <f t="shared" si="24"/>
        <v>323</v>
      </c>
      <c r="D80" s="10">
        <f t="shared" si="16"/>
        <v>2006</v>
      </c>
      <c r="E80" s="10">
        <f t="shared" si="17"/>
        <v>2006</v>
      </c>
      <c r="F80" s="10">
        <f t="shared" si="18"/>
        <v>47</v>
      </c>
      <c r="G80" s="10">
        <f t="shared" ref="G80:G104" si="26">IF(F80&gt;10,F80,"")</f>
        <v>47</v>
      </c>
      <c r="H80" s="11">
        <f t="shared" si="19"/>
        <v>1</v>
      </c>
      <c r="I80" s="12">
        <v>15</v>
      </c>
      <c r="J80" s="18">
        <v>9</v>
      </c>
      <c r="K80" s="14">
        <f t="shared" si="20"/>
        <v>5.625</v>
      </c>
      <c r="L80" s="11">
        <v>40</v>
      </c>
      <c r="M80" s="14">
        <f t="shared" si="21"/>
        <v>7.1111111111111107</v>
      </c>
      <c r="N80" s="14">
        <f t="shared" si="22"/>
        <v>1.7777777777777777</v>
      </c>
      <c r="O80" s="11">
        <v>13</v>
      </c>
      <c r="P80" s="11">
        <v>3</v>
      </c>
      <c r="Q80" s="15">
        <f t="shared" si="25"/>
        <v>0.1875</v>
      </c>
      <c r="U80" s="16">
        <v>370</v>
      </c>
      <c r="V80" s="45">
        <v>662.5</v>
      </c>
      <c r="Z80" s="9"/>
      <c r="AB80"/>
    </row>
    <row r="81" spans="1:28" x14ac:dyDescent="0.25">
      <c r="A81" s="17">
        <v>39041</v>
      </c>
      <c r="B81" s="48">
        <f t="shared" si="23"/>
        <v>324</v>
      </c>
      <c r="C81" s="48">
        <f t="shared" si="24"/>
        <v>324</v>
      </c>
      <c r="D81" s="10">
        <f t="shared" si="16"/>
        <v>2006</v>
      </c>
      <c r="E81" s="10">
        <f t="shared" si="17"/>
        <v>2006</v>
      </c>
      <c r="F81" s="10">
        <f t="shared" si="18"/>
        <v>47</v>
      </c>
      <c r="G81" s="10">
        <f t="shared" si="26"/>
        <v>47</v>
      </c>
      <c r="H81" s="11">
        <f t="shared" si="19"/>
        <v>2</v>
      </c>
      <c r="I81" s="12">
        <v>24</v>
      </c>
      <c r="J81" s="18">
        <v>5.5</v>
      </c>
      <c r="K81" s="14">
        <f t="shared" si="20"/>
        <v>5.5</v>
      </c>
      <c r="L81" s="11">
        <v>0</v>
      </c>
      <c r="M81" s="14">
        <f t="shared" si="21"/>
        <v>0</v>
      </c>
      <c r="N81" s="14">
        <f t="shared" si="22"/>
        <v>1.7777777777777777</v>
      </c>
      <c r="O81" s="11">
        <v>0</v>
      </c>
      <c r="P81" s="11">
        <v>0</v>
      </c>
      <c r="Q81" s="15" t="e">
        <f t="shared" si="25"/>
        <v>#DIV/0!</v>
      </c>
      <c r="U81" s="16">
        <v>371</v>
      </c>
      <c r="V81" s="45">
        <v>307</v>
      </c>
      <c r="Z81" s="9"/>
      <c r="AB81"/>
    </row>
    <row r="82" spans="1:28" x14ac:dyDescent="0.25">
      <c r="A82" s="17">
        <v>39042</v>
      </c>
      <c r="B82" s="48">
        <f t="shared" si="23"/>
        <v>325</v>
      </c>
      <c r="C82" s="48">
        <f t="shared" si="24"/>
        <v>325</v>
      </c>
      <c r="D82" s="10">
        <f t="shared" si="16"/>
        <v>2006</v>
      </c>
      <c r="E82" s="10">
        <f t="shared" si="17"/>
        <v>2006</v>
      </c>
      <c r="F82" s="10">
        <f t="shared" si="18"/>
        <v>47</v>
      </c>
      <c r="G82" s="10">
        <f t="shared" si="26"/>
        <v>47</v>
      </c>
      <c r="H82" s="11">
        <f t="shared" si="19"/>
        <v>3</v>
      </c>
      <c r="I82" s="12">
        <v>24</v>
      </c>
      <c r="J82" s="18">
        <v>6</v>
      </c>
      <c r="K82" s="14">
        <f t="shared" si="20"/>
        <v>6</v>
      </c>
      <c r="L82" s="11">
        <v>0</v>
      </c>
      <c r="M82" s="14">
        <f t="shared" si="21"/>
        <v>0</v>
      </c>
      <c r="N82" s="14">
        <f t="shared" si="22"/>
        <v>1.7777777777777777</v>
      </c>
      <c r="O82" s="11">
        <v>0</v>
      </c>
      <c r="P82" s="11">
        <v>0</v>
      </c>
      <c r="Q82" s="15" t="e">
        <f t="shared" si="25"/>
        <v>#DIV/0!</v>
      </c>
      <c r="U82" s="16">
        <v>372</v>
      </c>
      <c r="V82" s="45">
        <v>277.75</v>
      </c>
      <c r="Z82" s="9"/>
      <c r="AB82"/>
    </row>
    <row r="83" spans="1:28" x14ac:dyDescent="0.25">
      <c r="A83" s="17">
        <v>39043</v>
      </c>
      <c r="B83" s="48">
        <f t="shared" si="23"/>
        <v>326</v>
      </c>
      <c r="C83" s="48">
        <f t="shared" si="24"/>
        <v>326</v>
      </c>
      <c r="D83" s="10">
        <f t="shared" si="16"/>
        <v>2006</v>
      </c>
      <c r="E83" s="10">
        <f t="shared" si="17"/>
        <v>2006</v>
      </c>
      <c r="F83" s="10">
        <f t="shared" si="18"/>
        <v>47</v>
      </c>
      <c r="G83" s="10">
        <f t="shared" si="26"/>
        <v>47</v>
      </c>
      <c r="H83" s="11">
        <f t="shared" si="19"/>
        <v>4</v>
      </c>
      <c r="I83" s="12">
        <v>15</v>
      </c>
      <c r="J83" s="18">
        <v>3</v>
      </c>
      <c r="K83" s="14">
        <f t="shared" si="20"/>
        <v>1.875</v>
      </c>
      <c r="L83" s="11">
        <v>0</v>
      </c>
      <c r="M83" s="14">
        <f t="shared" si="21"/>
        <v>0</v>
      </c>
      <c r="N83" s="14">
        <f t="shared" si="22"/>
        <v>1.7777777777777777</v>
      </c>
      <c r="O83" s="11">
        <v>0</v>
      </c>
      <c r="P83" s="11">
        <v>0</v>
      </c>
      <c r="Q83" s="15" t="e">
        <f t="shared" si="25"/>
        <v>#DIV/0!</v>
      </c>
      <c r="U83" s="16">
        <v>373</v>
      </c>
      <c r="V83" s="45">
        <v>399</v>
      </c>
      <c r="Z83" s="9"/>
      <c r="AB83"/>
    </row>
    <row r="84" spans="1:28" x14ac:dyDescent="0.25">
      <c r="A84" s="17">
        <v>39047</v>
      </c>
      <c r="B84" s="48">
        <f t="shared" si="23"/>
        <v>330</v>
      </c>
      <c r="C84" s="48">
        <f t="shared" si="24"/>
        <v>330</v>
      </c>
      <c r="D84" s="10">
        <f t="shared" si="16"/>
        <v>2006</v>
      </c>
      <c r="E84" s="10">
        <f t="shared" si="17"/>
        <v>2006</v>
      </c>
      <c r="F84" s="10">
        <f t="shared" si="18"/>
        <v>48</v>
      </c>
      <c r="G84" s="10">
        <f t="shared" si="26"/>
        <v>48</v>
      </c>
      <c r="H84" s="11">
        <f t="shared" si="19"/>
        <v>1</v>
      </c>
      <c r="I84" s="12">
        <v>15</v>
      </c>
      <c r="J84" s="18">
        <v>10</v>
      </c>
      <c r="K84" s="14">
        <f t="shared" si="20"/>
        <v>6.25</v>
      </c>
      <c r="L84" s="11">
        <v>38</v>
      </c>
      <c r="M84" s="14">
        <f t="shared" si="21"/>
        <v>6.08</v>
      </c>
      <c r="N84" s="14">
        <f t="shared" si="22"/>
        <v>15.963589743589743</v>
      </c>
      <c r="O84" s="11">
        <v>2</v>
      </c>
      <c r="P84" s="11">
        <v>3</v>
      </c>
      <c r="Q84" s="15">
        <f t="shared" si="25"/>
        <v>0.6</v>
      </c>
      <c r="U84" s="16">
        <v>374</v>
      </c>
      <c r="V84" s="45">
        <v>520.5</v>
      </c>
      <c r="Z84" s="9"/>
      <c r="AB84"/>
    </row>
    <row r="85" spans="1:28" x14ac:dyDescent="0.25">
      <c r="A85" s="17">
        <v>39048</v>
      </c>
      <c r="B85" s="48">
        <f t="shared" si="23"/>
        <v>331</v>
      </c>
      <c r="C85" s="48">
        <f t="shared" si="24"/>
        <v>331</v>
      </c>
      <c r="D85" s="10">
        <f t="shared" si="16"/>
        <v>2006</v>
      </c>
      <c r="E85" s="10">
        <f t="shared" si="17"/>
        <v>2006</v>
      </c>
      <c r="F85" s="10">
        <f t="shared" si="18"/>
        <v>48</v>
      </c>
      <c r="G85" s="10">
        <f t="shared" si="26"/>
        <v>48</v>
      </c>
      <c r="H85" s="11">
        <f t="shared" si="19"/>
        <v>2</v>
      </c>
      <c r="I85" s="12">
        <v>24</v>
      </c>
      <c r="J85" s="18">
        <v>7.5</v>
      </c>
      <c r="K85" s="14">
        <f t="shared" si="20"/>
        <v>7.5</v>
      </c>
      <c r="L85" s="11">
        <v>116</v>
      </c>
      <c r="M85" s="14">
        <f t="shared" si="21"/>
        <v>15.466666666666667</v>
      </c>
      <c r="N85" s="14">
        <f t="shared" si="22"/>
        <v>15.963589743589743</v>
      </c>
      <c r="O85" s="11">
        <v>37</v>
      </c>
      <c r="P85" s="11">
        <v>4</v>
      </c>
      <c r="Q85" s="15">
        <f t="shared" si="25"/>
        <v>9.7560975609756101E-2</v>
      </c>
      <c r="U85" s="16">
        <v>375</v>
      </c>
      <c r="V85" s="45">
        <v>257.83333333333331</v>
      </c>
      <c r="Z85" s="9"/>
      <c r="AB85"/>
    </row>
    <row r="86" spans="1:28" x14ac:dyDescent="0.25">
      <c r="A86" s="17">
        <v>39049</v>
      </c>
      <c r="B86" s="48">
        <f t="shared" si="23"/>
        <v>332</v>
      </c>
      <c r="C86" s="48">
        <f t="shared" si="24"/>
        <v>332</v>
      </c>
      <c r="D86" s="10">
        <f t="shared" si="16"/>
        <v>2006</v>
      </c>
      <c r="E86" s="10">
        <f t="shared" si="17"/>
        <v>2006</v>
      </c>
      <c r="F86" s="10">
        <f t="shared" si="18"/>
        <v>48</v>
      </c>
      <c r="G86" s="10">
        <f t="shared" si="26"/>
        <v>48</v>
      </c>
      <c r="H86" s="11">
        <f t="shared" si="19"/>
        <v>3</v>
      </c>
      <c r="I86" s="12">
        <v>24</v>
      </c>
      <c r="J86" s="18">
        <v>6.5</v>
      </c>
      <c r="K86" s="14">
        <f t="shared" si="20"/>
        <v>6.5</v>
      </c>
      <c r="L86" s="11">
        <v>59</v>
      </c>
      <c r="M86" s="14">
        <f t="shared" si="21"/>
        <v>9.0769230769230766</v>
      </c>
      <c r="N86" s="14">
        <f t="shared" si="22"/>
        <v>15.963589743589743</v>
      </c>
      <c r="O86" s="11">
        <v>27</v>
      </c>
      <c r="P86" s="11">
        <v>4</v>
      </c>
      <c r="Q86" s="15">
        <f t="shared" si="25"/>
        <v>0.12903225806451613</v>
      </c>
      <c r="U86" s="16">
        <v>376</v>
      </c>
      <c r="V86" s="45">
        <v>199.5</v>
      </c>
      <c r="Z86" s="9"/>
      <c r="AB86"/>
    </row>
    <row r="87" spans="1:28" x14ac:dyDescent="0.25">
      <c r="A87" s="17">
        <v>39050</v>
      </c>
      <c r="B87" s="48">
        <f t="shared" si="23"/>
        <v>333</v>
      </c>
      <c r="C87" s="48">
        <f t="shared" si="24"/>
        <v>333</v>
      </c>
      <c r="D87" s="10">
        <f t="shared" si="16"/>
        <v>2006</v>
      </c>
      <c r="E87" s="10">
        <f t="shared" si="17"/>
        <v>2006</v>
      </c>
      <c r="F87" s="10">
        <f t="shared" si="18"/>
        <v>48</v>
      </c>
      <c r="G87" s="10">
        <f t="shared" si="26"/>
        <v>48</v>
      </c>
      <c r="H87" s="11">
        <f t="shared" si="19"/>
        <v>4</v>
      </c>
      <c r="I87" s="12">
        <v>15</v>
      </c>
      <c r="J87" s="18">
        <v>6.5</v>
      </c>
      <c r="K87" s="14">
        <f t="shared" si="20"/>
        <v>4.0625</v>
      </c>
      <c r="L87" s="11">
        <v>135</v>
      </c>
      <c r="M87" s="14">
        <f t="shared" si="21"/>
        <v>33.230769230769234</v>
      </c>
      <c r="N87" s="14">
        <f t="shared" si="22"/>
        <v>15.963589743589743</v>
      </c>
      <c r="O87" s="11">
        <v>25</v>
      </c>
      <c r="P87" s="11">
        <v>11</v>
      </c>
      <c r="Q87" s="15">
        <f t="shared" si="25"/>
        <v>0.30555555555555558</v>
      </c>
      <c r="U87" s="16">
        <v>377</v>
      </c>
      <c r="V87" s="45">
        <v>253.33333333333334</v>
      </c>
      <c r="Z87" s="9"/>
      <c r="AB87"/>
    </row>
    <row r="88" spans="1:28" x14ac:dyDescent="0.25">
      <c r="A88" s="17">
        <v>39054</v>
      </c>
      <c r="B88" s="48">
        <f t="shared" si="23"/>
        <v>337</v>
      </c>
      <c r="C88" s="48">
        <f t="shared" si="24"/>
        <v>337</v>
      </c>
      <c r="D88" s="10">
        <f t="shared" si="16"/>
        <v>2006</v>
      </c>
      <c r="E88" s="10">
        <f t="shared" si="17"/>
        <v>2006</v>
      </c>
      <c r="F88" s="10">
        <f t="shared" si="18"/>
        <v>49</v>
      </c>
      <c r="G88" s="10">
        <f t="shared" si="26"/>
        <v>49</v>
      </c>
      <c r="H88" s="11">
        <f t="shared" si="19"/>
        <v>1</v>
      </c>
      <c r="I88" s="12">
        <v>15</v>
      </c>
      <c r="J88" s="18">
        <v>16</v>
      </c>
      <c r="K88" s="14">
        <f t="shared" si="20"/>
        <v>10</v>
      </c>
      <c r="L88" s="11">
        <v>409</v>
      </c>
      <c r="M88" s="14">
        <f t="shared" si="21"/>
        <v>40.9</v>
      </c>
      <c r="N88" s="14">
        <f t="shared" si="22"/>
        <v>41.700396825396822</v>
      </c>
      <c r="O88" s="11">
        <v>7</v>
      </c>
      <c r="P88" s="11">
        <v>6</v>
      </c>
      <c r="Q88" s="15">
        <f t="shared" si="25"/>
        <v>0.46153846153846156</v>
      </c>
      <c r="U88" s="16">
        <v>378</v>
      </c>
      <c r="V88" s="45">
        <v>312</v>
      </c>
      <c r="Z88" s="9"/>
      <c r="AB88"/>
    </row>
    <row r="89" spans="1:28" x14ac:dyDescent="0.25">
      <c r="A89" s="17">
        <v>39055</v>
      </c>
      <c r="B89" s="48">
        <f t="shared" si="23"/>
        <v>338</v>
      </c>
      <c r="C89" s="48">
        <f t="shared" si="24"/>
        <v>338</v>
      </c>
      <c r="D89" s="10">
        <f t="shared" si="16"/>
        <v>2006</v>
      </c>
      <c r="E89" s="10">
        <f t="shared" si="17"/>
        <v>2006</v>
      </c>
      <c r="F89" s="10">
        <f t="shared" si="18"/>
        <v>49</v>
      </c>
      <c r="G89" s="10">
        <f t="shared" si="26"/>
        <v>49</v>
      </c>
      <c r="H89" s="11">
        <f t="shared" si="19"/>
        <v>2</v>
      </c>
      <c r="I89" s="12">
        <v>24</v>
      </c>
      <c r="J89" s="18">
        <v>14</v>
      </c>
      <c r="K89" s="14">
        <f t="shared" si="20"/>
        <v>14</v>
      </c>
      <c r="L89" s="11">
        <v>586</v>
      </c>
      <c r="M89" s="14">
        <f t="shared" si="21"/>
        <v>41.857142857142854</v>
      </c>
      <c r="N89" s="14">
        <f t="shared" si="22"/>
        <v>41.700396825396822</v>
      </c>
      <c r="O89" s="11">
        <v>131</v>
      </c>
      <c r="P89" s="11">
        <v>51</v>
      </c>
      <c r="Q89" s="15">
        <f t="shared" si="25"/>
        <v>0.28021978021978022</v>
      </c>
      <c r="U89" s="16">
        <v>379</v>
      </c>
      <c r="V89" s="45">
        <v>126.66666666666667</v>
      </c>
      <c r="Z89" s="9"/>
      <c r="AB89"/>
    </row>
    <row r="90" spans="1:28" x14ac:dyDescent="0.25">
      <c r="A90" s="17">
        <v>39056</v>
      </c>
      <c r="B90" s="48">
        <f t="shared" si="23"/>
        <v>339</v>
      </c>
      <c r="C90" s="48">
        <f t="shared" si="24"/>
        <v>339</v>
      </c>
      <c r="D90" s="10">
        <f t="shared" si="16"/>
        <v>2006</v>
      </c>
      <c r="E90" s="10">
        <f t="shared" si="17"/>
        <v>2006</v>
      </c>
      <c r="F90" s="10">
        <f t="shared" si="18"/>
        <v>49</v>
      </c>
      <c r="G90" s="10">
        <f t="shared" si="26"/>
        <v>49</v>
      </c>
      <c r="H90" s="11">
        <f t="shared" si="19"/>
        <v>3</v>
      </c>
      <c r="I90" s="12">
        <v>24</v>
      </c>
      <c r="J90" s="18">
        <v>9</v>
      </c>
      <c r="K90" s="14">
        <f t="shared" si="20"/>
        <v>9</v>
      </c>
      <c r="L90" s="11">
        <v>382</v>
      </c>
      <c r="M90" s="14">
        <f t="shared" si="21"/>
        <v>42.444444444444443</v>
      </c>
      <c r="N90" s="14">
        <f t="shared" si="22"/>
        <v>41.700396825396822</v>
      </c>
      <c r="O90" s="11">
        <v>98</v>
      </c>
      <c r="P90" s="11">
        <v>37</v>
      </c>
      <c r="Q90" s="15">
        <f t="shared" si="25"/>
        <v>0.27407407407407408</v>
      </c>
      <c r="U90" s="16">
        <v>380</v>
      </c>
      <c r="V90" s="45">
        <v>96.333333333333329</v>
      </c>
      <c r="Z90" s="9"/>
      <c r="AB90"/>
    </row>
    <row r="91" spans="1:28" x14ac:dyDescent="0.25">
      <c r="A91" s="17">
        <v>39057</v>
      </c>
      <c r="B91" s="48">
        <f t="shared" si="23"/>
        <v>340</v>
      </c>
      <c r="C91" s="48">
        <f t="shared" si="24"/>
        <v>340</v>
      </c>
      <c r="D91" s="10">
        <f t="shared" si="16"/>
        <v>2006</v>
      </c>
      <c r="E91" s="10">
        <f t="shared" si="17"/>
        <v>2006</v>
      </c>
      <c r="F91" s="10">
        <f t="shared" si="18"/>
        <v>49</v>
      </c>
      <c r="G91" s="10">
        <f t="shared" si="26"/>
        <v>49</v>
      </c>
      <c r="H91" s="11">
        <f t="shared" si="19"/>
        <v>4</v>
      </c>
      <c r="I91" s="12">
        <v>15</v>
      </c>
      <c r="J91" s="18">
        <v>6.5</v>
      </c>
      <c r="K91" s="14">
        <f t="shared" si="20"/>
        <v>4.0625</v>
      </c>
      <c r="L91" s="11">
        <v>169</v>
      </c>
      <c r="M91" s="14">
        <f t="shared" si="21"/>
        <v>41.6</v>
      </c>
      <c r="N91" s="14">
        <f t="shared" si="22"/>
        <v>41.700396825396822</v>
      </c>
      <c r="O91" s="11">
        <v>103</v>
      </c>
      <c r="P91" s="11">
        <v>32</v>
      </c>
      <c r="Q91" s="15">
        <f t="shared" si="25"/>
        <v>0.23703703703703705</v>
      </c>
      <c r="U91" s="16">
        <v>381</v>
      </c>
      <c r="V91" s="45">
        <v>393.6</v>
      </c>
      <c r="Z91" s="9"/>
      <c r="AB91"/>
    </row>
    <row r="92" spans="1:28" x14ac:dyDescent="0.25">
      <c r="A92" s="17">
        <v>39061</v>
      </c>
      <c r="B92" s="48">
        <f t="shared" si="23"/>
        <v>344</v>
      </c>
      <c r="C92" s="48">
        <f t="shared" si="24"/>
        <v>344</v>
      </c>
      <c r="D92" s="10">
        <f t="shared" si="16"/>
        <v>2006</v>
      </c>
      <c r="E92" s="10">
        <f t="shared" si="17"/>
        <v>2006</v>
      </c>
      <c r="F92" s="10">
        <f t="shared" si="18"/>
        <v>50</v>
      </c>
      <c r="G92" s="10">
        <f t="shared" si="26"/>
        <v>50</v>
      </c>
      <c r="H92" s="11">
        <f t="shared" si="19"/>
        <v>1</v>
      </c>
      <c r="I92" s="12">
        <v>15</v>
      </c>
      <c r="J92" s="18">
        <v>16.5</v>
      </c>
      <c r="K92" s="14">
        <f t="shared" si="20"/>
        <v>10.3125</v>
      </c>
      <c r="L92" s="11">
        <v>1113</v>
      </c>
      <c r="M92" s="14">
        <f t="shared" si="21"/>
        <v>107.92727272727272</v>
      </c>
      <c r="N92" s="14">
        <f t="shared" si="22"/>
        <v>90.323462744152394</v>
      </c>
      <c r="O92" s="11">
        <v>79</v>
      </c>
      <c r="P92" s="11">
        <v>242</v>
      </c>
      <c r="Q92" s="15">
        <f t="shared" si="25"/>
        <v>0.75389408099688471</v>
      </c>
      <c r="U92" s="16">
        <v>382</v>
      </c>
      <c r="V92" s="45">
        <v>192.2</v>
      </c>
      <c r="Z92" s="9"/>
      <c r="AB92"/>
    </row>
    <row r="93" spans="1:28" x14ac:dyDescent="0.25">
      <c r="A93" s="17">
        <v>39062</v>
      </c>
      <c r="B93" s="48">
        <f t="shared" si="23"/>
        <v>345</v>
      </c>
      <c r="C93" s="48">
        <f t="shared" si="24"/>
        <v>345</v>
      </c>
      <c r="D93" s="10">
        <f t="shared" si="16"/>
        <v>2006</v>
      </c>
      <c r="E93" s="10">
        <f t="shared" si="17"/>
        <v>2006</v>
      </c>
      <c r="F93" s="10">
        <f t="shared" si="18"/>
        <v>50</v>
      </c>
      <c r="G93" s="10">
        <f t="shared" si="26"/>
        <v>50</v>
      </c>
      <c r="H93" s="11">
        <f t="shared" si="19"/>
        <v>2</v>
      </c>
      <c r="I93" s="12">
        <v>24</v>
      </c>
      <c r="J93" s="18">
        <v>14.5</v>
      </c>
      <c r="K93" s="14">
        <f t="shared" si="20"/>
        <v>14.5</v>
      </c>
      <c r="L93" s="11">
        <v>1297</v>
      </c>
      <c r="M93" s="14">
        <f t="shared" si="21"/>
        <v>89.448275862068968</v>
      </c>
      <c r="N93" s="14">
        <f t="shared" si="22"/>
        <v>90.323462744152394</v>
      </c>
      <c r="O93" s="11">
        <v>26</v>
      </c>
      <c r="P93" s="11">
        <v>123</v>
      </c>
      <c r="Q93" s="15">
        <f t="shared" si="25"/>
        <v>0.82550335570469802</v>
      </c>
      <c r="U93" s="16">
        <v>383</v>
      </c>
      <c r="V93" s="45">
        <v>101</v>
      </c>
      <c r="Z93" s="9"/>
      <c r="AB93"/>
    </row>
    <row r="94" spans="1:28" x14ac:dyDescent="0.25">
      <c r="A94" s="17">
        <v>39063</v>
      </c>
      <c r="B94" s="48">
        <f t="shared" si="23"/>
        <v>346</v>
      </c>
      <c r="C94" s="48">
        <f t="shared" si="24"/>
        <v>346</v>
      </c>
      <c r="D94" s="10">
        <f t="shared" si="16"/>
        <v>2006</v>
      </c>
      <c r="E94" s="10">
        <f t="shared" si="17"/>
        <v>2006</v>
      </c>
      <c r="F94" s="10">
        <f t="shared" si="18"/>
        <v>50</v>
      </c>
      <c r="G94" s="10">
        <f t="shared" si="26"/>
        <v>50</v>
      </c>
      <c r="H94" s="11">
        <f t="shared" si="19"/>
        <v>3</v>
      </c>
      <c r="I94" s="12">
        <v>24</v>
      </c>
      <c r="J94" s="18">
        <v>14.5</v>
      </c>
      <c r="K94" s="14">
        <f t="shared" si="20"/>
        <v>14.5</v>
      </c>
      <c r="L94" s="11">
        <v>1265</v>
      </c>
      <c r="M94" s="14">
        <f t="shared" si="21"/>
        <v>87.241379310344826</v>
      </c>
      <c r="N94" s="14">
        <f t="shared" si="22"/>
        <v>90.323462744152394</v>
      </c>
      <c r="O94" s="11">
        <v>45</v>
      </c>
      <c r="P94" s="11">
        <v>134</v>
      </c>
      <c r="Q94" s="15">
        <f t="shared" si="25"/>
        <v>0.74860335195530725</v>
      </c>
      <c r="U94" s="16">
        <v>384</v>
      </c>
      <c r="V94" s="45">
        <v>0</v>
      </c>
      <c r="Z94" s="9"/>
      <c r="AB94"/>
    </row>
    <row r="95" spans="1:28" x14ac:dyDescent="0.25">
      <c r="A95" s="17">
        <v>39064</v>
      </c>
      <c r="B95" s="48">
        <f t="shared" si="23"/>
        <v>347</v>
      </c>
      <c r="C95" s="48">
        <f t="shared" si="24"/>
        <v>347</v>
      </c>
      <c r="D95" s="10">
        <f t="shared" si="16"/>
        <v>2006</v>
      </c>
      <c r="E95" s="10">
        <f t="shared" si="17"/>
        <v>2006</v>
      </c>
      <c r="F95" s="10">
        <f t="shared" si="18"/>
        <v>50</v>
      </c>
      <c r="G95" s="10">
        <f t="shared" si="26"/>
        <v>50</v>
      </c>
      <c r="H95" s="11">
        <f t="shared" si="19"/>
        <v>4</v>
      </c>
      <c r="I95" s="12">
        <v>15</v>
      </c>
      <c r="J95" s="18">
        <v>13</v>
      </c>
      <c r="K95" s="14">
        <f t="shared" si="20"/>
        <v>8.125</v>
      </c>
      <c r="L95" s="11">
        <v>623</v>
      </c>
      <c r="M95" s="14">
        <f t="shared" si="21"/>
        <v>76.676923076923075</v>
      </c>
      <c r="N95" s="14">
        <f t="shared" si="22"/>
        <v>90.323462744152394</v>
      </c>
      <c r="O95" s="11">
        <v>54</v>
      </c>
      <c r="P95" s="11">
        <v>243</v>
      </c>
      <c r="Q95" s="15">
        <f t="shared" si="25"/>
        <v>0.81818181818181823</v>
      </c>
      <c r="U95" s="16">
        <v>385</v>
      </c>
      <c r="V95" s="45">
        <v>146</v>
      </c>
      <c r="Z95" s="9"/>
      <c r="AB95"/>
    </row>
    <row r="96" spans="1:28" x14ac:dyDescent="0.25">
      <c r="A96" s="17">
        <v>39068</v>
      </c>
      <c r="B96" s="48">
        <f t="shared" si="23"/>
        <v>351</v>
      </c>
      <c r="C96" s="48">
        <f t="shared" si="24"/>
        <v>351</v>
      </c>
      <c r="D96" s="10">
        <f t="shared" si="16"/>
        <v>2006</v>
      </c>
      <c r="E96" s="10">
        <f t="shared" si="17"/>
        <v>2006</v>
      </c>
      <c r="F96" s="10">
        <f t="shared" si="18"/>
        <v>51</v>
      </c>
      <c r="G96" s="10">
        <f t="shared" si="26"/>
        <v>51</v>
      </c>
      <c r="H96" s="11">
        <f t="shared" si="19"/>
        <v>1</v>
      </c>
      <c r="I96" s="12">
        <v>15</v>
      </c>
      <c r="J96" s="18">
        <v>21.5</v>
      </c>
      <c r="K96" s="14">
        <f t="shared" si="20"/>
        <v>13.4375</v>
      </c>
      <c r="L96" s="11">
        <v>572</v>
      </c>
      <c r="M96" s="14">
        <f t="shared" si="21"/>
        <v>42.567441860465117</v>
      </c>
      <c r="N96" s="14">
        <f t="shared" si="22"/>
        <v>75.471401164770825</v>
      </c>
      <c r="O96" s="11">
        <v>176</v>
      </c>
      <c r="P96" s="11">
        <v>84</v>
      </c>
      <c r="Q96" s="15">
        <f t="shared" si="25"/>
        <v>0.32307692307692309</v>
      </c>
      <c r="U96" s="16">
        <v>386</v>
      </c>
      <c r="V96" s="45">
        <v>214</v>
      </c>
      <c r="Z96" s="9"/>
      <c r="AB96"/>
    </row>
    <row r="97" spans="1:28" x14ac:dyDescent="0.25">
      <c r="A97" s="17">
        <v>39069</v>
      </c>
      <c r="B97" s="48">
        <f t="shared" si="23"/>
        <v>352</v>
      </c>
      <c r="C97" s="48">
        <f t="shared" si="24"/>
        <v>352</v>
      </c>
      <c r="D97" s="10">
        <f t="shared" si="16"/>
        <v>2006</v>
      </c>
      <c r="E97" s="10">
        <f t="shared" si="17"/>
        <v>2006</v>
      </c>
      <c r="F97" s="10">
        <f t="shared" si="18"/>
        <v>51</v>
      </c>
      <c r="G97" s="10">
        <f t="shared" si="26"/>
        <v>51</v>
      </c>
      <c r="H97" s="11">
        <f t="shared" si="19"/>
        <v>2</v>
      </c>
      <c r="I97" s="12">
        <v>24</v>
      </c>
      <c r="J97" s="18">
        <v>19.5</v>
      </c>
      <c r="K97" s="14">
        <f t="shared" si="20"/>
        <v>19.5</v>
      </c>
      <c r="L97" s="11">
        <v>1282</v>
      </c>
      <c r="M97" s="14">
        <f t="shared" si="21"/>
        <v>65.743589743589737</v>
      </c>
      <c r="N97" s="14">
        <f t="shared" si="22"/>
        <v>75.471401164770825</v>
      </c>
      <c r="O97" s="11">
        <v>271</v>
      </c>
      <c r="P97" s="11">
        <v>144</v>
      </c>
      <c r="Q97" s="15">
        <f t="shared" si="25"/>
        <v>0.34698795180722891</v>
      </c>
      <c r="U97" s="16">
        <v>387</v>
      </c>
      <c r="V97" s="45">
        <v>216</v>
      </c>
      <c r="Z97" s="9"/>
      <c r="AB97"/>
    </row>
    <row r="98" spans="1:28" x14ac:dyDescent="0.25">
      <c r="A98" s="17">
        <v>39070</v>
      </c>
      <c r="B98" s="48">
        <f t="shared" si="23"/>
        <v>353</v>
      </c>
      <c r="C98" s="48">
        <f t="shared" si="24"/>
        <v>353</v>
      </c>
      <c r="D98" s="10">
        <f t="shared" si="16"/>
        <v>2006</v>
      </c>
      <c r="E98" s="10">
        <f t="shared" si="17"/>
        <v>2006</v>
      </c>
      <c r="F98" s="10">
        <f t="shared" si="18"/>
        <v>51</v>
      </c>
      <c r="G98" s="10">
        <f t="shared" si="26"/>
        <v>51</v>
      </c>
      <c r="H98" s="11">
        <f t="shared" si="19"/>
        <v>3</v>
      </c>
      <c r="I98" s="12">
        <v>24</v>
      </c>
      <c r="J98" s="18">
        <v>17</v>
      </c>
      <c r="K98" s="14">
        <f t="shared" si="20"/>
        <v>17</v>
      </c>
      <c r="L98" s="11">
        <v>1743</v>
      </c>
      <c r="M98" s="14">
        <f t="shared" si="21"/>
        <v>102.52941176470588</v>
      </c>
      <c r="N98" s="14">
        <f t="shared" si="22"/>
        <v>75.471401164770825</v>
      </c>
      <c r="O98" s="11">
        <v>314</v>
      </c>
      <c r="P98" s="11">
        <v>156</v>
      </c>
      <c r="Q98" s="15">
        <f t="shared" si="25"/>
        <v>0.33191489361702126</v>
      </c>
      <c r="U98"/>
      <c r="Z98" s="9"/>
      <c r="AB98"/>
    </row>
    <row r="99" spans="1:28" x14ac:dyDescent="0.25">
      <c r="A99" s="17">
        <v>39071</v>
      </c>
      <c r="B99" s="48">
        <f t="shared" si="23"/>
        <v>354</v>
      </c>
      <c r="C99" s="48">
        <f t="shared" si="24"/>
        <v>354</v>
      </c>
      <c r="D99" s="10">
        <f t="shared" si="16"/>
        <v>2006</v>
      </c>
      <c r="E99" s="10">
        <f t="shared" si="17"/>
        <v>2006</v>
      </c>
      <c r="F99" s="10">
        <f t="shared" si="18"/>
        <v>51</v>
      </c>
      <c r="G99" s="10">
        <f t="shared" si="26"/>
        <v>51</v>
      </c>
      <c r="H99" s="11">
        <f t="shared" si="19"/>
        <v>4</v>
      </c>
      <c r="I99" s="12">
        <v>15</v>
      </c>
      <c r="J99" s="18">
        <v>15.5</v>
      </c>
      <c r="K99" s="14">
        <f t="shared" si="20"/>
        <v>9.6875</v>
      </c>
      <c r="L99" s="11">
        <v>882</v>
      </c>
      <c r="M99" s="14">
        <f t="shared" si="21"/>
        <v>91.045161290322582</v>
      </c>
      <c r="N99" s="14">
        <f t="shared" si="22"/>
        <v>75.471401164770825</v>
      </c>
      <c r="O99" s="11">
        <v>226</v>
      </c>
      <c r="P99" s="11">
        <v>124</v>
      </c>
      <c r="Q99" s="15">
        <f t="shared" si="25"/>
        <v>0.35428571428571426</v>
      </c>
    </row>
    <row r="100" spans="1:28" x14ac:dyDescent="0.25">
      <c r="A100" s="17">
        <v>39075</v>
      </c>
      <c r="B100" s="48">
        <f t="shared" si="23"/>
        <v>358</v>
      </c>
      <c r="C100" s="48">
        <f t="shared" si="24"/>
        <v>358</v>
      </c>
      <c r="D100" s="10">
        <f t="shared" si="16"/>
        <v>2006</v>
      </c>
      <c r="E100" s="10">
        <f t="shared" si="17"/>
        <v>2006</v>
      </c>
      <c r="F100" s="10">
        <f t="shared" si="18"/>
        <v>52</v>
      </c>
      <c r="G100" s="10">
        <f t="shared" si="26"/>
        <v>52</v>
      </c>
      <c r="H100" s="11">
        <f t="shared" si="19"/>
        <v>1</v>
      </c>
      <c r="I100" s="12">
        <v>15</v>
      </c>
      <c r="J100" s="18">
        <v>18</v>
      </c>
      <c r="K100" s="14">
        <f t="shared" si="20"/>
        <v>11.25</v>
      </c>
      <c r="L100" s="11">
        <v>900</v>
      </c>
      <c r="M100" s="14">
        <f t="shared" si="21"/>
        <v>80</v>
      </c>
      <c r="N100" s="14">
        <f t="shared" si="22"/>
        <v>62.929411764705875</v>
      </c>
      <c r="O100" s="11">
        <v>16</v>
      </c>
      <c r="P100" s="11">
        <v>18</v>
      </c>
      <c r="Q100" s="15">
        <f t="shared" si="25"/>
        <v>0.52941176470588236</v>
      </c>
    </row>
    <row r="101" spans="1:28" x14ac:dyDescent="0.25">
      <c r="A101" s="17">
        <v>39076</v>
      </c>
      <c r="B101" s="48">
        <f t="shared" si="23"/>
        <v>359</v>
      </c>
      <c r="C101" s="48">
        <f t="shared" si="24"/>
        <v>359</v>
      </c>
      <c r="D101" s="10">
        <f t="shared" si="16"/>
        <v>2006</v>
      </c>
      <c r="E101" s="10">
        <f t="shared" si="17"/>
        <v>2006</v>
      </c>
      <c r="F101" s="10">
        <f t="shared" si="18"/>
        <v>52</v>
      </c>
      <c r="G101" s="10">
        <f t="shared" si="26"/>
        <v>52</v>
      </c>
      <c r="H101" s="11">
        <f t="shared" si="19"/>
        <v>2</v>
      </c>
      <c r="I101" s="12">
        <v>24</v>
      </c>
      <c r="J101" s="18">
        <v>17</v>
      </c>
      <c r="K101" s="14">
        <f t="shared" si="20"/>
        <v>17</v>
      </c>
      <c r="L101" s="11">
        <v>750</v>
      </c>
      <c r="M101" s="14">
        <f t="shared" si="21"/>
        <v>44.117647058823529</v>
      </c>
      <c r="N101" s="14">
        <f t="shared" si="22"/>
        <v>62.929411764705875</v>
      </c>
      <c r="O101" s="11">
        <v>141</v>
      </c>
      <c r="P101" s="11">
        <v>83</v>
      </c>
      <c r="Q101" s="15">
        <f t="shared" si="25"/>
        <v>0.3705357142857143</v>
      </c>
    </row>
    <row r="102" spans="1:28" x14ac:dyDescent="0.25">
      <c r="A102" s="17">
        <v>39077</v>
      </c>
      <c r="B102" s="48">
        <f t="shared" si="23"/>
        <v>360</v>
      </c>
      <c r="C102" s="48">
        <f t="shared" si="24"/>
        <v>360</v>
      </c>
      <c r="D102" s="10">
        <f t="shared" si="16"/>
        <v>2006</v>
      </c>
      <c r="E102" s="10">
        <f t="shared" si="17"/>
        <v>2006</v>
      </c>
      <c r="F102" s="10">
        <f t="shared" si="18"/>
        <v>52</v>
      </c>
      <c r="G102" s="10">
        <f t="shared" si="26"/>
        <v>52</v>
      </c>
      <c r="H102" s="11">
        <f t="shared" si="19"/>
        <v>3</v>
      </c>
      <c r="I102" s="12">
        <v>24</v>
      </c>
      <c r="J102" s="18">
        <v>13.5</v>
      </c>
      <c r="K102" s="14">
        <f t="shared" si="20"/>
        <v>13.5</v>
      </c>
      <c r="L102" s="11">
        <v>909</v>
      </c>
      <c r="M102" s="14">
        <f t="shared" si="21"/>
        <v>67.333333333333329</v>
      </c>
      <c r="N102" s="14">
        <f t="shared" si="22"/>
        <v>62.929411764705875</v>
      </c>
      <c r="O102" s="11">
        <v>55</v>
      </c>
      <c r="P102" s="11">
        <v>28</v>
      </c>
      <c r="Q102" s="15">
        <f t="shared" si="25"/>
        <v>0.33734939759036142</v>
      </c>
    </row>
    <row r="103" spans="1:28" x14ac:dyDescent="0.25">
      <c r="A103" s="17">
        <v>39078</v>
      </c>
      <c r="B103" s="48">
        <f t="shared" si="23"/>
        <v>361</v>
      </c>
      <c r="C103" s="48">
        <f t="shared" si="24"/>
        <v>361</v>
      </c>
      <c r="D103" s="10">
        <f t="shared" si="16"/>
        <v>2006</v>
      </c>
      <c r="E103" s="10">
        <f t="shared" si="17"/>
        <v>2006</v>
      </c>
      <c r="F103" s="10">
        <f t="shared" si="18"/>
        <v>52</v>
      </c>
      <c r="G103" s="10">
        <f t="shared" si="26"/>
        <v>52</v>
      </c>
      <c r="H103" s="11">
        <f t="shared" si="19"/>
        <v>4</v>
      </c>
      <c r="I103" s="12">
        <v>15</v>
      </c>
      <c r="J103" s="18">
        <v>15</v>
      </c>
      <c r="K103" s="14">
        <f t="shared" si="20"/>
        <v>9.375</v>
      </c>
      <c r="L103" s="11">
        <v>565</v>
      </c>
      <c r="M103" s="14">
        <f t="shared" si="21"/>
        <v>60.266666666666666</v>
      </c>
      <c r="N103" s="14">
        <f t="shared" si="22"/>
        <v>62.929411764705875</v>
      </c>
      <c r="O103" s="11">
        <v>258</v>
      </c>
      <c r="P103" s="11">
        <v>122</v>
      </c>
      <c r="Q103" s="15">
        <f t="shared" si="25"/>
        <v>0.32105263157894737</v>
      </c>
    </row>
    <row r="104" spans="1:28" x14ac:dyDescent="0.25">
      <c r="A104" s="17">
        <v>39082</v>
      </c>
      <c r="B104" s="48">
        <f t="shared" si="23"/>
        <v>365</v>
      </c>
      <c r="C104" s="48">
        <f t="shared" si="24"/>
        <v>365</v>
      </c>
      <c r="D104" s="10">
        <f t="shared" si="16"/>
        <v>2006</v>
      </c>
      <c r="E104" s="10">
        <f t="shared" si="17"/>
        <v>2006</v>
      </c>
      <c r="F104" s="10">
        <f t="shared" si="18"/>
        <v>53</v>
      </c>
      <c r="G104" s="10">
        <f t="shared" si="26"/>
        <v>53</v>
      </c>
      <c r="H104" s="11">
        <f t="shared" si="19"/>
        <v>1</v>
      </c>
      <c r="I104" s="12">
        <v>15</v>
      </c>
      <c r="J104" s="18">
        <v>16.5</v>
      </c>
      <c r="K104" s="14">
        <f t="shared" si="20"/>
        <v>10.3125</v>
      </c>
      <c r="L104" s="11">
        <v>480</v>
      </c>
      <c r="M104" s="14">
        <f t="shared" si="21"/>
        <v>46.545454545454547</v>
      </c>
      <c r="N104" s="14">
        <f t="shared" si="22"/>
        <v>38.545111750994103</v>
      </c>
      <c r="O104" s="11">
        <v>240</v>
      </c>
      <c r="P104" s="11">
        <v>184</v>
      </c>
      <c r="Q104" s="15">
        <f t="shared" si="25"/>
        <v>0.43396226415094341</v>
      </c>
    </row>
    <row r="105" spans="1:28" x14ac:dyDescent="0.25">
      <c r="A105" s="17">
        <v>39083</v>
      </c>
      <c r="B105" s="48">
        <f t="shared" si="23"/>
        <v>1</v>
      </c>
      <c r="C105" s="48">
        <f t="shared" si="24"/>
        <v>366</v>
      </c>
      <c r="D105" s="10">
        <f t="shared" si="16"/>
        <v>2007</v>
      </c>
      <c r="E105" s="10">
        <f t="shared" si="17"/>
        <v>2006</v>
      </c>
      <c r="F105" s="10">
        <f t="shared" si="18"/>
        <v>1</v>
      </c>
      <c r="G105" s="10">
        <v>53</v>
      </c>
      <c r="H105" s="11">
        <f t="shared" si="19"/>
        <v>2</v>
      </c>
      <c r="I105" s="12">
        <v>24</v>
      </c>
      <c r="J105" s="18">
        <v>16.5</v>
      </c>
      <c r="K105" s="14">
        <f t="shared" si="20"/>
        <v>16.5</v>
      </c>
      <c r="L105" s="11">
        <v>341</v>
      </c>
      <c r="M105" s="14">
        <f t="shared" si="21"/>
        <v>20.666666666666668</v>
      </c>
      <c r="N105" s="14">
        <f t="shared" si="22"/>
        <v>38.545111750994103</v>
      </c>
      <c r="O105" s="11">
        <v>14</v>
      </c>
      <c r="P105" s="11">
        <v>15</v>
      </c>
      <c r="Q105" s="15">
        <f t="shared" si="25"/>
        <v>0.51724137931034486</v>
      </c>
    </row>
    <row r="106" spans="1:28" x14ac:dyDescent="0.25">
      <c r="A106" s="17">
        <v>39084</v>
      </c>
      <c r="B106" s="48">
        <f t="shared" si="23"/>
        <v>2</v>
      </c>
      <c r="C106" s="48">
        <f t="shared" si="24"/>
        <v>367</v>
      </c>
      <c r="D106" s="10">
        <f t="shared" si="16"/>
        <v>2007</v>
      </c>
      <c r="E106" s="10">
        <f t="shared" si="17"/>
        <v>2006</v>
      </c>
      <c r="F106" s="10">
        <f t="shared" si="18"/>
        <v>1</v>
      </c>
      <c r="G106" s="10">
        <v>53</v>
      </c>
      <c r="H106" s="11">
        <f t="shared" si="19"/>
        <v>3</v>
      </c>
      <c r="I106" s="12">
        <v>24</v>
      </c>
      <c r="J106" s="18">
        <v>13</v>
      </c>
      <c r="K106" s="14">
        <f t="shared" si="20"/>
        <v>13</v>
      </c>
      <c r="L106" s="11">
        <v>580</v>
      </c>
      <c r="M106" s="14">
        <f t="shared" si="21"/>
        <v>44.615384615384613</v>
      </c>
      <c r="N106" s="14">
        <f t="shared" si="22"/>
        <v>38.545111750994103</v>
      </c>
      <c r="O106" s="11">
        <v>124</v>
      </c>
      <c r="P106" s="11">
        <v>56</v>
      </c>
      <c r="Q106" s="15">
        <f t="shared" si="25"/>
        <v>0.31111111111111112</v>
      </c>
    </row>
    <row r="107" spans="1:28" x14ac:dyDescent="0.25">
      <c r="A107" s="17">
        <v>39085</v>
      </c>
      <c r="B107" s="48">
        <f t="shared" si="23"/>
        <v>3</v>
      </c>
      <c r="C107" s="48">
        <f t="shared" si="24"/>
        <v>368</v>
      </c>
      <c r="D107" s="10">
        <f t="shared" si="16"/>
        <v>2007</v>
      </c>
      <c r="E107" s="10">
        <f t="shared" si="17"/>
        <v>2006</v>
      </c>
      <c r="F107" s="10">
        <f t="shared" si="18"/>
        <v>1</v>
      </c>
      <c r="G107" s="10">
        <v>53</v>
      </c>
      <c r="H107" s="11">
        <f t="shared" si="19"/>
        <v>4</v>
      </c>
      <c r="I107" s="12">
        <v>15</v>
      </c>
      <c r="J107" s="18">
        <v>8.5</v>
      </c>
      <c r="K107" s="14">
        <f t="shared" si="20"/>
        <v>5.3125</v>
      </c>
      <c r="L107" s="11">
        <v>225</v>
      </c>
      <c r="M107" s="14">
        <f t="shared" si="21"/>
        <v>42.352941176470587</v>
      </c>
      <c r="N107" s="14">
        <f t="shared" si="22"/>
        <v>38.545111750994103</v>
      </c>
      <c r="O107" s="11">
        <v>110</v>
      </c>
      <c r="P107" s="11">
        <v>54</v>
      </c>
      <c r="Q107" s="15">
        <f t="shared" si="25"/>
        <v>0.32926829268292684</v>
      </c>
    </row>
    <row r="108" spans="1:28" x14ac:dyDescent="0.25">
      <c r="A108" s="17">
        <v>39089</v>
      </c>
      <c r="B108" s="48">
        <f t="shared" si="23"/>
        <v>7</v>
      </c>
      <c r="C108" s="48">
        <f t="shared" si="24"/>
        <v>372</v>
      </c>
      <c r="D108" s="10">
        <f t="shared" si="16"/>
        <v>2007</v>
      </c>
      <c r="E108" s="10">
        <f t="shared" si="17"/>
        <v>2006</v>
      </c>
      <c r="F108" s="10">
        <f t="shared" si="18"/>
        <v>2</v>
      </c>
      <c r="G108" s="10">
        <v>54</v>
      </c>
      <c r="H108" s="11">
        <f t="shared" si="19"/>
        <v>1</v>
      </c>
      <c r="I108" s="12">
        <v>15</v>
      </c>
      <c r="J108" s="18">
        <v>17</v>
      </c>
      <c r="K108" s="14">
        <f t="shared" si="20"/>
        <v>10.625</v>
      </c>
      <c r="L108" s="11">
        <v>198</v>
      </c>
      <c r="M108" s="14">
        <f t="shared" si="21"/>
        <v>18.63529411764706</v>
      </c>
      <c r="N108" s="14">
        <f t="shared" si="22"/>
        <v>41.58646359732348</v>
      </c>
      <c r="O108" s="11">
        <v>54</v>
      </c>
      <c r="P108" s="11">
        <v>57</v>
      </c>
      <c r="Q108" s="15">
        <f t="shared" si="25"/>
        <v>0.51351351351351349</v>
      </c>
    </row>
    <row r="109" spans="1:28" x14ac:dyDescent="0.25">
      <c r="A109" s="17">
        <v>39090</v>
      </c>
      <c r="B109" s="48">
        <f t="shared" si="23"/>
        <v>8</v>
      </c>
      <c r="C109" s="48">
        <f t="shared" si="24"/>
        <v>373</v>
      </c>
      <c r="D109" s="10">
        <f t="shared" si="16"/>
        <v>2007</v>
      </c>
      <c r="E109" s="10">
        <f t="shared" si="17"/>
        <v>2006</v>
      </c>
      <c r="F109" s="10">
        <f t="shared" si="18"/>
        <v>2</v>
      </c>
      <c r="G109" s="10">
        <v>54</v>
      </c>
      <c r="H109" s="11">
        <f t="shared" si="19"/>
        <v>2</v>
      </c>
      <c r="I109" s="12">
        <v>24</v>
      </c>
      <c r="J109" s="18">
        <v>15.5</v>
      </c>
      <c r="K109" s="14">
        <f t="shared" si="20"/>
        <v>15.5</v>
      </c>
      <c r="L109" s="11">
        <v>472</v>
      </c>
      <c r="M109" s="14">
        <f t="shared" si="21"/>
        <v>30.451612903225808</v>
      </c>
      <c r="N109" s="14">
        <f t="shared" si="22"/>
        <v>41.58646359732348</v>
      </c>
      <c r="O109" s="11">
        <v>97</v>
      </c>
      <c r="P109" s="11">
        <v>92</v>
      </c>
      <c r="Q109" s="15">
        <f t="shared" si="25"/>
        <v>0.48677248677248675</v>
      </c>
    </row>
    <row r="110" spans="1:28" x14ac:dyDescent="0.25">
      <c r="A110" s="17">
        <v>39091</v>
      </c>
      <c r="B110" s="48">
        <f t="shared" si="23"/>
        <v>9</v>
      </c>
      <c r="C110" s="48">
        <f t="shared" si="24"/>
        <v>374</v>
      </c>
      <c r="D110" s="10">
        <f t="shared" si="16"/>
        <v>2007</v>
      </c>
      <c r="E110" s="10">
        <f t="shared" si="17"/>
        <v>2006</v>
      </c>
      <c r="F110" s="10">
        <f t="shared" si="18"/>
        <v>2</v>
      </c>
      <c r="G110" s="10">
        <v>54</v>
      </c>
      <c r="H110" s="11">
        <f t="shared" si="19"/>
        <v>3</v>
      </c>
      <c r="I110" s="12">
        <v>24</v>
      </c>
      <c r="J110" s="18">
        <v>12.5</v>
      </c>
      <c r="K110" s="14">
        <f t="shared" si="20"/>
        <v>12.5</v>
      </c>
      <c r="L110" s="11">
        <v>611</v>
      </c>
      <c r="M110" s="14">
        <f t="shared" si="21"/>
        <v>48.88</v>
      </c>
      <c r="N110" s="14">
        <f t="shared" si="22"/>
        <v>41.58646359732348</v>
      </c>
      <c r="O110" s="11">
        <v>0</v>
      </c>
      <c r="P110" s="11">
        <v>0</v>
      </c>
      <c r="Q110" s="15" t="e">
        <f t="shared" si="25"/>
        <v>#DIV/0!</v>
      </c>
    </row>
    <row r="111" spans="1:28" x14ac:dyDescent="0.25">
      <c r="A111" s="17">
        <v>39092</v>
      </c>
      <c r="B111" s="48">
        <f t="shared" si="23"/>
        <v>10</v>
      </c>
      <c r="C111" s="48">
        <f t="shared" si="24"/>
        <v>375</v>
      </c>
      <c r="D111" s="10">
        <f t="shared" si="16"/>
        <v>2007</v>
      </c>
      <c r="E111" s="10">
        <f t="shared" si="17"/>
        <v>2006</v>
      </c>
      <c r="F111" s="10">
        <f t="shared" si="18"/>
        <v>2</v>
      </c>
      <c r="G111" s="10">
        <v>54</v>
      </c>
      <c r="H111" s="11">
        <f t="shared" si="19"/>
        <v>4</v>
      </c>
      <c r="I111" s="12">
        <v>15</v>
      </c>
      <c r="J111" s="18">
        <v>9.5</v>
      </c>
      <c r="K111" s="14">
        <f t="shared" si="20"/>
        <v>5.9375</v>
      </c>
      <c r="L111" s="11">
        <v>406</v>
      </c>
      <c r="M111" s="14">
        <f t="shared" si="21"/>
        <v>68.378947368421052</v>
      </c>
      <c r="N111" s="14">
        <f t="shared" si="22"/>
        <v>41.58646359732348</v>
      </c>
      <c r="O111" s="11">
        <v>0</v>
      </c>
      <c r="P111" s="11">
        <v>0</v>
      </c>
      <c r="Q111" s="15" t="e">
        <f t="shared" si="25"/>
        <v>#DIV/0!</v>
      </c>
    </row>
    <row r="112" spans="1:28" x14ac:dyDescent="0.25">
      <c r="A112" s="1">
        <v>39404</v>
      </c>
      <c r="B112" s="48">
        <f t="shared" si="23"/>
        <v>322</v>
      </c>
      <c r="C112" s="48">
        <f t="shared" si="24"/>
        <v>322</v>
      </c>
      <c r="D112" s="10">
        <f t="shared" si="16"/>
        <v>2007</v>
      </c>
      <c r="E112" s="10">
        <f t="shared" si="17"/>
        <v>2007</v>
      </c>
      <c r="F112" s="10">
        <f t="shared" si="18"/>
        <v>47</v>
      </c>
      <c r="G112" s="10">
        <f t="shared" ref="G112:G137" si="27">IF(F112&gt;10,F112,"")</f>
        <v>47</v>
      </c>
      <c r="H112" s="11">
        <f t="shared" si="19"/>
        <v>1</v>
      </c>
      <c r="I112" s="12">
        <v>12</v>
      </c>
      <c r="J112">
        <v>14</v>
      </c>
      <c r="K112" s="14">
        <f t="shared" si="20"/>
        <v>7</v>
      </c>
      <c r="L112" s="7">
        <v>517</v>
      </c>
      <c r="M112" s="14">
        <f t="shared" si="21"/>
        <v>73.857142857142861</v>
      </c>
      <c r="N112" s="14">
        <f t="shared" si="22"/>
        <v>45.609523809523807</v>
      </c>
      <c r="O112" s="7">
        <v>188</v>
      </c>
      <c r="P112" s="7">
        <v>162</v>
      </c>
      <c r="Q112" s="15">
        <f t="shared" si="25"/>
        <v>0.46285714285714286</v>
      </c>
    </row>
    <row r="113" spans="1:17" x14ac:dyDescent="0.25">
      <c r="A113" s="1">
        <v>39405</v>
      </c>
      <c r="B113" s="48">
        <f t="shared" si="23"/>
        <v>323</v>
      </c>
      <c r="C113" s="48">
        <f t="shared" si="24"/>
        <v>323</v>
      </c>
      <c r="D113" s="10">
        <f t="shared" si="16"/>
        <v>2007</v>
      </c>
      <c r="E113" s="10">
        <f t="shared" si="17"/>
        <v>2007</v>
      </c>
      <c r="F113" s="10">
        <f t="shared" si="18"/>
        <v>47</v>
      </c>
      <c r="G113" s="10">
        <f t="shared" si="27"/>
        <v>47</v>
      </c>
      <c r="H113" s="11">
        <f t="shared" si="19"/>
        <v>2</v>
      </c>
      <c r="I113" s="12">
        <v>24</v>
      </c>
      <c r="J113">
        <v>7</v>
      </c>
      <c r="K113" s="14">
        <f t="shared" si="20"/>
        <v>7</v>
      </c>
      <c r="L113" s="7">
        <v>194</v>
      </c>
      <c r="M113" s="14">
        <f t="shared" si="21"/>
        <v>27.714285714285715</v>
      </c>
      <c r="N113" s="14">
        <f t="shared" si="22"/>
        <v>45.609523809523807</v>
      </c>
      <c r="O113" s="7"/>
      <c r="P113" s="7"/>
      <c r="Q113" s="15"/>
    </row>
    <row r="114" spans="1:17" x14ac:dyDescent="0.25">
      <c r="A114" s="1">
        <v>39406</v>
      </c>
      <c r="B114" s="48">
        <f t="shared" si="23"/>
        <v>324</v>
      </c>
      <c r="C114" s="48">
        <f t="shared" si="24"/>
        <v>324</v>
      </c>
      <c r="D114" s="10">
        <f t="shared" si="16"/>
        <v>2007</v>
      </c>
      <c r="E114" s="10">
        <f t="shared" si="17"/>
        <v>2007</v>
      </c>
      <c r="F114" s="10">
        <f t="shared" si="18"/>
        <v>47</v>
      </c>
      <c r="G114" s="10">
        <f t="shared" si="27"/>
        <v>47</v>
      </c>
      <c r="H114" s="11">
        <f t="shared" si="19"/>
        <v>3</v>
      </c>
      <c r="I114" s="12">
        <v>24</v>
      </c>
      <c r="J114">
        <v>9</v>
      </c>
      <c r="K114" s="14">
        <f t="shared" si="20"/>
        <v>9</v>
      </c>
      <c r="L114" s="7">
        <v>249</v>
      </c>
      <c r="M114" s="14">
        <f t="shared" si="21"/>
        <v>27.666666666666668</v>
      </c>
      <c r="N114" s="14">
        <f t="shared" si="22"/>
        <v>45.609523809523807</v>
      </c>
      <c r="O114" s="7"/>
      <c r="P114" s="7"/>
      <c r="Q114" s="15"/>
    </row>
    <row r="115" spans="1:17" x14ac:dyDescent="0.25">
      <c r="A115" s="1">
        <v>39407</v>
      </c>
      <c r="B115" s="48">
        <f t="shared" si="23"/>
        <v>325</v>
      </c>
      <c r="C115" s="48">
        <f t="shared" si="24"/>
        <v>325</v>
      </c>
      <c r="D115" s="10">
        <f t="shared" si="16"/>
        <v>2007</v>
      </c>
      <c r="E115" s="10">
        <f t="shared" si="17"/>
        <v>2007</v>
      </c>
      <c r="F115" s="10">
        <f t="shared" si="18"/>
        <v>47</v>
      </c>
      <c r="G115" s="10">
        <f t="shared" si="27"/>
        <v>47</v>
      </c>
      <c r="H115" s="11">
        <f t="shared" si="19"/>
        <v>4</v>
      </c>
      <c r="I115" s="12">
        <v>12</v>
      </c>
      <c r="J115">
        <v>5</v>
      </c>
      <c r="K115" s="14">
        <f t="shared" si="20"/>
        <v>2.5</v>
      </c>
      <c r="L115" s="7">
        <v>133</v>
      </c>
      <c r="M115" s="14">
        <f t="shared" si="21"/>
        <v>53.2</v>
      </c>
      <c r="N115" s="14">
        <f t="shared" si="22"/>
        <v>45.609523809523807</v>
      </c>
      <c r="O115" s="7"/>
      <c r="P115" s="7"/>
      <c r="Q115" s="15"/>
    </row>
    <row r="116" spans="1:17" x14ac:dyDescent="0.25">
      <c r="A116" s="1">
        <v>39411</v>
      </c>
      <c r="B116" s="48">
        <f t="shared" si="23"/>
        <v>329</v>
      </c>
      <c r="C116" s="48">
        <f t="shared" si="24"/>
        <v>329</v>
      </c>
      <c r="D116" s="10">
        <f t="shared" si="16"/>
        <v>2007</v>
      </c>
      <c r="E116" s="10">
        <f t="shared" si="17"/>
        <v>2007</v>
      </c>
      <c r="F116" s="10">
        <f t="shared" si="18"/>
        <v>48</v>
      </c>
      <c r="G116" s="10">
        <f t="shared" si="27"/>
        <v>48</v>
      </c>
      <c r="H116" s="11">
        <f t="shared" si="19"/>
        <v>1</v>
      </c>
      <c r="I116" s="12">
        <v>12</v>
      </c>
      <c r="J116">
        <v>15</v>
      </c>
      <c r="K116" s="14">
        <f t="shared" si="20"/>
        <v>7.5</v>
      </c>
      <c r="L116" s="7">
        <v>517</v>
      </c>
      <c r="M116" s="14">
        <f t="shared" si="21"/>
        <v>68.933333333333337</v>
      </c>
      <c r="N116" s="14">
        <f t="shared" si="22"/>
        <v>75.245833333333337</v>
      </c>
      <c r="O116" s="7">
        <v>202</v>
      </c>
      <c r="P116" s="7">
        <v>107</v>
      </c>
      <c r="Q116" s="15">
        <f t="shared" ref="Q116:Q121" si="28">P116/(O116+P116)</f>
        <v>0.34627831715210355</v>
      </c>
    </row>
    <row r="117" spans="1:17" x14ac:dyDescent="0.25">
      <c r="A117" s="1">
        <v>39412</v>
      </c>
      <c r="B117" s="48">
        <f t="shared" si="23"/>
        <v>330</v>
      </c>
      <c r="C117" s="48">
        <f t="shared" si="24"/>
        <v>330</v>
      </c>
      <c r="D117" s="10">
        <f t="shared" si="16"/>
        <v>2007</v>
      </c>
      <c r="E117" s="10">
        <f t="shared" si="17"/>
        <v>2007</v>
      </c>
      <c r="F117" s="10">
        <f t="shared" si="18"/>
        <v>48</v>
      </c>
      <c r="G117" s="10">
        <f t="shared" si="27"/>
        <v>48</v>
      </c>
      <c r="H117" s="11">
        <f t="shared" si="19"/>
        <v>2</v>
      </c>
      <c r="I117" s="12">
        <v>24</v>
      </c>
      <c r="J117">
        <v>12</v>
      </c>
      <c r="K117" s="14">
        <f t="shared" si="20"/>
        <v>12</v>
      </c>
      <c r="L117" s="7">
        <v>537</v>
      </c>
      <c r="M117" s="14">
        <f t="shared" si="21"/>
        <v>44.75</v>
      </c>
      <c r="N117" s="14">
        <f t="shared" si="22"/>
        <v>75.245833333333337</v>
      </c>
      <c r="O117" s="7">
        <v>129</v>
      </c>
      <c r="P117" s="7">
        <v>59</v>
      </c>
      <c r="Q117" s="15">
        <f t="shared" si="28"/>
        <v>0.31382978723404253</v>
      </c>
    </row>
    <row r="118" spans="1:17" x14ac:dyDescent="0.25">
      <c r="A118" s="1">
        <v>39413</v>
      </c>
      <c r="B118" s="48">
        <f t="shared" si="23"/>
        <v>331</v>
      </c>
      <c r="C118" s="48">
        <f t="shared" si="24"/>
        <v>331</v>
      </c>
      <c r="D118" s="10">
        <f t="shared" si="16"/>
        <v>2007</v>
      </c>
      <c r="E118" s="10">
        <f t="shared" si="17"/>
        <v>2007</v>
      </c>
      <c r="F118" s="10">
        <f t="shared" si="18"/>
        <v>48</v>
      </c>
      <c r="G118" s="10">
        <f t="shared" si="27"/>
        <v>48</v>
      </c>
      <c r="H118" s="11">
        <f t="shared" si="19"/>
        <v>3</v>
      </c>
      <c r="I118" s="12">
        <v>24</v>
      </c>
      <c r="J118">
        <v>10</v>
      </c>
      <c r="K118" s="14">
        <f t="shared" si="20"/>
        <v>10</v>
      </c>
      <c r="L118" s="7">
        <v>579</v>
      </c>
      <c r="M118" s="14">
        <f t="shared" si="21"/>
        <v>57.9</v>
      </c>
      <c r="N118" s="14">
        <f t="shared" si="22"/>
        <v>75.245833333333337</v>
      </c>
      <c r="O118" s="7">
        <v>60</v>
      </c>
      <c r="P118" s="7">
        <v>63</v>
      </c>
      <c r="Q118" s="15">
        <f t="shared" si="28"/>
        <v>0.51219512195121952</v>
      </c>
    </row>
    <row r="119" spans="1:17" x14ac:dyDescent="0.25">
      <c r="A119" s="1">
        <v>39414</v>
      </c>
      <c r="B119" s="48">
        <f t="shared" si="23"/>
        <v>332</v>
      </c>
      <c r="C119" s="48">
        <f t="shared" si="24"/>
        <v>332</v>
      </c>
      <c r="D119" s="10">
        <f t="shared" si="16"/>
        <v>2007</v>
      </c>
      <c r="E119" s="10">
        <f t="shared" si="17"/>
        <v>2007</v>
      </c>
      <c r="F119" s="10">
        <f t="shared" si="18"/>
        <v>48</v>
      </c>
      <c r="G119" s="10">
        <f t="shared" si="27"/>
        <v>48</v>
      </c>
      <c r="H119" s="11">
        <f t="shared" si="19"/>
        <v>4</v>
      </c>
      <c r="I119" s="12">
        <v>12</v>
      </c>
      <c r="J119">
        <v>10</v>
      </c>
      <c r="K119" s="14">
        <f t="shared" si="20"/>
        <v>5</v>
      </c>
      <c r="L119" s="7">
        <v>647</v>
      </c>
      <c r="M119" s="14">
        <f t="shared" si="21"/>
        <v>129.4</v>
      </c>
      <c r="N119" s="14">
        <f t="shared" si="22"/>
        <v>75.245833333333337</v>
      </c>
      <c r="O119" s="7">
        <v>56</v>
      </c>
      <c r="P119" s="7">
        <v>45</v>
      </c>
      <c r="Q119" s="15">
        <f t="shared" si="28"/>
        <v>0.44554455445544555</v>
      </c>
    </row>
    <row r="120" spans="1:17" x14ac:dyDescent="0.25">
      <c r="A120" s="1">
        <v>39418</v>
      </c>
      <c r="B120" s="48">
        <f t="shared" si="23"/>
        <v>336</v>
      </c>
      <c r="C120" s="48">
        <f t="shared" si="24"/>
        <v>336</v>
      </c>
      <c r="D120" s="10">
        <f t="shared" si="16"/>
        <v>2007</v>
      </c>
      <c r="E120" s="10">
        <f t="shared" si="17"/>
        <v>2007</v>
      </c>
      <c r="F120" s="10">
        <f t="shared" si="18"/>
        <v>49</v>
      </c>
      <c r="G120" s="10">
        <f t="shared" si="27"/>
        <v>49</v>
      </c>
      <c r="H120" s="11">
        <f t="shared" si="19"/>
        <v>1</v>
      </c>
      <c r="I120" s="12">
        <v>12</v>
      </c>
      <c r="J120">
        <v>19</v>
      </c>
      <c r="K120" s="14">
        <f t="shared" si="20"/>
        <v>9.5</v>
      </c>
      <c r="L120" s="7">
        <v>1849</v>
      </c>
      <c r="M120" s="14">
        <f t="shared" si="21"/>
        <v>194.63157894736841</v>
      </c>
      <c r="N120" s="14">
        <f t="shared" si="22"/>
        <v>105.63061299081036</v>
      </c>
      <c r="O120" s="7">
        <v>527</v>
      </c>
      <c r="P120" s="7">
        <v>367</v>
      </c>
      <c r="Q120" s="15">
        <f t="shared" si="28"/>
        <v>0.41051454138702459</v>
      </c>
    </row>
    <row r="121" spans="1:17" x14ac:dyDescent="0.25">
      <c r="A121" s="1">
        <v>39419</v>
      </c>
      <c r="B121" s="48">
        <f t="shared" si="23"/>
        <v>337</v>
      </c>
      <c r="C121" s="48">
        <f t="shared" si="24"/>
        <v>337</v>
      </c>
      <c r="D121" s="10">
        <f t="shared" si="16"/>
        <v>2007</v>
      </c>
      <c r="E121" s="10">
        <f t="shared" si="17"/>
        <v>2007</v>
      </c>
      <c r="F121" s="10">
        <f t="shared" si="18"/>
        <v>49</v>
      </c>
      <c r="G121" s="10">
        <f t="shared" si="27"/>
        <v>49</v>
      </c>
      <c r="H121" s="11">
        <f t="shared" si="19"/>
        <v>2</v>
      </c>
      <c r="I121" s="12">
        <v>24</v>
      </c>
      <c r="J121">
        <v>18</v>
      </c>
      <c r="K121" s="14">
        <f t="shared" si="20"/>
        <v>18</v>
      </c>
      <c r="L121" s="7">
        <v>971</v>
      </c>
      <c r="M121" s="14">
        <f t="shared" si="21"/>
        <v>53.944444444444443</v>
      </c>
      <c r="N121" s="14">
        <f t="shared" si="22"/>
        <v>105.63061299081036</v>
      </c>
      <c r="O121" s="7">
        <v>145</v>
      </c>
      <c r="P121" s="7">
        <v>84</v>
      </c>
      <c r="Q121" s="15">
        <f t="shared" si="28"/>
        <v>0.36681222707423583</v>
      </c>
    </row>
    <row r="122" spans="1:17" x14ac:dyDescent="0.25">
      <c r="A122" s="1">
        <v>39420</v>
      </c>
      <c r="B122" s="48">
        <f t="shared" si="23"/>
        <v>338</v>
      </c>
      <c r="C122" s="48">
        <f t="shared" si="24"/>
        <v>338</v>
      </c>
      <c r="D122" s="10">
        <f t="shared" si="16"/>
        <v>2007</v>
      </c>
      <c r="E122" s="10">
        <f t="shared" si="17"/>
        <v>2007</v>
      </c>
      <c r="F122" s="10">
        <f t="shared" si="18"/>
        <v>49</v>
      </c>
      <c r="G122" s="10">
        <f t="shared" si="27"/>
        <v>49</v>
      </c>
      <c r="H122" s="11">
        <f t="shared" si="19"/>
        <v>3</v>
      </c>
      <c r="I122" s="12">
        <v>24</v>
      </c>
      <c r="J122">
        <v>8</v>
      </c>
      <c r="K122" s="14">
        <f t="shared" si="20"/>
        <v>8</v>
      </c>
      <c r="L122" s="7">
        <v>299</v>
      </c>
      <c r="M122" s="14">
        <f t="shared" si="21"/>
        <v>37.375</v>
      </c>
      <c r="N122" s="14">
        <f t="shared" si="22"/>
        <v>105.63061299081036</v>
      </c>
      <c r="O122" s="7"/>
      <c r="P122" s="7"/>
      <c r="Q122" s="15"/>
    </row>
    <row r="123" spans="1:17" x14ac:dyDescent="0.25">
      <c r="A123" s="1">
        <v>39421</v>
      </c>
      <c r="B123" s="48">
        <f t="shared" si="23"/>
        <v>339</v>
      </c>
      <c r="C123" s="48">
        <f t="shared" si="24"/>
        <v>339</v>
      </c>
      <c r="D123" s="10">
        <f t="shared" si="16"/>
        <v>2007</v>
      </c>
      <c r="E123" s="10">
        <f t="shared" si="17"/>
        <v>2007</v>
      </c>
      <c r="F123" s="10">
        <f t="shared" si="18"/>
        <v>49</v>
      </c>
      <c r="G123" s="10">
        <f t="shared" si="27"/>
        <v>49</v>
      </c>
      <c r="H123" s="11">
        <f t="shared" si="19"/>
        <v>4</v>
      </c>
      <c r="I123" s="12">
        <v>12</v>
      </c>
      <c r="J123">
        <v>7</v>
      </c>
      <c r="K123" s="14">
        <f t="shared" si="20"/>
        <v>3.5</v>
      </c>
      <c r="L123" s="7">
        <v>478</v>
      </c>
      <c r="M123" s="14">
        <f t="shared" si="21"/>
        <v>136.57142857142858</v>
      </c>
      <c r="N123" s="14">
        <f t="shared" si="22"/>
        <v>105.63061299081036</v>
      </c>
      <c r="O123" s="7">
        <v>42</v>
      </c>
      <c r="P123" s="7">
        <v>26</v>
      </c>
      <c r="Q123" s="15">
        <f t="shared" ref="Q123:Q142" si="29">P123/(O123+P123)</f>
        <v>0.38235294117647056</v>
      </c>
    </row>
    <row r="124" spans="1:17" x14ac:dyDescent="0.25">
      <c r="A124" s="1">
        <v>39425</v>
      </c>
      <c r="B124" s="48">
        <f t="shared" si="23"/>
        <v>343</v>
      </c>
      <c r="C124" s="48">
        <f t="shared" si="24"/>
        <v>343</v>
      </c>
      <c r="D124" s="10">
        <f t="shared" si="16"/>
        <v>2007</v>
      </c>
      <c r="E124" s="10">
        <f t="shared" si="17"/>
        <v>2007</v>
      </c>
      <c r="F124" s="10">
        <f t="shared" si="18"/>
        <v>50</v>
      </c>
      <c r="G124" s="10">
        <f t="shared" si="27"/>
        <v>50</v>
      </c>
      <c r="H124" s="11">
        <f t="shared" si="19"/>
        <v>1</v>
      </c>
      <c r="I124" s="12">
        <v>12</v>
      </c>
      <c r="J124">
        <v>19</v>
      </c>
      <c r="K124" s="14">
        <f t="shared" si="20"/>
        <v>9.5</v>
      </c>
      <c r="L124" s="7">
        <v>1606</v>
      </c>
      <c r="M124" s="14">
        <f t="shared" si="21"/>
        <v>169.05263157894737</v>
      </c>
      <c r="N124" s="14">
        <f t="shared" si="22"/>
        <v>152.40482456140353</v>
      </c>
      <c r="O124" s="7">
        <v>696</v>
      </c>
      <c r="P124" s="7">
        <v>448</v>
      </c>
      <c r="Q124" s="15">
        <f t="shared" si="29"/>
        <v>0.39160839160839161</v>
      </c>
    </row>
    <row r="125" spans="1:17" x14ac:dyDescent="0.25">
      <c r="A125" s="1">
        <v>39426</v>
      </c>
      <c r="B125" s="48">
        <f t="shared" si="23"/>
        <v>344</v>
      </c>
      <c r="C125" s="48">
        <f t="shared" si="24"/>
        <v>344</v>
      </c>
      <c r="D125" s="10">
        <f t="shared" si="16"/>
        <v>2007</v>
      </c>
      <c r="E125" s="10">
        <f t="shared" si="17"/>
        <v>2007</v>
      </c>
      <c r="F125" s="10">
        <f t="shared" si="18"/>
        <v>50</v>
      </c>
      <c r="G125" s="10">
        <f t="shared" si="27"/>
        <v>50</v>
      </c>
      <c r="H125" s="11">
        <f t="shared" si="19"/>
        <v>2</v>
      </c>
      <c r="I125" s="12">
        <v>24</v>
      </c>
      <c r="J125">
        <v>16</v>
      </c>
      <c r="K125" s="14">
        <f t="shared" si="20"/>
        <v>16</v>
      </c>
      <c r="L125" s="7">
        <v>2476</v>
      </c>
      <c r="M125" s="14">
        <f t="shared" si="21"/>
        <v>154.75</v>
      </c>
      <c r="N125" s="14">
        <f t="shared" si="22"/>
        <v>152.40482456140353</v>
      </c>
      <c r="O125" s="7">
        <v>237</v>
      </c>
      <c r="P125" s="7">
        <v>190</v>
      </c>
      <c r="Q125" s="15">
        <f t="shared" si="29"/>
        <v>0.44496487119437939</v>
      </c>
    </row>
    <row r="126" spans="1:17" x14ac:dyDescent="0.25">
      <c r="A126" s="1">
        <v>39427</v>
      </c>
      <c r="B126" s="48">
        <f t="shared" si="23"/>
        <v>345</v>
      </c>
      <c r="C126" s="48">
        <f t="shared" si="24"/>
        <v>345</v>
      </c>
      <c r="D126" s="10">
        <f t="shared" si="16"/>
        <v>2007</v>
      </c>
      <c r="E126" s="10">
        <f t="shared" si="17"/>
        <v>2007</v>
      </c>
      <c r="F126" s="10">
        <f t="shared" si="18"/>
        <v>50</v>
      </c>
      <c r="G126" s="10">
        <f t="shared" si="27"/>
        <v>50</v>
      </c>
      <c r="H126" s="11">
        <f t="shared" si="19"/>
        <v>3</v>
      </c>
      <c r="I126" s="12">
        <v>24</v>
      </c>
      <c r="J126">
        <v>16</v>
      </c>
      <c r="K126" s="14">
        <f t="shared" si="20"/>
        <v>16</v>
      </c>
      <c r="L126" s="7">
        <v>2028</v>
      </c>
      <c r="M126" s="14">
        <f t="shared" si="21"/>
        <v>126.75</v>
      </c>
      <c r="N126" s="14">
        <f t="shared" si="22"/>
        <v>152.40482456140353</v>
      </c>
      <c r="O126" s="7">
        <v>368</v>
      </c>
      <c r="P126" s="7">
        <v>262</v>
      </c>
      <c r="Q126" s="15">
        <f t="shared" si="29"/>
        <v>0.41587301587301589</v>
      </c>
    </row>
    <row r="127" spans="1:17" x14ac:dyDescent="0.25">
      <c r="A127" s="1">
        <v>39428</v>
      </c>
      <c r="B127" s="48">
        <f t="shared" si="23"/>
        <v>346</v>
      </c>
      <c r="C127" s="48">
        <f t="shared" si="24"/>
        <v>346</v>
      </c>
      <c r="D127" s="10">
        <f t="shared" si="16"/>
        <v>2007</v>
      </c>
      <c r="E127" s="10">
        <f t="shared" si="17"/>
        <v>2007</v>
      </c>
      <c r="F127" s="10">
        <f t="shared" si="18"/>
        <v>50</v>
      </c>
      <c r="G127" s="10">
        <f t="shared" si="27"/>
        <v>50</v>
      </c>
      <c r="H127" s="11">
        <f t="shared" si="19"/>
        <v>4</v>
      </c>
      <c r="I127" s="12">
        <v>12</v>
      </c>
      <c r="J127">
        <v>15</v>
      </c>
      <c r="K127" s="14">
        <f t="shared" si="20"/>
        <v>7.5</v>
      </c>
      <c r="L127" s="7">
        <v>1193</v>
      </c>
      <c r="M127" s="14">
        <f t="shared" si="21"/>
        <v>159.06666666666666</v>
      </c>
      <c r="N127" s="14">
        <f t="shared" si="22"/>
        <v>152.40482456140353</v>
      </c>
      <c r="O127" s="7">
        <v>287</v>
      </c>
      <c r="P127" s="7">
        <v>194</v>
      </c>
      <c r="Q127" s="15">
        <f t="shared" si="29"/>
        <v>0.40332640332640335</v>
      </c>
    </row>
    <row r="128" spans="1:17" x14ac:dyDescent="0.25">
      <c r="A128" s="1">
        <v>39432</v>
      </c>
      <c r="B128" s="48">
        <f t="shared" si="23"/>
        <v>350</v>
      </c>
      <c r="C128" s="48">
        <f t="shared" si="24"/>
        <v>350</v>
      </c>
      <c r="D128" s="10">
        <f t="shared" si="16"/>
        <v>2007</v>
      </c>
      <c r="E128" s="10">
        <f t="shared" si="17"/>
        <v>2007</v>
      </c>
      <c r="F128" s="10">
        <f t="shared" si="18"/>
        <v>51</v>
      </c>
      <c r="G128" s="10">
        <f t="shared" si="27"/>
        <v>51</v>
      </c>
      <c r="H128" s="11">
        <f t="shared" si="19"/>
        <v>1</v>
      </c>
      <c r="I128" s="12">
        <v>12</v>
      </c>
      <c r="J128">
        <v>24</v>
      </c>
      <c r="K128" s="14">
        <f t="shared" si="20"/>
        <v>12</v>
      </c>
      <c r="L128" s="7">
        <v>2566</v>
      </c>
      <c r="M128" s="14">
        <f t="shared" si="21"/>
        <v>213.83333333333334</v>
      </c>
      <c r="N128" s="14">
        <f t="shared" si="22"/>
        <v>138.91179653679654</v>
      </c>
      <c r="O128" s="7">
        <v>428</v>
      </c>
      <c r="P128" s="7">
        <v>498</v>
      </c>
      <c r="Q128" s="15">
        <f t="shared" si="29"/>
        <v>0.53779697624190059</v>
      </c>
    </row>
    <row r="129" spans="1:17" x14ac:dyDescent="0.25">
      <c r="A129" s="1">
        <v>39433</v>
      </c>
      <c r="B129" s="48">
        <f t="shared" si="23"/>
        <v>351</v>
      </c>
      <c r="C129" s="48">
        <f t="shared" si="24"/>
        <v>351</v>
      </c>
      <c r="D129" s="10">
        <f t="shared" si="16"/>
        <v>2007</v>
      </c>
      <c r="E129" s="10">
        <f t="shared" si="17"/>
        <v>2007</v>
      </c>
      <c r="F129" s="10">
        <f t="shared" si="18"/>
        <v>51</v>
      </c>
      <c r="G129" s="10">
        <f t="shared" si="27"/>
        <v>51</v>
      </c>
      <c r="H129" s="11">
        <f t="shared" si="19"/>
        <v>2</v>
      </c>
      <c r="I129" s="12">
        <v>24</v>
      </c>
      <c r="J129">
        <v>22</v>
      </c>
      <c r="K129" s="14">
        <f t="shared" si="20"/>
        <v>22</v>
      </c>
      <c r="L129" s="7">
        <v>2079</v>
      </c>
      <c r="M129" s="14">
        <f t="shared" si="21"/>
        <v>94.5</v>
      </c>
      <c r="N129" s="14">
        <f t="shared" si="22"/>
        <v>138.91179653679654</v>
      </c>
      <c r="O129" s="7">
        <v>451</v>
      </c>
      <c r="P129" s="7">
        <v>445</v>
      </c>
      <c r="Q129" s="15">
        <f t="shared" si="29"/>
        <v>0.4966517857142857</v>
      </c>
    </row>
    <row r="130" spans="1:17" x14ac:dyDescent="0.25">
      <c r="A130" s="1">
        <v>39434</v>
      </c>
      <c r="B130" s="48">
        <f t="shared" si="23"/>
        <v>352</v>
      </c>
      <c r="C130" s="48">
        <f t="shared" si="24"/>
        <v>352</v>
      </c>
      <c r="D130" s="10">
        <f t="shared" ref="D130:D193" si="30">YEAR(A130)</f>
        <v>2007</v>
      </c>
      <c r="E130" s="10">
        <f t="shared" ref="E130:E193" si="31">IF(F130&gt;10,D130,D130-1)</f>
        <v>2007</v>
      </c>
      <c r="F130" s="10">
        <f t="shared" ref="F130:F193" si="32">WEEKNUM(A130)</f>
        <v>51</v>
      </c>
      <c r="G130" s="10">
        <f t="shared" si="27"/>
        <v>51</v>
      </c>
      <c r="H130" s="11">
        <f t="shared" ref="H130:H193" si="33">WEEKDAY(A130)</f>
        <v>3</v>
      </c>
      <c r="I130" s="12">
        <v>24</v>
      </c>
      <c r="J130">
        <v>22</v>
      </c>
      <c r="K130" s="14">
        <f t="shared" ref="K130:K193" si="34">(I130/24)*J130</f>
        <v>22</v>
      </c>
      <c r="L130" s="7">
        <v>2187</v>
      </c>
      <c r="M130" s="14">
        <f t="shared" ref="M130:M183" si="35">L130/K130</f>
        <v>99.409090909090907</v>
      </c>
      <c r="N130" s="14">
        <f t="shared" ref="N130:N193" si="36">AVERAGEIFS(M:M,E:E,E130,G:G,G130)</f>
        <v>138.91179653679654</v>
      </c>
      <c r="O130" s="7">
        <v>331</v>
      </c>
      <c r="P130" s="7">
        <v>328</v>
      </c>
      <c r="Q130" s="15">
        <f t="shared" si="29"/>
        <v>0.49772382397572079</v>
      </c>
    </row>
    <row r="131" spans="1:17" x14ac:dyDescent="0.25">
      <c r="A131" s="1">
        <v>39435</v>
      </c>
      <c r="B131" s="48">
        <f t="shared" ref="B131:B194" si="37">A131-DATE(YEAR(A131), 1, 0)</f>
        <v>353</v>
      </c>
      <c r="C131" s="48">
        <f t="shared" ref="C131:C194" si="38">IF(B131&lt;300, B131+(DATE(YEAR(A131), 12, 31)-DATE(YEAR(A131), 1, 1)+1), B131)</f>
        <v>353</v>
      </c>
      <c r="D131" s="10">
        <f t="shared" si="30"/>
        <v>2007</v>
      </c>
      <c r="E131" s="10">
        <f t="shared" si="31"/>
        <v>2007</v>
      </c>
      <c r="F131" s="10">
        <f t="shared" si="32"/>
        <v>51</v>
      </c>
      <c r="G131" s="10">
        <f t="shared" si="27"/>
        <v>51</v>
      </c>
      <c r="H131" s="11">
        <f t="shared" si="33"/>
        <v>4</v>
      </c>
      <c r="I131" s="12">
        <v>12</v>
      </c>
      <c r="J131">
        <v>21</v>
      </c>
      <c r="K131" s="14">
        <f t="shared" si="34"/>
        <v>10.5</v>
      </c>
      <c r="L131" s="7">
        <v>1553</v>
      </c>
      <c r="M131" s="14">
        <f t="shared" si="35"/>
        <v>147.9047619047619</v>
      </c>
      <c r="N131" s="14">
        <f t="shared" si="36"/>
        <v>138.91179653679654</v>
      </c>
      <c r="O131" s="7">
        <v>424</v>
      </c>
      <c r="P131" s="7">
        <v>318</v>
      </c>
      <c r="Q131" s="15">
        <f t="shared" si="29"/>
        <v>0.42857142857142855</v>
      </c>
    </row>
    <row r="132" spans="1:17" x14ac:dyDescent="0.25">
      <c r="A132" s="1">
        <v>39439</v>
      </c>
      <c r="B132" s="48">
        <f t="shared" si="37"/>
        <v>357</v>
      </c>
      <c r="C132" s="48">
        <f t="shared" si="38"/>
        <v>357</v>
      </c>
      <c r="D132" s="10">
        <f t="shared" si="30"/>
        <v>2007</v>
      </c>
      <c r="E132" s="10">
        <f t="shared" si="31"/>
        <v>2007</v>
      </c>
      <c r="F132" s="10">
        <f t="shared" si="32"/>
        <v>52</v>
      </c>
      <c r="G132" s="10">
        <f t="shared" si="27"/>
        <v>52</v>
      </c>
      <c r="H132" s="11">
        <f t="shared" si="33"/>
        <v>1</v>
      </c>
      <c r="I132" s="12">
        <v>12</v>
      </c>
      <c r="J132">
        <v>18</v>
      </c>
      <c r="K132" s="14">
        <f t="shared" si="34"/>
        <v>9</v>
      </c>
      <c r="L132" s="7">
        <v>896</v>
      </c>
      <c r="M132" s="14">
        <f t="shared" si="35"/>
        <v>99.555555555555557</v>
      </c>
      <c r="N132" s="14">
        <f t="shared" si="36"/>
        <v>84.420672894357097</v>
      </c>
      <c r="O132" s="7">
        <v>126</v>
      </c>
      <c r="P132" s="7">
        <v>185</v>
      </c>
      <c r="Q132" s="15">
        <f t="shared" si="29"/>
        <v>0.59485530546623799</v>
      </c>
    </row>
    <row r="133" spans="1:17" x14ac:dyDescent="0.25">
      <c r="A133" s="1">
        <v>39440</v>
      </c>
      <c r="B133" s="48">
        <f t="shared" si="37"/>
        <v>358</v>
      </c>
      <c r="C133" s="48">
        <f t="shared" si="38"/>
        <v>358</v>
      </c>
      <c r="D133" s="10">
        <f t="shared" si="30"/>
        <v>2007</v>
      </c>
      <c r="E133" s="10">
        <f t="shared" si="31"/>
        <v>2007</v>
      </c>
      <c r="F133" s="10">
        <f t="shared" si="32"/>
        <v>52</v>
      </c>
      <c r="G133" s="10">
        <f t="shared" si="27"/>
        <v>52</v>
      </c>
      <c r="H133" s="11">
        <f t="shared" si="33"/>
        <v>2</v>
      </c>
      <c r="I133" s="12">
        <v>24</v>
      </c>
      <c r="J133">
        <v>19</v>
      </c>
      <c r="K133" s="14">
        <f t="shared" si="34"/>
        <v>19</v>
      </c>
      <c r="L133" s="7">
        <v>1383</v>
      </c>
      <c r="M133" s="14">
        <f t="shared" si="35"/>
        <v>72.78947368421052</v>
      </c>
      <c r="N133" s="14">
        <f t="shared" si="36"/>
        <v>84.420672894357097</v>
      </c>
      <c r="O133" s="7">
        <v>288</v>
      </c>
      <c r="P133" s="7">
        <v>402</v>
      </c>
      <c r="Q133" s="15">
        <f t="shared" si="29"/>
        <v>0.58260869565217388</v>
      </c>
    </row>
    <row r="134" spans="1:17" x14ac:dyDescent="0.25">
      <c r="A134" s="1">
        <v>39441</v>
      </c>
      <c r="B134" s="48">
        <f t="shared" si="37"/>
        <v>359</v>
      </c>
      <c r="C134" s="48">
        <f t="shared" si="38"/>
        <v>359</v>
      </c>
      <c r="D134" s="10">
        <f t="shared" si="30"/>
        <v>2007</v>
      </c>
      <c r="E134" s="10">
        <f t="shared" si="31"/>
        <v>2007</v>
      </c>
      <c r="F134" s="10">
        <f t="shared" si="32"/>
        <v>52</v>
      </c>
      <c r="G134" s="10">
        <f t="shared" si="27"/>
        <v>52</v>
      </c>
      <c r="H134" s="11">
        <f t="shared" si="33"/>
        <v>3</v>
      </c>
      <c r="I134" s="12">
        <v>24</v>
      </c>
      <c r="J134">
        <v>11</v>
      </c>
      <c r="K134" s="14">
        <f t="shared" si="34"/>
        <v>11</v>
      </c>
      <c r="L134" s="7">
        <v>736</v>
      </c>
      <c r="M134" s="14">
        <f t="shared" si="35"/>
        <v>66.909090909090907</v>
      </c>
      <c r="N134" s="14">
        <f t="shared" si="36"/>
        <v>84.420672894357097</v>
      </c>
      <c r="O134" s="7">
        <v>12</v>
      </c>
      <c r="P134" s="7">
        <v>20</v>
      </c>
      <c r="Q134" s="15">
        <f t="shared" si="29"/>
        <v>0.625</v>
      </c>
    </row>
    <row r="135" spans="1:17" x14ac:dyDescent="0.25">
      <c r="A135" s="1">
        <v>39442</v>
      </c>
      <c r="B135" s="48">
        <f t="shared" si="37"/>
        <v>360</v>
      </c>
      <c r="C135" s="48">
        <f t="shared" si="38"/>
        <v>360</v>
      </c>
      <c r="D135" s="10">
        <f t="shared" si="30"/>
        <v>2007</v>
      </c>
      <c r="E135" s="10">
        <f t="shared" si="31"/>
        <v>2007</v>
      </c>
      <c r="F135" s="10">
        <f t="shared" si="32"/>
        <v>52</v>
      </c>
      <c r="G135" s="10">
        <f t="shared" si="27"/>
        <v>52</v>
      </c>
      <c r="H135" s="11">
        <f t="shared" si="33"/>
        <v>4</v>
      </c>
      <c r="I135" s="12">
        <v>12</v>
      </c>
      <c r="J135">
        <v>14</v>
      </c>
      <c r="K135" s="14">
        <f t="shared" si="34"/>
        <v>7</v>
      </c>
      <c r="L135" s="7">
        <v>689</v>
      </c>
      <c r="M135" s="14">
        <f t="shared" si="35"/>
        <v>98.428571428571431</v>
      </c>
      <c r="N135" s="14">
        <f t="shared" si="36"/>
        <v>84.420672894357097</v>
      </c>
      <c r="O135" s="7">
        <v>165</v>
      </c>
      <c r="P135" s="7">
        <v>176</v>
      </c>
      <c r="Q135" s="15">
        <f t="shared" si="29"/>
        <v>0.5161290322580645</v>
      </c>
    </row>
    <row r="136" spans="1:17" x14ac:dyDescent="0.25">
      <c r="A136" s="1">
        <v>39446</v>
      </c>
      <c r="B136" s="48">
        <f t="shared" si="37"/>
        <v>364</v>
      </c>
      <c r="C136" s="48">
        <f t="shared" si="38"/>
        <v>364</v>
      </c>
      <c r="D136" s="10">
        <f t="shared" si="30"/>
        <v>2007</v>
      </c>
      <c r="E136" s="10">
        <f t="shared" si="31"/>
        <v>2007</v>
      </c>
      <c r="F136" s="10">
        <f t="shared" si="32"/>
        <v>53</v>
      </c>
      <c r="G136" s="10">
        <f t="shared" si="27"/>
        <v>53</v>
      </c>
      <c r="H136" s="11">
        <f t="shared" si="33"/>
        <v>1</v>
      </c>
      <c r="I136" s="12">
        <v>12</v>
      </c>
      <c r="J136">
        <v>21</v>
      </c>
      <c r="K136" s="14">
        <f t="shared" si="34"/>
        <v>10.5</v>
      </c>
      <c r="L136" s="7">
        <v>1253</v>
      </c>
      <c r="M136" s="14">
        <f t="shared" si="35"/>
        <v>119.33333333333333</v>
      </c>
      <c r="N136" s="14">
        <f t="shared" si="36"/>
        <v>74.279040404040401</v>
      </c>
      <c r="O136" s="7">
        <v>283</v>
      </c>
      <c r="P136" s="7">
        <v>333</v>
      </c>
      <c r="Q136" s="15">
        <f t="shared" si="29"/>
        <v>0.54058441558441561</v>
      </c>
    </row>
    <row r="137" spans="1:17" x14ac:dyDescent="0.25">
      <c r="A137" s="1">
        <v>39447</v>
      </c>
      <c r="B137" s="48">
        <f t="shared" si="37"/>
        <v>365</v>
      </c>
      <c r="C137" s="48">
        <f t="shared" si="38"/>
        <v>365</v>
      </c>
      <c r="D137" s="10">
        <f t="shared" si="30"/>
        <v>2007</v>
      </c>
      <c r="E137" s="10">
        <f t="shared" si="31"/>
        <v>2007</v>
      </c>
      <c r="F137" s="10">
        <f t="shared" si="32"/>
        <v>53</v>
      </c>
      <c r="G137" s="10">
        <f t="shared" si="27"/>
        <v>53</v>
      </c>
      <c r="H137" s="11">
        <f t="shared" si="33"/>
        <v>2</v>
      </c>
      <c r="I137" s="12">
        <v>24</v>
      </c>
      <c r="J137">
        <v>18</v>
      </c>
      <c r="K137" s="14">
        <f t="shared" si="34"/>
        <v>18</v>
      </c>
      <c r="L137" s="7">
        <v>1037</v>
      </c>
      <c r="M137" s="14">
        <f t="shared" si="35"/>
        <v>57.611111111111114</v>
      </c>
      <c r="N137" s="14">
        <f t="shared" si="36"/>
        <v>74.279040404040401</v>
      </c>
      <c r="O137" s="7">
        <v>40</v>
      </c>
      <c r="P137" s="7">
        <v>54</v>
      </c>
      <c r="Q137" s="15">
        <f t="shared" si="29"/>
        <v>0.57446808510638303</v>
      </c>
    </row>
    <row r="138" spans="1:17" x14ac:dyDescent="0.25">
      <c r="A138" s="1">
        <v>39448</v>
      </c>
      <c r="B138" s="48">
        <f t="shared" si="37"/>
        <v>1</v>
      </c>
      <c r="C138" s="48">
        <f t="shared" si="38"/>
        <v>367</v>
      </c>
      <c r="D138" s="10">
        <f t="shared" si="30"/>
        <v>2008</v>
      </c>
      <c r="E138" s="10">
        <f t="shared" si="31"/>
        <v>2007</v>
      </c>
      <c r="F138" s="10">
        <f t="shared" si="32"/>
        <v>1</v>
      </c>
      <c r="G138" s="10">
        <v>53</v>
      </c>
      <c r="H138" s="11">
        <f t="shared" si="33"/>
        <v>3</v>
      </c>
      <c r="I138" s="12">
        <v>24</v>
      </c>
      <c r="J138">
        <v>11</v>
      </c>
      <c r="K138" s="14">
        <f t="shared" si="34"/>
        <v>11</v>
      </c>
      <c r="L138" s="7">
        <v>217</v>
      </c>
      <c r="M138" s="14">
        <f t="shared" si="35"/>
        <v>19.727272727272727</v>
      </c>
      <c r="N138" s="14">
        <f t="shared" si="36"/>
        <v>74.279040404040401</v>
      </c>
      <c r="O138" s="7">
        <v>40</v>
      </c>
      <c r="P138" s="7">
        <v>32</v>
      </c>
      <c r="Q138" s="15">
        <f t="shared" si="29"/>
        <v>0.44444444444444442</v>
      </c>
    </row>
    <row r="139" spans="1:17" x14ac:dyDescent="0.25">
      <c r="A139" s="1">
        <v>39449</v>
      </c>
      <c r="B139" s="48">
        <f t="shared" si="37"/>
        <v>2</v>
      </c>
      <c r="C139" s="48">
        <f t="shared" si="38"/>
        <v>368</v>
      </c>
      <c r="D139" s="10">
        <f t="shared" si="30"/>
        <v>2008</v>
      </c>
      <c r="E139" s="10">
        <f t="shared" si="31"/>
        <v>2007</v>
      </c>
      <c r="F139" s="10">
        <f t="shared" si="32"/>
        <v>1</v>
      </c>
      <c r="G139" s="10">
        <v>53</v>
      </c>
      <c r="H139" s="11">
        <f t="shared" si="33"/>
        <v>4</v>
      </c>
      <c r="I139" s="12">
        <v>12</v>
      </c>
      <c r="J139">
        <v>9</v>
      </c>
      <c r="K139" s="14">
        <f t="shared" si="34"/>
        <v>4.5</v>
      </c>
      <c r="L139" s="7">
        <v>452</v>
      </c>
      <c r="M139" s="14">
        <f t="shared" si="35"/>
        <v>100.44444444444444</v>
      </c>
      <c r="N139" s="14">
        <f t="shared" si="36"/>
        <v>74.279040404040401</v>
      </c>
      <c r="O139" s="7">
        <v>125</v>
      </c>
      <c r="P139" s="7">
        <v>91</v>
      </c>
      <c r="Q139" s="15">
        <f t="shared" si="29"/>
        <v>0.42129629629629628</v>
      </c>
    </row>
    <row r="140" spans="1:17" x14ac:dyDescent="0.25">
      <c r="A140" s="1">
        <v>39453</v>
      </c>
      <c r="B140" s="48">
        <f t="shared" si="37"/>
        <v>6</v>
      </c>
      <c r="C140" s="48">
        <f t="shared" si="38"/>
        <v>372</v>
      </c>
      <c r="D140" s="10">
        <f t="shared" si="30"/>
        <v>2008</v>
      </c>
      <c r="E140" s="10">
        <f t="shared" si="31"/>
        <v>2007</v>
      </c>
      <c r="F140" s="10">
        <f t="shared" si="32"/>
        <v>2</v>
      </c>
      <c r="G140" s="10">
        <v>54</v>
      </c>
      <c r="H140" s="11">
        <f t="shared" si="33"/>
        <v>1</v>
      </c>
      <c r="I140" s="12">
        <v>12</v>
      </c>
      <c r="J140">
        <v>21</v>
      </c>
      <c r="K140" s="14">
        <f t="shared" si="34"/>
        <v>10.5</v>
      </c>
      <c r="L140" s="7">
        <v>634</v>
      </c>
      <c r="M140" s="14">
        <f t="shared" si="35"/>
        <v>60.38095238095238</v>
      </c>
      <c r="N140" s="14">
        <f t="shared" si="36"/>
        <v>35.074404761904759</v>
      </c>
      <c r="O140" s="7">
        <v>61</v>
      </c>
      <c r="P140" s="7">
        <v>105</v>
      </c>
      <c r="Q140" s="15">
        <f t="shared" si="29"/>
        <v>0.63253012048192769</v>
      </c>
    </row>
    <row r="141" spans="1:17" x14ac:dyDescent="0.25">
      <c r="A141" s="1">
        <v>39454</v>
      </c>
      <c r="B141" s="48">
        <f t="shared" si="37"/>
        <v>7</v>
      </c>
      <c r="C141" s="48">
        <f t="shared" si="38"/>
        <v>373</v>
      </c>
      <c r="D141" s="10">
        <f t="shared" si="30"/>
        <v>2008</v>
      </c>
      <c r="E141" s="10">
        <f t="shared" si="31"/>
        <v>2007</v>
      </c>
      <c r="F141" s="10">
        <f t="shared" si="32"/>
        <v>2</v>
      </c>
      <c r="G141" s="10">
        <v>54</v>
      </c>
      <c r="H141" s="11">
        <f t="shared" si="33"/>
        <v>2</v>
      </c>
      <c r="I141" s="12">
        <v>24</v>
      </c>
      <c r="J141">
        <v>18</v>
      </c>
      <c r="K141" s="14">
        <f t="shared" si="34"/>
        <v>18</v>
      </c>
      <c r="L141" s="7">
        <v>348</v>
      </c>
      <c r="M141" s="14">
        <f t="shared" si="35"/>
        <v>19.333333333333332</v>
      </c>
      <c r="N141" s="14">
        <f t="shared" si="36"/>
        <v>35.074404761904759</v>
      </c>
      <c r="O141" s="7">
        <v>114</v>
      </c>
      <c r="P141" s="7">
        <v>107</v>
      </c>
      <c r="Q141" s="15">
        <f t="shared" si="29"/>
        <v>0.48416289592760181</v>
      </c>
    </row>
    <row r="142" spans="1:17" x14ac:dyDescent="0.25">
      <c r="A142" s="1">
        <v>39455</v>
      </c>
      <c r="B142" s="48">
        <f t="shared" si="37"/>
        <v>8</v>
      </c>
      <c r="C142" s="48">
        <f t="shared" si="38"/>
        <v>374</v>
      </c>
      <c r="D142" s="10">
        <f t="shared" si="30"/>
        <v>2008</v>
      </c>
      <c r="E142" s="10">
        <f t="shared" si="31"/>
        <v>2007</v>
      </c>
      <c r="F142" s="10">
        <f t="shared" si="32"/>
        <v>2</v>
      </c>
      <c r="G142" s="10">
        <v>54</v>
      </c>
      <c r="H142" s="11">
        <f t="shared" si="33"/>
        <v>3</v>
      </c>
      <c r="I142" s="12">
        <v>24</v>
      </c>
      <c r="J142">
        <v>12</v>
      </c>
      <c r="K142" s="14">
        <f t="shared" si="34"/>
        <v>12</v>
      </c>
      <c r="L142" s="7">
        <v>115</v>
      </c>
      <c r="M142" s="14">
        <f t="shared" si="35"/>
        <v>9.5833333333333339</v>
      </c>
      <c r="N142" s="14">
        <f t="shared" si="36"/>
        <v>35.074404761904759</v>
      </c>
      <c r="O142" s="7">
        <v>32</v>
      </c>
      <c r="P142" s="7">
        <v>48</v>
      </c>
      <c r="Q142" s="15">
        <f t="shared" si="29"/>
        <v>0.6</v>
      </c>
    </row>
    <row r="143" spans="1:17" x14ac:dyDescent="0.25">
      <c r="A143" s="1">
        <v>39456</v>
      </c>
      <c r="B143" s="48">
        <f t="shared" si="37"/>
        <v>9</v>
      </c>
      <c r="C143" s="48">
        <f t="shared" si="38"/>
        <v>375</v>
      </c>
      <c r="D143" s="10">
        <f t="shared" si="30"/>
        <v>2008</v>
      </c>
      <c r="E143" s="10">
        <f t="shared" si="31"/>
        <v>2007</v>
      </c>
      <c r="F143" s="10">
        <f t="shared" si="32"/>
        <v>2</v>
      </c>
      <c r="G143" s="10">
        <v>54</v>
      </c>
      <c r="H143" s="11">
        <f t="shared" si="33"/>
        <v>4</v>
      </c>
      <c r="I143" s="12">
        <v>12</v>
      </c>
      <c r="J143">
        <v>6</v>
      </c>
      <c r="K143" s="14">
        <f t="shared" si="34"/>
        <v>3</v>
      </c>
      <c r="L143" s="7">
        <v>153</v>
      </c>
      <c r="M143" s="14">
        <f t="shared" si="35"/>
        <v>51</v>
      </c>
      <c r="N143" s="14">
        <f t="shared" si="36"/>
        <v>35.074404761904759</v>
      </c>
      <c r="O143" s="7"/>
      <c r="P143" s="7"/>
      <c r="Q143" s="15"/>
    </row>
    <row r="144" spans="1:17" x14ac:dyDescent="0.25">
      <c r="A144" s="1">
        <v>39460</v>
      </c>
      <c r="B144" s="48">
        <f t="shared" si="37"/>
        <v>13</v>
      </c>
      <c r="C144" s="48">
        <f t="shared" si="38"/>
        <v>379</v>
      </c>
      <c r="D144" s="10">
        <f t="shared" si="30"/>
        <v>2008</v>
      </c>
      <c r="E144" s="10">
        <f t="shared" si="31"/>
        <v>2007</v>
      </c>
      <c r="F144" s="10">
        <f t="shared" si="32"/>
        <v>3</v>
      </c>
      <c r="G144" s="10">
        <v>55</v>
      </c>
      <c r="H144" s="11">
        <f t="shared" si="33"/>
        <v>1</v>
      </c>
      <c r="I144" s="12">
        <v>12</v>
      </c>
      <c r="J144">
        <v>16</v>
      </c>
      <c r="K144" s="14">
        <f t="shared" si="34"/>
        <v>8</v>
      </c>
      <c r="L144" s="7">
        <v>316</v>
      </c>
      <c r="M144" s="14">
        <f t="shared" si="35"/>
        <v>39.5</v>
      </c>
      <c r="N144" s="14">
        <f t="shared" si="36"/>
        <v>19.047619047619047</v>
      </c>
      <c r="O144" s="7">
        <v>94</v>
      </c>
      <c r="P144" s="7">
        <v>116</v>
      </c>
      <c r="Q144" s="15">
        <f>P144/(O144+P144)</f>
        <v>0.55238095238095242</v>
      </c>
    </row>
    <row r="145" spans="1:17" x14ac:dyDescent="0.25">
      <c r="A145" s="1">
        <v>39461</v>
      </c>
      <c r="B145" s="48">
        <f t="shared" si="37"/>
        <v>14</v>
      </c>
      <c r="C145" s="48">
        <f t="shared" si="38"/>
        <v>380</v>
      </c>
      <c r="D145" s="10">
        <f t="shared" si="30"/>
        <v>2008</v>
      </c>
      <c r="E145" s="10">
        <f t="shared" si="31"/>
        <v>2007</v>
      </c>
      <c r="F145" s="10">
        <f t="shared" si="32"/>
        <v>3</v>
      </c>
      <c r="G145" s="10">
        <v>55</v>
      </c>
      <c r="H145" s="11">
        <f t="shared" si="33"/>
        <v>2</v>
      </c>
      <c r="I145" s="12">
        <v>24</v>
      </c>
      <c r="J145">
        <v>14</v>
      </c>
      <c r="K145" s="14">
        <f t="shared" si="34"/>
        <v>14</v>
      </c>
      <c r="L145" s="7">
        <v>229</v>
      </c>
      <c r="M145" s="14">
        <f t="shared" si="35"/>
        <v>16.357142857142858</v>
      </c>
      <c r="N145" s="14">
        <f t="shared" si="36"/>
        <v>19.047619047619047</v>
      </c>
      <c r="O145" s="7"/>
      <c r="P145" s="7"/>
      <c r="Q145" s="15"/>
    </row>
    <row r="146" spans="1:17" x14ac:dyDescent="0.25">
      <c r="A146" s="1">
        <v>39462</v>
      </c>
      <c r="B146" s="48">
        <f t="shared" si="37"/>
        <v>15</v>
      </c>
      <c r="C146" s="48">
        <f t="shared" si="38"/>
        <v>381</v>
      </c>
      <c r="D146" s="10">
        <f t="shared" si="30"/>
        <v>2008</v>
      </c>
      <c r="E146" s="10">
        <f t="shared" si="31"/>
        <v>2007</v>
      </c>
      <c r="F146" s="10">
        <f t="shared" si="32"/>
        <v>3</v>
      </c>
      <c r="G146" s="10">
        <v>55</v>
      </c>
      <c r="H146" s="11">
        <f t="shared" si="33"/>
        <v>3</v>
      </c>
      <c r="I146" s="12">
        <v>24</v>
      </c>
      <c r="J146">
        <v>12</v>
      </c>
      <c r="K146" s="14">
        <f t="shared" si="34"/>
        <v>12</v>
      </c>
      <c r="L146" s="7">
        <v>112</v>
      </c>
      <c r="M146" s="14">
        <f t="shared" si="35"/>
        <v>9.3333333333333339</v>
      </c>
      <c r="N146" s="14">
        <f t="shared" si="36"/>
        <v>19.047619047619047</v>
      </c>
      <c r="O146" s="7"/>
      <c r="P146" s="7"/>
      <c r="Q146" s="15"/>
    </row>
    <row r="147" spans="1:17" x14ac:dyDescent="0.25">
      <c r="A147" s="1">
        <v>39463</v>
      </c>
      <c r="B147" s="48">
        <f t="shared" si="37"/>
        <v>16</v>
      </c>
      <c r="C147" s="48">
        <f t="shared" si="38"/>
        <v>382</v>
      </c>
      <c r="D147" s="10">
        <f t="shared" si="30"/>
        <v>2008</v>
      </c>
      <c r="E147" s="10">
        <f t="shared" si="31"/>
        <v>2007</v>
      </c>
      <c r="F147" s="10">
        <f t="shared" si="32"/>
        <v>3</v>
      </c>
      <c r="G147" s="10">
        <v>55</v>
      </c>
      <c r="H147" s="11">
        <f t="shared" si="33"/>
        <v>4</v>
      </c>
      <c r="I147" s="12">
        <v>12</v>
      </c>
      <c r="J147">
        <v>10</v>
      </c>
      <c r="K147" s="14">
        <f t="shared" si="34"/>
        <v>5</v>
      </c>
      <c r="L147" s="7">
        <v>55</v>
      </c>
      <c r="M147" s="14">
        <f t="shared" si="35"/>
        <v>11</v>
      </c>
      <c r="N147" s="14">
        <f t="shared" si="36"/>
        <v>19.047619047619047</v>
      </c>
      <c r="O147" s="7"/>
      <c r="P147" s="7"/>
      <c r="Q147" s="15"/>
    </row>
    <row r="148" spans="1:17" x14ac:dyDescent="0.25">
      <c r="A148" s="1">
        <v>39768</v>
      </c>
      <c r="B148" s="48">
        <f t="shared" si="37"/>
        <v>321</v>
      </c>
      <c r="C148" s="48">
        <f t="shared" si="38"/>
        <v>321</v>
      </c>
      <c r="D148" s="10">
        <f t="shared" si="30"/>
        <v>2008</v>
      </c>
      <c r="E148" s="10">
        <f t="shared" si="31"/>
        <v>2008</v>
      </c>
      <c r="F148" s="10">
        <f t="shared" si="32"/>
        <v>47</v>
      </c>
      <c r="G148" s="10">
        <f t="shared" ref="G148:G176" si="39">IF(F148&gt;10,F148,"")</f>
        <v>47</v>
      </c>
      <c r="H148" s="11">
        <f t="shared" si="33"/>
        <v>1</v>
      </c>
      <c r="I148" s="12">
        <v>12</v>
      </c>
      <c r="J148">
        <v>19</v>
      </c>
      <c r="K148" s="14">
        <f t="shared" si="34"/>
        <v>9.5</v>
      </c>
      <c r="L148" s="7">
        <v>318</v>
      </c>
      <c r="M148" s="14">
        <f t="shared" si="35"/>
        <v>33.473684210526315</v>
      </c>
      <c r="N148" s="14">
        <f t="shared" si="36"/>
        <v>23.299671052631581</v>
      </c>
      <c r="O148" s="11">
        <v>106</v>
      </c>
      <c r="P148" s="11">
        <v>55</v>
      </c>
      <c r="Q148" s="15">
        <f>P148/(O148+P148)</f>
        <v>0.34161490683229812</v>
      </c>
    </row>
    <row r="149" spans="1:17" x14ac:dyDescent="0.25">
      <c r="A149" s="1">
        <v>39769</v>
      </c>
      <c r="B149" s="48">
        <f t="shared" si="37"/>
        <v>322</v>
      </c>
      <c r="C149" s="48">
        <f t="shared" si="38"/>
        <v>322</v>
      </c>
      <c r="D149" s="10">
        <f t="shared" si="30"/>
        <v>2008</v>
      </c>
      <c r="E149" s="10">
        <f t="shared" si="31"/>
        <v>2008</v>
      </c>
      <c r="F149" s="10">
        <f t="shared" si="32"/>
        <v>47</v>
      </c>
      <c r="G149" s="10">
        <f t="shared" si="39"/>
        <v>47</v>
      </c>
      <c r="H149" s="11">
        <f t="shared" si="33"/>
        <v>2</v>
      </c>
      <c r="I149" s="12">
        <v>24</v>
      </c>
      <c r="J149">
        <v>14</v>
      </c>
      <c r="K149" s="14">
        <f t="shared" si="34"/>
        <v>14</v>
      </c>
      <c r="L149" s="7">
        <v>252</v>
      </c>
      <c r="M149" s="14">
        <f t="shared" si="35"/>
        <v>18</v>
      </c>
      <c r="N149" s="14">
        <f t="shared" si="36"/>
        <v>23.299671052631581</v>
      </c>
      <c r="O149" s="11">
        <v>40</v>
      </c>
      <c r="P149" s="11">
        <v>21</v>
      </c>
      <c r="Q149" s="15">
        <f>P149/(O149+P149)</f>
        <v>0.34426229508196721</v>
      </c>
    </row>
    <row r="150" spans="1:17" x14ac:dyDescent="0.25">
      <c r="A150" s="1">
        <v>39770</v>
      </c>
      <c r="B150" s="48">
        <f t="shared" si="37"/>
        <v>323</v>
      </c>
      <c r="C150" s="48">
        <f t="shared" si="38"/>
        <v>323</v>
      </c>
      <c r="D150" s="10">
        <f t="shared" si="30"/>
        <v>2008</v>
      </c>
      <c r="E150" s="10">
        <f t="shared" si="31"/>
        <v>2008</v>
      </c>
      <c r="F150" s="10">
        <f t="shared" si="32"/>
        <v>47</v>
      </c>
      <c r="G150" s="10">
        <f t="shared" si="39"/>
        <v>47</v>
      </c>
      <c r="H150" s="11">
        <f t="shared" si="33"/>
        <v>3</v>
      </c>
      <c r="I150" s="12">
        <v>24</v>
      </c>
      <c r="J150">
        <v>8</v>
      </c>
      <c r="K150" s="14">
        <f t="shared" si="34"/>
        <v>8</v>
      </c>
      <c r="L150" s="7">
        <v>89</v>
      </c>
      <c r="M150" s="14">
        <f t="shared" si="35"/>
        <v>11.125</v>
      </c>
      <c r="N150" s="14">
        <f t="shared" si="36"/>
        <v>23.299671052631581</v>
      </c>
      <c r="Q150" s="15"/>
    </row>
    <row r="151" spans="1:17" x14ac:dyDescent="0.25">
      <c r="A151" s="1">
        <v>39771</v>
      </c>
      <c r="B151" s="48">
        <f t="shared" si="37"/>
        <v>324</v>
      </c>
      <c r="C151" s="48">
        <f t="shared" si="38"/>
        <v>324</v>
      </c>
      <c r="D151" s="10">
        <f t="shared" si="30"/>
        <v>2008</v>
      </c>
      <c r="E151" s="10">
        <f t="shared" si="31"/>
        <v>2008</v>
      </c>
      <c r="F151" s="10">
        <f t="shared" si="32"/>
        <v>47</v>
      </c>
      <c r="G151" s="10">
        <f t="shared" si="39"/>
        <v>47</v>
      </c>
      <c r="H151" s="11">
        <f t="shared" si="33"/>
        <v>4</v>
      </c>
      <c r="I151" s="12">
        <v>12</v>
      </c>
      <c r="J151">
        <v>10</v>
      </c>
      <c r="K151" s="14">
        <f t="shared" si="34"/>
        <v>5</v>
      </c>
      <c r="L151" s="7">
        <v>153</v>
      </c>
      <c r="M151" s="14">
        <f t="shared" si="35"/>
        <v>30.6</v>
      </c>
      <c r="N151" s="14">
        <f t="shared" si="36"/>
        <v>23.299671052631581</v>
      </c>
      <c r="O151" s="11">
        <v>27</v>
      </c>
      <c r="P151" s="11">
        <v>22</v>
      </c>
      <c r="Q151" s="15">
        <f>P151/(O151+P151)</f>
        <v>0.44897959183673469</v>
      </c>
    </row>
    <row r="152" spans="1:17" x14ac:dyDescent="0.25">
      <c r="A152" s="1">
        <v>39775</v>
      </c>
      <c r="B152" s="48">
        <f t="shared" si="37"/>
        <v>328</v>
      </c>
      <c r="C152" s="48">
        <f t="shared" si="38"/>
        <v>328</v>
      </c>
      <c r="D152" s="10">
        <f t="shared" si="30"/>
        <v>2008</v>
      </c>
      <c r="E152" s="10">
        <f t="shared" si="31"/>
        <v>2008</v>
      </c>
      <c r="F152" s="10">
        <f t="shared" si="32"/>
        <v>48</v>
      </c>
      <c r="G152" s="10">
        <f t="shared" si="39"/>
        <v>48</v>
      </c>
      <c r="H152" s="11">
        <f t="shared" si="33"/>
        <v>1</v>
      </c>
      <c r="I152" s="12">
        <v>12</v>
      </c>
      <c r="J152">
        <v>17</v>
      </c>
      <c r="K152" s="14">
        <f t="shared" si="34"/>
        <v>8.5</v>
      </c>
      <c r="L152" s="7">
        <v>697</v>
      </c>
      <c r="M152" s="14">
        <f t="shared" si="35"/>
        <v>82</v>
      </c>
      <c r="N152" s="14">
        <f t="shared" si="36"/>
        <v>56.108041958041959</v>
      </c>
      <c r="O152" s="11">
        <v>113</v>
      </c>
      <c r="P152" s="11">
        <v>91</v>
      </c>
      <c r="Q152" s="15">
        <f>P152/(O152+P152)</f>
        <v>0.44607843137254904</v>
      </c>
    </row>
    <row r="153" spans="1:17" x14ac:dyDescent="0.25">
      <c r="A153" s="1">
        <v>39776</v>
      </c>
      <c r="B153" s="48">
        <f t="shared" si="37"/>
        <v>329</v>
      </c>
      <c r="C153" s="48">
        <f t="shared" si="38"/>
        <v>329</v>
      </c>
      <c r="D153" s="10">
        <f t="shared" si="30"/>
        <v>2008</v>
      </c>
      <c r="E153" s="10">
        <f t="shared" si="31"/>
        <v>2008</v>
      </c>
      <c r="F153" s="10">
        <f t="shared" si="32"/>
        <v>48</v>
      </c>
      <c r="G153" s="10">
        <f t="shared" si="39"/>
        <v>48</v>
      </c>
      <c r="H153" s="11">
        <f t="shared" si="33"/>
        <v>2</v>
      </c>
      <c r="I153" s="12">
        <v>24</v>
      </c>
      <c r="J153">
        <v>13</v>
      </c>
      <c r="K153" s="14">
        <f t="shared" si="34"/>
        <v>13</v>
      </c>
      <c r="L153" s="7">
        <v>493</v>
      </c>
      <c r="M153" s="14">
        <f t="shared" si="35"/>
        <v>37.92307692307692</v>
      </c>
      <c r="N153" s="14">
        <f t="shared" si="36"/>
        <v>56.108041958041959</v>
      </c>
      <c r="Q153" s="15"/>
    </row>
    <row r="154" spans="1:17" x14ac:dyDescent="0.25">
      <c r="A154" s="1">
        <v>39777</v>
      </c>
      <c r="B154" s="48">
        <f t="shared" si="37"/>
        <v>330</v>
      </c>
      <c r="C154" s="48">
        <f t="shared" si="38"/>
        <v>330</v>
      </c>
      <c r="D154" s="10">
        <f t="shared" si="30"/>
        <v>2008</v>
      </c>
      <c r="E154" s="10">
        <f t="shared" si="31"/>
        <v>2008</v>
      </c>
      <c r="F154" s="10">
        <f t="shared" si="32"/>
        <v>48</v>
      </c>
      <c r="G154" s="10">
        <f t="shared" si="39"/>
        <v>48</v>
      </c>
      <c r="H154" s="11">
        <f t="shared" si="33"/>
        <v>3</v>
      </c>
      <c r="I154" s="12">
        <v>24</v>
      </c>
      <c r="J154">
        <v>11</v>
      </c>
      <c r="K154" s="14">
        <f t="shared" si="34"/>
        <v>11</v>
      </c>
      <c r="L154" s="7">
        <v>417</v>
      </c>
      <c r="M154" s="14">
        <f t="shared" si="35"/>
        <v>37.909090909090907</v>
      </c>
      <c r="N154" s="14">
        <f t="shared" si="36"/>
        <v>56.108041958041959</v>
      </c>
      <c r="Q154" s="15"/>
    </row>
    <row r="155" spans="1:17" x14ac:dyDescent="0.25">
      <c r="A155" s="1">
        <v>39778</v>
      </c>
      <c r="B155" s="48">
        <f t="shared" si="37"/>
        <v>331</v>
      </c>
      <c r="C155" s="48">
        <f t="shared" si="38"/>
        <v>331</v>
      </c>
      <c r="D155" s="10">
        <f t="shared" si="30"/>
        <v>2008</v>
      </c>
      <c r="E155" s="10">
        <f t="shared" si="31"/>
        <v>2008</v>
      </c>
      <c r="F155" s="10">
        <f t="shared" si="32"/>
        <v>48</v>
      </c>
      <c r="G155" s="10">
        <f t="shared" si="39"/>
        <v>48</v>
      </c>
      <c r="H155" s="11">
        <f t="shared" si="33"/>
        <v>4</v>
      </c>
      <c r="I155" s="12">
        <v>12</v>
      </c>
      <c r="J155">
        <v>10</v>
      </c>
      <c r="K155" s="14">
        <f t="shared" si="34"/>
        <v>5</v>
      </c>
      <c r="L155" s="7">
        <v>333</v>
      </c>
      <c r="M155" s="14">
        <f t="shared" si="35"/>
        <v>66.599999999999994</v>
      </c>
      <c r="N155" s="14">
        <f t="shared" si="36"/>
        <v>56.108041958041959</v>
      </c>
      <c r="Q155" s="15"/>
    </row>
    <row r="156" spans="1:17" x14ac:dyDescent="0.25">
      <c r="A156" s="1">
        <v>39782</v>
      </c>
      <c r="B156" s="48">
        <f t="shared" si="37"/>
        <v>335</v>
      </c>
      <c r="C156" s="48">
        <f t="shared" si="38"/>
        <v>335</v>
      </c>
      <c r="D156" s="10">
        <f t="shared" si="30"/>
        <v>2008</v>
      </c>
      <c r="E156" s="10">
        <f t="shared" si="31"/>
        <v>2008</v>
      </c>
      <c r="F156" s="10">
        <f t="shared" si="32"/>
        <v>49</v>
      </c>
      <c r="G156" s="10">
        <f t="shared" si="39"/>
        <v>49</v>
      </c>
      <c r="H156" s="11">
        <f t="shared" si="33"/>
        <v>1</v>
      </c>
      <c r="I156" s="12">
        <v>12</v>
      </c>
      <c r="J156">
        <v>20</v>
      </c>
      <c r="K156" s="14">
        <f t="shared" si="34"/>
        <v>10</v>
      </c>
      <c r="L156" s="7">
        <v>1283</v>
      </c>
      <c r="M156" s="14">
        <f t="shared" si="35"/>
        <v>128.30000000000001</v>
      </c>
      <c r="N156" s="14">
        <f t="shared" si="36"/>
        <v>76.977287581699358</v>
      </c>
      <c r="Q156" s="15"/>
    </row>
    <row r="157" spans="1:17" x14ac:dyDescent="0.25">
      <c r="A157" s="1">
        <v>39783</v>
      </c>
      <c r="B157" s="48">
        <f t="shared" si="37"/>
        <v>336</v>
      </c>
      <c r="C157" s="48">
        <f t="shared" si="38"/>
        <v>336</v>
      </c>
      <c r="D157" s="10">
        <f t="shared" si="30"/>
        <v>2008</v>
      </c>
      <c r="E157" s="10">
        <f t="shared" si="31"/>
        <v>2008</v>
      </c>
      <c r="F157" s="10">
        <f t="shared" si="32"/>
        <v>49</v>
      </c>
      <c r="G157" s="10">
        <f t="shared" si="39"/>
        <v>49</v>
      </c>
      <c r="H157" s="11">
        <f t="shared" si="33"/>
        <v>2</v>
      </c>
      <c r="I157" s="12">
        <v>24</v>
      </c>
      <c r="J157">
        <v>20</v>
      </c>
      <c r="K157" s="14">
        <f t="shared" si="34"/>
        <v>20</v>
      </c>
      <c r="L157" s="7">
        <v>1128</v>
      </c>
      <c r="M157" s="14">
        <f t="shared" si="35"/>
        <v>56.4</v>
      </c>
      <c r="N157" s="14">
        <f t="shared" si="36"/>
        <v>76.977287581699358</v>
      </c>
      <c r="O157" s="11">
        <v>251</v>
      </c>
      <c r="P157" s="11">
        <v>157</v>
      </c>
      <c r="Q157" s="15">
        <f t="shared" ref="Q157:Q171" si="40">P157/(O157+P157)</f>
        <v>0.38480392156862747</v>
      </c>
    </row>
    <row r="158" spans="1:17" x14ac:dyDescent="0.25">
      <c r="A158" s="1">
        <v>39784</v>
      </c>
      <c r="B158" s="48">
        <f t="shared" si="37"/>
        <v>337</v>
      </c>
      <c r="C158" s="48">
        <f t="shared" si="38"/>
        <v>337</v>
      </c>
      <c r="D158" s="10">
        <f t="shared" si="30"/>
        <v>2008</v>
      </c>
      <c r="E158" s="10">
        <f t="shared" si="31"/>
        <v>2008</v>
      </c>
      <c r="F158" s="10">
        <f t="shared" si="32"/>
        <v>49</v>
      </c>
      <c r="G158" s="10">
        <f t="shared" si="39"/>
        <v>49</v>
      </c>
      <c r="H158" s="11">
        <f t="shared" si="33"/>
        <v>3</v>
      </c>
      <c r="I158" s="12">
        <v>24</v>
      </c>
      <c r="J158">
        <v>17</v>
      </c>
      <c r="K158" s="14">
        <f t="shared" si="34"/>
        <v>17</v>
      </c>
      <c r="L158" s="7">
        <v>965</v>
      </c>
      <c r="M158" s="14">
        <f t="shared" si="35"/>
        <v>56.764705882352942</v>
      </c>
      <c r="N158" s="14">
        <f t="shared" si="36"/>
        <v>76.977287581699358</v>
      </c>
      <c r="O158" s="11">
        <v>91</v>
      </c>
      <c r="P158" s="11">
        <v>70</v>
      </c>
      <c r="Q158" s="15">
        <f t="shared" si="40"/>
        <v>0.43478260869565216</v>
      </c>
    </row>
    <row r="159" spans="1:17" x14ac:dyDescent="0.25">
      <c r="A159" s="1">
        <v>39785</v>
      </c>
      <c r="B159" s="48">
        <f t="shared" si="37"/>
        <v>338</v>
      </c>
      <c r="C159" s="48">
        <f t="shared" si="38"/>
        <v>338</v>
      </c>
      <c r="D159" s="10">
        <f t="shared" si="30"/>
        <v>2008</v>
      </c>
      <c r="E159" s="10">
        <f t="shared" si="31"/>
        <v>2008</v>
      </c>
      <c r="F159" s="10">
        <f t="shared" si="32"/>
        <v>49</v>
      </c>
      <c r="G159" s="10">
        <f t="shared" si="39"/>
        <v>49</v>
      </c>
      <c r="H159" s="11">
        <f t="shared" si="33"/>
        <v>4</v>
      </c>
      <c r="I159" s="12">
        <v>12</v>
      </c>
      <c r="J159">
        <v>18</v>
      </c>
      <c r="K159" s="14">
        <f t="shared" si="34"/>
        <v>9</v>
      </c>
      <c r="L159" s="7">
        <v>598</v>
      </c>
      <c r="M159" s="14">
        <f t="shared" si="35"/>
        <v>66.444444444444443</v>
      </c>
      <c r="N159" s="14">
        <f t="shared" si="36"/>
        <v>76.977287581699358</v>
      </c>
      <c r="O159" s="11">
        <v>142</v>
      </c>
      <c r="P159" s="11">
        <v>81</v>
      </c>
      <c r="Q159" s="15">
        <f t="shared" si="40"/>
        <v>0.3632286995515695</v>
      </c>
    </row>
    <row r="160" spans="1:17" x14ac:dyDescent="0.25">
      <c r="A160" s="1">
        <v>39789</v>
      </c>
      <c r="B160" s="48">
        <f t="shared" si="37"/>
        <v>342</v>
      </c>
      <c r="C160" s="48">
        <f t="shared" si="38"/>
        <v>342</v>
      </c>
      <c r="D160" s="10">
        <f t="shared" si="30"/>
        <v>2008</v>
      </c>
      <c r="E160" s="10">
        <f t="shared" si="31"/>
        <v>2008</v>
      </c>
      <c r="F160" s="10">
        <f t="shared" si="32"/>
        <v>50</v>
      </c>
      <c r="G160" s="10">
        <f t="shared" si="39"/>
        <v>50</v>
      </c>
      <c r="H160" s="11">
        <f t="shared" si="33"/>
        <v>1</v>
      </c>
      <c r="I160" s="12">
        <v>12</v>
      </c>
      <c r="J160">
        <v>23</v>
      </c>
      <c r="K160" s="14">
        <f t="shared" si="34"/>
        <v>11.5</v>
      </c>
      <c r="L160" s="7">
        <v>2798</v>
      </c>
      <c r="M160" s="14">
        <f t="shared" si="35"/>
        <v>243.30434782608697</v>
      </c>
      <c r="N160" s="14">
        <f t="shared" si="36"/>
        <v>130.24150362318841</v>
      </c>
      <c r="O160" s="11">
        <v>126</v>
      </c>
      <c r="P160" s="11">
        <v>21</v>
      </c>
      <c r="Q160" s="15">
        <f t="shared" si="40"/>
        <v>0.14285714285714285</v>
      </c>
    </row>
    <row r="161" spans="1:17" x14ac:dyDescent="0.25">
      <c r="A161" s="1">
        <v>39790</v>
      </c>
      <c r="B161" s="48">
        <f t="shared" si="37"/>
        <v>343</v>
      </c>
      <c r="C161" s="48">
        <f t="shared" si="38"/>
        <v>343</v>
      </c>
      <c r="D161" s="10">
        <f t="shared" si="30"/>
        <v>2008</v>
      </c>
      <c r="E161" s="10">
        <f t="shared" si="31"/>
        <v>2008</v>
      </c>
      <c r="F161" s="10">
        <f t="shared" si="32"/>
        <v>50</v>
      </c>
      <c r="G161" s="10">
        <f t="shared" si="39"/>
        <v>50</v>
      </c>
      <c r="H161" s="11">
        <f t="shared" si="33"/>
        <v>2</v>
      </c>
      <c r="I161" s="12">
        <v>24</v>
      </c>
      <c r="J161">
        <v>25</v>
      </c>
      <c r="K161" s="14">
        <f t="shared" si="34"/>
        <v>25</v>
      </c>
      <c r="L161" s="7">
        <v>2573</v>
      </c>
      <c r="M161" s="14">
        <f t="shared" si="35"/>
        <v>102.92</v>
      </c>
      <c r="N161" s="14">
        <f t="shared" si="36"/>
        <v>130.24150362318841</v>
      </c>
      <c r="O161" s="11">
        <v>601</v>
      </c>
      <c r="P161" s="11">
        <v>363</v>
      </c>
      <c r="Q161" s="15">
        <f t="shared" si="40"/>
        <v>0.37655601659751037</v>
      </c>
    </row>
    <row r="162" spans="1:17" x14ac:dyDescent="0.25">
      <c r="A162" s="1">
        <v>39791</v>
      </c>
      <c r="B162" s="48">
        <f t="shared" si="37"/>
        <v>344</v>
      </c>
      <c r="C162" s="48">
        <f t="shared" si="38"/>
        <v>344</v>
      </c>
      <c r="D162" s="10">
        <f t="shared" si="30"/>
        <v>2008</v>
      </c>
      <c r="E162" s="10">
        <f t="shared" si="31"/>
        <v>2008</v>
      </c>
      <c r="F162" s="10">
        <f t="shared" si="32"/>
        <v>50</v>
      </c>
      <c r="G162" s="10">
        <f t="shared" si="39"/>
        <v>50</v>
      </c>
      <c r="H162" s="11">
        <f t="shared" si="33"/>
        <v>3</v>
      </c>
      <c r="I162" s="12">
        <v>24</v>
      </c>
      <c r="J162">
        <v>24</v>
      </c>
      <c r="K162" s="14">
        <f t="shared" si="34"/>
        <v>24</v>
      </c>
      <c r="L162" s="7">
        <v>1825</v>
      </c>
      <c r="M162" s="14">
        <f t="shared" si="35"/>
        <v>76.041666666666671</v>
      </c>
      <c r="N162" s="14">
        <f t="shared" si="36"/>
        <v>130.24150362318841</v>
      </c>
      <c r="O162" s="11">
        <v>451</v>
      </c>
      <c r="P162" s="11">
        <v>258</v>
      </c>
      <c r="Q162" s="15">
        <f t="shared" si="40"/>
        <v>0.36389280677009872</v>
      </c>
    </row>
    <row r="163" spans="1:17" x14ac:dyDescent="0.25">
      <c r="A163" s="1">
        <v>39792</v>
      </c>
      <c r="B163" s="48">
        <f t="shared" si="37"/>
        <v>345</v>
      </c>
      <c r="C163" s="48">
        <f t="shared" si="38"/>
        <v>345</v>
      </c>
      <c r="D163" s="10">
        <f t="shared" si="30"/>
        <v>2008</v>
      </c>
      <c r="E163" s="10">
        <f t="shared" si="31"/>
        <v>2008</v>
      </c>
      <c r="F163" s="10">
        <f t="shared" si="32"/>
        <v>50</v>
      </c>
      <c r="G163" s="10">
        <f t="shared" si="39"/>
        <v>50</v>
      </c>
      <c r="H163" s="11">
        <f t="shared" si="33"/>
        <v>4</v>
      </c>
      <c r="I163" s="12">
        <v>12</v>
      </c>
      <c r="J163">
        <v>20</v>
      </c>
      <c r="K163" s="14">
        <f t="shared" si="34"/>
        <v>10</v>
      </c>
      <c r="L163" s="7">
        <v>987</v>
      </c>
      <c r="M163" s="14">
        <f t="shared" si="35"/>
        <v>98.7</v>
      </c>
      <c r="N163" s="14">
        <f t="shared" si="36"/>
        <v>130.24150362318841</v>
      </c>
      <c r="O163" s="11">
        <v>281</v>
      </c>
      <c r="P163" s="11">
        <v>173</v>
      </c>
      <c r="Q163" s="15">
        <f t="shared" si="40"/>
        <v>0.38105726872246698</v>
      </c>
    </row>
    <row r="164" spans="1:17" x14ac:dyDescent="0.25">
      <c r="A164" s="1">
        <v>39796</v>
      </c>
      <c r="B164" s="48">
        <f t="shared" si="37"/>
        <v>349</v>
      </c>
      <c r="C164" s="48">
        <f t="shared" si="38"/>
        <v>349</v>
      </c>
      <c r="D164" s="10">
        <f t="shared" si="30"/>
        <v>2008</v>
      </c>
      <c r="E164" s="10">
        <f t="shared" si="31"/>
        <v>2008</v>
      </c>
      <c r="F164" s="10">
        <f t="shared" si="32"/>
        <v>51</v>
      </c>
      <c r="G164" s="10">
        <f t="shared" si="39"/>
        <v>51</v>
      </c>
      <c r="H164" s="11">
        <f t="shared" si="33"/>
        <v>1</v>
      </c>
      <c r="I164" s="12">
        <v>12</v>
      </c>
      <c r="J164">
        <v>28</v>
      </c>
      <c r="K164" s="14">
        <f t="shared" si="34"/>
        <v>14</v>
      </c>
      <c r="L164" s="7">
        <v>3140</v>
      </c>
      <c r="M164" s="14">
        <f t="shared" si="35"/>
        <v>224.28571428571428</v>
      </c>
      <c r="N164" s="14">
        <f t="shared" si="36"/>
        <v>152.56976576055524</v>
      </c>
      <c r="O164" s="11">
        <v>301</v>
      </c>
      <c r="P164" s="11">
        <v>172</v>
      </c>
      <c r="Q164" s="15">
        <f t="shared" si="40"/>
        <v>0.36363636363636365</v>
      </c>
    </row>
    <row r="165" spans="1:17" x14ac:dyDescent="0.25">
      <c r="A165" s="1">
        <v>39797</v>
      </c>
      <c r="B165" s="48">
        <f t="shared" si="37"/>
        <v>350</v>
      </c>
      <c r="C165" s="48">
        <f t="shared" si="38"/>
        <v>350</v>
      </c>
      <c r="D165" s="10">
        <f t="shared" si="30"/>
        <v>2008</v>
      </c>
      <c r="E165" s="10">
        <f t="shared" si="31"/>
        <v>2008</v>
      </c>
      <c r="F165" s="10">
        <f t="shared" si="32"/>
        <v>51</v>
      </c>
      <c r="G165" s="10">
        <f t="shared" si="39"/>
        <v>51</v>
      </c>
      <c r="H165" s="11">
        <f t="shared" si="33"/>
        <v>2</v>
      </c>
      <c r="I165" s="12">
        <v>24</v>
      </c>
      <c r="J165">
        <v>28</v>
      </c>
      <c r="K165" s="14">
        <f t="shared" si="34"/>
        <v>28</v>
      </c>
      <c r="L165" s="7">
        <v>3274</v>
      </c>
      <c r="M165" s="14">
        <f t="shared" si="35"/>
        <v>116.92857142857143</v>
      </c>
      <c r="N165" s="14">
        <f t="shared" si="36"/>
        <v>152.56976576055524</v>
      </c>
      <c r="O165" s="11">
        <v>775</v>
      </c>
      <c r="P165" s="11">
        <v>556</v>
      </c>
      <c r="Q165" s="15">
        <f t="shared" si="40"/>
        <v>0.41773102930127726</v>
      </c>
    </row>
    <row r="166" spans="1:17" x14ac:dyDescent="0.25">
      <c r="A166" s="1">
        <v>39798</v>
      </c>
      <c r="B166" s="48">
        <f t="shared" si="37"/>
        <v>351</v>
      </c>
      <c r="C166" s="48">
        <f t="shared" si="38"/>
        <v>351</v>
      </c>
      <c r="D166" s="10">
        <f t="shared" si="30"/>
        <v>2008</v>
      </c>
      <c r="E166" s="10">
        <f t="shared" si="31"/>
        <v>2008</v>
      </c>
      <c r="F166" s="10">
        <f t="shared" si="32"/>
        <v>51</v>
      </c>
      <c r="G166" s="10">
        <f t="shared" si="39"/>
        <v>51</v>
      </c>
      <c r="H166" s="11">
        <f t="shared" si="33"/>
        <v>3</v>
      </c>
      <c r="I166" s="12">
        <v>24</v>
      </c>
      <c r="J166">
        <v>26</v>
      </c>
      <c r="K166" s="14">
        <f t="shared" si="34"/>
        <v>26</v>
      </c>
      <c r="L166" s="7">
        <v>3134</v>
      </c>
      <c r="M166" s="14">
        <f t="shared" si="35"/>
        <v>120.53846153846153</v>
      </c>
      <c r="N166" s="14">
        <f t="shared" si="36"/>
        <v>152.56976576055524</v>
      </c>
      <c r="O166" s="11">
        <v>419</v>
      </c>
      <c r="P166" s="11">
        <v>358</v>
      </c>
      <c r="Q166" s="15">
        <f t="shared" si="40"/>
        <v>0.46074646074646075</v>
      </c>
    </row>
    <row r="167" spans="1:17" x14ac:dyDescent="0.25">
      <c r="A167" s="1">
        <v>39799</v>
      </c>
      <c r="B167" s="48">
        <f t="shared" si="37"/>
        <v>352</v>
      </c>
      <c r="C167" s="48">
        <f t="shared" si="38"/>
        <v>352</v>
      </c>
      <c r="D167" s="10">
        <f t="shared" si="30"/>
        <v>2008</v>
      </c>
      <c r="E167" s="10">
        <f t="shared" si="31"/>
        <v>2008</v>
      </c>
      <c r="F167" s="10">
        <f t="shared" si="32"/>
        <v>51</v>
      </c>
      <c r="G167" s="10">
        <f t="shared" si="39"/>
        <v>51</v>
      </c>
      <c r="H167" s="11">
        <f t="shared" si="33"/>
        <v>4</v>
      </c>
      <c r="I167" s="12">
        <v>12</v>
      </c>
      <c r="J167">
        <v>19</v>
      </c>
      <c r="K167" s="14">
        <f t="shared" si="34"/>
        <v>9.5</v>
      </c>
      <c r="L167" s="7">
        <v>1411</v>
      </c>
      <c r="M167" s="14">
        <f t="shared" si="35"/>
        <v>148.52631578947367</v>
      </c>
      <c r="N167" s="14">
        <f t="shared" si="36"/>
        <v>152.56976576055524</v>
      </c>
      <c r="O167" s="11">
        <v>296</v>
      </c>
      <c r="P167" s="11">
        <v>325</v>
      </c>
      <c r="Q167" s="15">
        <f t="shared" si="40"/>
        <v>0.52334943639291465</v>
      </c>
    </row>
    <row r="168" spans="1:17" x14ac:dyDescent="0.25">
      <c r="A168" s="1">
        <v>39803</v>
      </c>
      <c r="B168" s="48">
        <f t="shared" si="37"/>
        <v>356</v>
      </c>
      <c r="C168" s="48">
        <f t="shared" si="38"/>
        <v>356</v>
      </c>
      <c r="D168" s="10">
        <f t="shared" si="30"/>
        <v>2008</v>
      </c>
      <c r="E168" s="10">
        <f t="shared" si="31"/>
        <v>2008</v>
      </c>
      <c r="F168" s="10">
        <f t="shared" si="32"/>
        <v>52</v>
      </c>
      <c r="G168" s="10">
        <f t="shared" si="39"/>
        <v>52</v>
      </c>
      <c r="H168" s="11">
        <f t="shared" si="33"/>
        <v>1</v>
      </c>
      <c r="I168" s="12">
        <v>12</v>
      </c>
      <c r="J168">
        <v>21</v>
      </c>
      <c r="K168" s="14">
        <f t="shared" si="34"/>
        <v>10.5</v>
      </c>
      <c r="L168" s="7">
        <v>2537</v>
      </c>
      <c r="M168" s="14">
        <f t="shared" si="35"/>
        <v>241.61904761904762</v>
      </c>
      <c r="N168" s="14">
        <f t="shared" si="36"/>
        <v>115.20196741854636</v>
      </c>
      <c r="O168" s="11">
        <v>168</v>
      </c>
      <c r="P168" s="11">
        <v>170</v>
      </c>
      <c r="Q168" s="15">
        <f t="shared" si="40"/>
        <v>0.50295857988165682</v>
      </c>
    </row>
    <row r="169" spans="1:17" x14ac:dyDescent="0.25">
      <c r="A169" s="1">
        <v>39804</v>
      </c>
      <c r="B169" s="48">
        <f t="shared" si="37"/>
        <v>357</v>
      </c>
      <c r="C169" s="48">
        <f t="shared" si="38"/>
        <v>357</v>
      </c>
      <c r="D169" s="10">
        <f t="shared" si="30"/>
        <v>2008</v>
      </c>
      <c r="E169" s="10">
        <f t="shared" si="31"/>
        <v>2008</v>
      </c>
      <c r="F169" s="10">
        <f t="shared" si="32"/>
        <v>52</v>
      </c>
      <c r="G169" s="10">
        <f t="shared" si="39"/>
        <v>52</v>
      </c>
      <c r="H169" s="11">
        <f t="shared" si="33"/>
        <v>2</v>
      </c>
      <c r="I169" s="12">
        <v>24</v>
      </c>
      <c r="J169">
        <v>19</v>
      </c>
      <c r="K169" s="14">
        <f t="shared" si="34"/>
        <v>19</v>
      </c>
      <c r="L169" s="7">
        <v>2020</v>
      </c>
      <c r="M169" s="14">
        <f t="shared" si="35"/>
        <v>106.31578947368421</v>
      </c>
      <c r="N169" s="14">
        <f t="shared" si="36"/>
        <v>115.20196741854636</v>
      </c>
      <c r="O169" s="11">
        <v>560</v>
      </c>
      <c r="P169" s="11">
        <v>500</v>
      </c>
      <c r="Q169" s="15">
        <f t="shared" si="40"/>
        <v>0.47169811320754718</v>
      </c>
    </row>
    <row r="170" spans="1:17" x14ac:dyDescent="0.25">
      <c r="A170" s="1">
        <v>39805</v>
      </c>
      <c r="B170" s="48">
        <f t="shared" si="37"/>
        <v>358</v>
      </c>
      <c r="C170" s="48">
        <f t="shared" si="38"/>
        <v>358</v>
      </c>
      <c r="D170" s="10">
        <f t="shared" si="30"/>
        <v>2008</v>
      </c>
      <c r="E170" s="10">
        <f t="shared" si="31"/>
        <v>2008</v>
      </c>
      <c r="F170" s="10">
        <f t="shared" si="32"/>
        <v>52</v>
      </c>
      <c r="G170" s="10">
        <f t="shared" si="39"/>
        <v>52</v>
      </c>
      <c r="H170" s="11">
        <f t="shared" si="33"/>
        <v>3</v>
      </c>
      <c r="I170" s="12">
        <v>24</v>
      </c>
      <c r="J170">
        <v>8</v>
      </c>
      <c r="K170" s="14">
        <f t="shared" si="34"/>
        <v>8</v>
      </c>
      <c r="L170" s="7">
        <v>567</v>
      </c>
      <c r="M170" s="14">
        <f t="shared" si="35"/>
        <v>70.875</v>
      </c>
      <c r="N170" s="14">
        <f t="shared" si="36"/>
        <v>115.20196741854636</v>
      </c>
      <c r="O170" s="11">
        <v>78</v>
      </c>
      <c r="P170" s="11">
        <v>146</v>
      </c>
      <c r="Q170" s="15">
        <f t="shared" si="40"/>
        <v>0.6517857142857143</v>
      </c>
    </row>
    <row r="171" spans="1:17" x14ac:dyDescent="0.25">
      <c r="A171" s="1">
        <v>39806</v>
      </c>
      <c r="B171" s="48">
        <f t="shared" si="37"/>
        <v>359</v>
      </c>
      <c r="C171" s="48">
        <f t="shared" si="38"/>
        <v>359</v>
      </c>
      <c r="D171" s="10">
        <f t="shared" si="30"/>
        <v>2008</v>
      </c>
      <c r="E171" s="10">
        <f t="shared" si="31"/>
        <v>2008</v>
      </c>
      <c r="F171" s="10">
        <f t="shared" si="32"/>
        <v>52</v>
      </c>
      <c r="G171" s="10">
        <f t="shared" si="39"/>
        <v>52</v>
      </c>
      <c r="H171" s="11">
        <f t="shared" si="33"/>
        <v>4</v>
      </c>
      <c r="I171" s="12">
        <v>24</v>
      </c>
      <c r="J171">
        <v>5</v>
      </c>
      <c r="K171" s="14">
        <f t="shared" si="34"/>
        <v>5</v>
      </c>
      <c r="L171" s="7">
        <v>281</v>
      </c>
      <c r="M171" s="14">
        <f t="shared" si="35"/>
        <v>56.2</v>
      </c>
      <c r="N171" s="14">
        <f t="shared" si="36"/>
        <v>115.20196741854636</v>
      </c>
      <c r="O171" s="11">
        <v>47</v>
      </c>
      <c r="P171" s="11">
        <v>68</v>
      </c>
      <c r="Q171" s="15">
        <f t="shared" si="40"/>
        <v>0.59130434782608698</v>
      </c>
    </row>
    <row r="172" spans="1:17" x14ac:dyDescent="0.25">
      <c r="A172" s="1">
        <v>39807</v>
      </c>
      <c r="B172" s="48">
        <f t="shared" si="37"/>
        <v>360</v>
      </c>
      <c r="C172" s="48">
        <f t="shared" si="38"/>
        <v>360</v>
      </c>
      <c r="D172" s="10">
        <f t="shared" si="30"/>
        <v>2008</v>
      </c>
      <c r="E172" s="10">
        <f t="shared" si="31"/>
        <v>2008</v>
      </c>
      <c r="F172" s="10">
        <f t="shared" si="32"/>
        <v>52</v>
      </c>
      <c r="G172" s="10">
        <f t="shared" si="39"/>
        <v>52</v>
      </c>
      <c r="H172" s="11">
        <f t="shared" si="33"/>
        <v>5</v>
      </c>
      <c r="I172" s="12">
        <v>12</v>
      </c>
      <c r="J172">
        <v>4</v>
      </c>
      <c r="K172" s="14">
        <f t="shared" si="34"/>
        <v>2</v>
      </c>
      <c r="L172" s="7">
        <v>202</v>
      </c>
      <c r="M172" s="14">
        <f t="shared" si="35"/>
        <v>101</v>
      </c>
      <c r="N172" s="14">
        <f t="shared" si="36"/>
        <v>115.20196741854636</v>
      </c>
      <c r="Q172" s="15"/>
    </row>
    <row r="173" spans="1:17" x14ac:dyDescent="0.25">
      <c r="A173" s="1">
        <v>39810</v>
      </c>
      <c r="B173" s="48">
        <f t="shared" si="37"/>
        <v>363</v>
      </c>
      <c r="C173" s="48">
        <f t="shared" si="38"/>
        <v>363</v>
      </c>
      <c r="D173" s="10">
        <f t="shared" si="30"/>
        <v>2008</v>
      </c>
      <c r="E173" s="10">
        <f t="shared" si="31"/>
        <v>2008</v>
      </c>
      <c r="F173" s="10">
        <f t="shared" si="32"/>
        <v>53</v>
      </c>
      <c r="G173" s="10">
        <f t="shared" si="39"/>
        <v>53</v>
      </c>
      <c r="H173" s="11">
        <f t="shared" si="33"/>
        <v>1</v>
      </c>
      <c r="I173" s="12">
        <v>12</v>
      </c>
      <c r="J173">
        <v>26</v>
      </c>
      <c r="K173" s="14">
        <f t="shared" si="34"/>
        <v>13</v>
      </c>
      <c r="L173" s="7">
        <v>2707</v>
      </c>
      <c r="M173" s="14">
        <f t="shared" si="35"/>
        <v>208.23076923076923</v>
      </c>
      <c r="N173" s="14">
        <f t="shared" si="36"/>
        <v>118.62085940375414</v>
      </c>
      <c r="O173" s="11">
        <v>439</v>
      </c>
      <c r="P173" s="11">
        <v>452</v>
      </c>
      <c r="Q173" s="15">
        <f t="shared" ref="Q173:Q179" si="41">P173/(O173+P173)</f>
        <v>0.50729517396184065</v>
      </c>
    </row>
    <row r="174" spans="1:17" x14ac:dyDescent="0.25">
      <c r="A174" s="1">
        <v>39811</v>
      </c>
      <c r="B174" s="48">
        <f t="shared" si="37"/>
        <v>364</v>
      </c>
      <c r="C174" s="48">
        <f t="shared" si="38"/>
        <v>364</v>
      </c>
      <c r="D174" s="10">
        <f t="shared" si="30"/>
        <v>2008</v>
      </c>
      <c r="E174" s="10">
        <f t="shared" si="31"/>
        <v>2008</v>
      </c>
      <c r="F174" s="10">
        <f t="shared" si="32"/>
        <v>53</v>
      </c>
      <c r="G174" s="10">
        <f t="shared" si="39"/>
        <v>53</v>
      </c>
      <c r="H174" s="11">
        <f t="shared" si="33"/>
        <v>2</v>
      </c>
      <c r="I174" s="12">
        <v>24</v>
      </c>
      <c r="J174">
        <v>26</v>
      </c>
      <c r="K174" s="14">
        <f t="shared" si="34"/>
        <v>26</v>
      </c>
      <c r="L174" s="7">
        <v>2153</v>
      </c>
      <c r="M174" s="14">
        <f t="shared" si="35"/>
        <v>82.807692307692307</v>
      </c>
      <c r="N174" s="14">
        <f t="shared" si="36"/>
        <v>118.62085940375414</v>
      </c>
      <c r="O174" s="11">
        <v>298</v>
      </c>
      <c r="P174" s="11">
        <v>267</v>
      </c>
      <c r="Q174" s="15">
        <f t="shared" si="41"/>
        <v>0.47256637168141591</v>
      </c>
    </row>
    <row r="175" spans="1:17" x14ac:dyDescent="0.25">
      <c r="A175" s="1">
        <v>39812</v>
      </c>
      <c r="B175" s="48">
        <f t="shared" si="37"/>
        <v>365</v>
      </c>
      <c r="C175" s="48">
        <f t="shared" si="38"/>
        <v>365</v>
      </c>
      <c r="D175" s="10">
        <f t="shared" si="30"/>
        <v>2008</v>
      </c>
      <c r="E175" s="10">
        <f t="shared" si="31"/>
        <v>2008</v>
      </c>
      <c r="F175" s="10">
        <f t="shared" si="32"/>
        <v>53</v>
      </c>
      <c r="G175" s="10">
        <f t="shared" si="39"/>
        <v>53</v>
      </c>
      <c r="H175" s="11">
        <f t="shared" si="33"/>
        <v>3</v>
      </c>
      <c r="I175" s="12">
        <v>24</v>
      </c>
      <c r="J175">
        <v>19</v>
      </c>
      <c r="K175" s="14">
        <f t="shared" si="34"/>
        <v>19</v>
      </c>
      <c r="L175" s="7">
        <v>1544</v>
      </c>
      <c r="M175" s="14">
        <f t="shared" si="35"/>
        <v>81.263157894736835</v>
      </c>
      <c r="N175" s="14">
        <f t="shared" si="36"/>
        <v>118.62085940375414</v>
      </c>
      <c r="O175" s="11">
        <v>300</v>
      </c>
      <c r="P175" s="11">
        <v>353</v>
      </c>
      <c r="Q175" s="15">
        <f t="shared" si="41"/>
        <v>0.5405819295558959</v>
      </c>
    </row>
    <row r="176" spans="1:17" x14ac:dyDescent="0.25">
      <c r="A176" s="1">
        <v>39813</v>
      </c>
      <c r="B176" s="48">
        <f t="shared" si="37"/>
        <v>366</v>
      </c>
      <c r="C176" s="48">
        <f t="shared" si="38"/>
        <v>366</v>
      </c>
      <c r="D176" s="10">
        <f t="shared" si="30"/>
        <v>2008</v>
      </c>
      <c r="E176" s="10">
        <f t="shared" si="31"/>
        <v>2008</v>
      </c>
      <c r="F176" s="10">
        <f t="shared" si="32"/>
        <v>53</v>
      </c>
      <c r="G176" s="10">
        <f t="shared" si="39"/>
        <v>53</v>
      </c>
      <c r="H176" s="11">
        <f t="shared" si="33"/>
        <v>4</v>
      </c>
      <c r="I176" s="12">
        <v>12</v>
      </c>
      <c r="J176">
        <v>11</v>
      </c>
      <c r="K176" s="14">
        <f t="shared" si="34"/>
        <v>5.5</v>
      </c>
      <c r="L176" s="7">
        <v>562</v>
      </c>
      <c r="M176" s="14">
        <f t="shared" si="35"/>
        <v>102.18181818181819</v>
      </c>
      <c r="N176" s="14">
        <f t="shared" si="36"/>
        <v>118.62085940375414</v>
      </c>
      <c r="O176" s="11">
        <v>245</v>
      </c>
      <c r="P176" s="11">
        <v>174</v>
      </c>
      <c r="Q176" s="15">
        <f t="shared" si="41"/>
        <v>0.41527446300715992</v>
      </c>
    </row>
    <row r="177" spans="1:17" x14ac:dyDescent="0.25">
      <c r="A177" s="1">
        <v>39817</v>
      </c>
      <c r="B177" s="48">
        <f t="shared" si="37"/>
        <v>4</v>
      </c>
      <c r="C177" s="48">
        <f t="shared" si="38"/>
        <v>369</v>
      </c>
      <c r="D177" s="10">
        <f t="shared" si="30"/>
        <v>2009</v>
      </c>
      <c r="E177" s="10">
        <f t="shared" si="31"/>
        <v>2008</v>
      </c>
      <c r="F177" s="10">
        <f t="shared" si="32"/>
        <v>2</v>
      </c>
      <c r="G177" s="10">
        <v>54</v>
      </c>
      <c r="H177" s="11">
        <f t="shared" si="33"/>
        <v>1</v>
      </c>
      <c r="I177" s="12">
        <v>12</v>
      </c>
      <c r="J177">
        <v>22</v>
      </c>
      <c r="K177" s="14">
        <f t="shared" si="34"/>
        <v>11</v>
      </c>
      <c r="L177" s="7">
        <v>1511</v>
      </c>
      <c r="M177" s="14">
        <f t="shared" si="35"/>
        <v>137.36363636363637</v>
      </c>
      <c r="N177" s="14">
        <f t="shared" si="36"/>
        <v>78.423796791443863</v>
      </c>
      <c r="O177" s="11">
        <v>295</v>
      </c>
      <c r="P177" s="11">
        <v>326</v>
      </c>
      <c r="Q177" s="15">
        <f t="shared" si="41"/>
        <v>0.5249597423510467</v>
      </c>
    </row>
    <row r="178" spans="1:17" x14ac:dyDescent="0.25">
      <c r="A178" s="1">
        <v>39818</v>
      </c>
      <c r="B178" s="48">
        <f t="shared" si="37"/>
        <v>5</v>
      </c>
      <c r="C178" s="48">
        <f t="shared" si="38"/>
        <v>370</v>
      </c>
      <c r="D178" s="10">
        <f t="shared" si="30"/>
        <v>2009</v>
      </c>
      <c r="E178" s="10">
        <f t="shared" si="31"/>
        <v>2008</v>
      </c>
      <c r="F178" s="10">
        <f t="shared" si="32"/>
        <v>2</v>
      </c>
      <c r="G178" s="10">
        <v>54</v>
      </c>
      <c r="H178" s="11">
        <f t="shared" si="33"/>
        <v>2</v>
      </c>
      <c r="I178" s="12">
        <v>24</v>
      </c>
      <c r="J178">
        <v>17</v>
      </c>
      <c r="K178" s="14">
        <f t="shared" si="34"/>
        <v>17</v>
      </c>
      <c r="L178" s="7">
        <v>885</v>
      </c>
      <c r="M178" s="14">
        <f t="shared" si="35"/>
        <v>52.058823529411768</v>
      </c>
      <c r="N178" s="14">
        <f t="shared" si="36"/>
        <v>78.423796791443863</v>
      </c>
      <c r="O178" s="11">
        <v>410</v>
      </c>
      <c r="P178" s="11">
        <v>377</v>
      </c>
      <c r="Q178" s="15">
        <f t="shared" si="41"/>
        <v>0.47903430749682335</v>
      </c>
    </row>
    <row r="179" spans="1:17" x14ac:dyDescent="0.25">
      <c r="A179" s="1">
        <v>39819</v>
      </c>
      <c r="B179" s="48">
        <f t="shared" si="37"/>
        <v>6</v>
      </c>
      <c r="C179" s="48">
        <f t="shared" si="38"/>
        <v>371</v>
      </c>
      <c r="D179" s="10">
        <f t="shared" si="30"/>
        <v>2009</v>
      </c>
      <c r="E179" s="10">
        <f t="shared" si="31"/>
        <v>2008</v>
      </c>
      <c r="F179" s="10">
        <f t="shared" si="32"/>
        <v>2</v>
      </c>
      <c r="G179" s="10">
        <v>54</v>
      </c>
      <c r="H179" s="11">
        <f t="shared" si="33"/>
        <v>3</v>
      </c>
      <c r="I179" s="12">
        <v>24</v>
      </c>
      <c r="J179">
        <v>11</v>
      </c>
      <c r="K179" s="14">
        <f t="shared" si="34"/>
        <v>11</v>
      </c>
      <c r="L179" s="7">
        <v>465</v>
      </c>
      <c r="M179" s="14">
        <f t="shared" si="35"/>
        <v>42.272727272727273</v>
      </c>
      <c r="N179" s="14">
        <f t="shared" si="36"/>
        <v>78.423796791443863</v>
      </c>
      <c r="O179" s="11">
        <v>101</v>
      </c>
      <c r="P179" s="11">
        <v>81</v>
      </c>
      <c r="Q179" s="15">
        <f t="shared" si="41"/>
        <v>0.44505494505494503</v>
      </c>
    </row>
    <row r="180" spans="1:17" x14ac:dyDescent="0.25">
      <c r="A180" s="1">
        <v>39820</v>
      </c>
      <c r="B180" s="48">
        <f t="shared" si="37"/>
        <v>7</v>
      </c>
      <c r="C180" s="48">
        <f t="shared" si="38"/>
        <v>372</v>
      </c>
      <c r="D180" s="10">
        <f t="shared" si="30"/>
        <v>2009</v>
      </c>
      <c r="E180" s="10">
        <f t="shared" si="31"/>
        <v>2008</v>
      </c>
      <c r="F180" s="10">
        <f t="shared" si="32"/>
        <v>2</v>
      </c>
      <c r="G180" s="10">
        <v>54</v>
      </c>
      <c r="H180" s="11">
        <f t="shared" si="33"/>
        <v>4</v>
      </c>
      <c r="I180" s="12">
        <v>12</v>
      </c>
      <c r="J180">
        <v>4</v>
      </c>
      <c r="K180" s="14">
        <f t="shared" si="34"/>
        <v>2</v>
      </c>
      <c r="L180" s="7">
        <v>164</v>
      </c>
      <c r="M180" s="14">
        <f t="shared" si="35"/>
        <v>82</v>
      </c>
      <c r="N180" s="14">
        <f t="shared" si="36"/>
        <v>78.423796791443863</v>
      </c>
      <c r="Q180" s="15"/>
    </row>
    <row r="181" spans="1:17" x14ac:dyDescent="0.25">
      <c r="A181" s="1">
        <v>39824</v>
      </c>
      <c r="B181" s="48">
        <f t="shared" si="37"/>
        <v>11</v>
      </c>
      <c r="C181" s="48">
        <f t="shared" si="38"/>
        <v>376</v>
      </c>
      <c r="D181" s="10">
        <f t="shared" si="30"/>
        <v>2009</v>
      </c>
      <c r="E181" s="10">
        <f t="shared" si="31"/>
        <v>2008</v>
      </c>
      <c r="F181" s="10">
        <f t="shared" si="32"/>
        <v>3</v>
      </c>
      <c r="G181" s="10">
        <v>55</v>
      </c>
      <c r="H181" s="11">
        <f t="shared" si="33"/>
        <v>1</v>
      </c>
      <c r="I181" s="12">
        <v>12</v>
      </c>
      <c r="J181">
        <v>16</v>
      </c>
      <c r="K181" s="14">
        <f t="shared" si="34"/>
        <v>8</v>
      </c>
      <c r="L181" s="7">
        <v>168</v>
      </c>
      <c r="M181" s="14">
        <f t="shared" si="35"/>
        <v>21</v>
      </c>
      <c r="N181" s="14">
        <f t="shared" si="36"/>
        <v>31.040404040404042</v>
      </c>
      <c r="O181" s="11">
        <v>38</v>
      </c>
      <c r="P181" s="11">
        <v>16</v>
      </c>
      <c r="Q181" s="15">
        <f>P181/(O181+P181)</f>
        <v>0.29629629629629628</v>
      </c>
    </row>
    <row r="182" spans="1:17" x14ac:dyDescent="0.25">
      <c r="A182" s="1">
        <v>39825</v>
      </c>
      <c r="B182" s="48">
        <f t="shared" si="37"/>
        <v>12</v>
      </c>
      <c r="C182" s="48">
        <f t="shared" si="38"/>
        <v>377</v>
      </c>
      <c r="D182" s="10">
        <f t="shared" si="30"/>
        <v>2009</v>
      </c>
      <c r="E182" s="10">
        <f t="shared" si="31"/>
        <v>2008</v>
      </c>
      <c r="F182" s="10">
        <f t="shared" si="32"/>
        <v>3</v>
      </c>
      <c r="G182" s="10">
        <v>55</v>
      </c>
      <c r="H182" s="11">
        <f t="shared" si="33"/>
        <v>2</v>
      </c>
      <c r="I182" s="12">
        <v>24</v>
      </c>
      <c r="J182">
        <v>11</v>
      </c>
      <c r="K182" s="14">
        <f t="shared" si="34"/>
        <v>11</v>
      </c>
      <c r="L182" s="7">
        <v>412</v>
      </c>
      <c r="M182" s="14">
        <f t="shared" si="35"/>
        <v>37.454545454545453</v>
      </c>
      <c r="N182" s="14">
        <f t="shared" si="36"/>
        <v>31.040404040404042</v>
      </c>
      <c r="O182" s="11">
        <v>17</v>
      </c>
      <c r="P182" s="11">
        <v>21</v>
      </c>
      <c r="Q182" s="15">
        <f>P182/(O182+P182)</f>
        <v>0.55263157894736847</v>
      </c>
    </row>
    <row r="183" spans="1:17" x14ac:dyDescent="0.25">
      <c r="A183" s="1">
        <v>39826</v>
      </c>
      <c r="B183" s="48">
        <f t="shared" si="37"/>
        <v>13</v>
      </c>
      <c r="C183" s="48">
        <f t="shared" si="38"/>
        <v>378</v>
      </c>
      <c r="D183" s="10">
        <f t="shared" si="30"/>
        <v>2009</v>
      </c>
      <c r="E183" s="10">
        <f t="shared" si="31"/>
        <v>2008</v>
      </c>
      <c r="F183" s="10">
        <f t="shared" si="32"/>
        <v>3</v>
      </c>
      <c r="G183" s="10">
        <v>55</v>
      </c>
      <c r="H183" s="11">
        <f t="shared" si="33"/>
        <v>3</v>
      </c>
      <c r="I183" s="12">
        <v>24</v>
      </c>
      <c r="J183">
        <v>9</v>
      </c>
      <c r="K183" s="14">
        <f t="shared" si="34"/>
        <v>9</v>
      </c>
      <c r="L183" s="7">
        <v>312</v>
      </c>
      <c r="M183" s="14">
        <f t="shared" si="35"/>
        <v>34.666666666666664</v>
      </c>
      <c r="N183" s="14">
        <f t="shared" si="36"/>
        <v>31.040404040404042</v>
      </c>
      <c r="O183" s="11">
        <v>5</v>
      </c>
      <c r="P183" s="11">
        <v>16</v>
      </c>
      <c r="Q183" s="15">
        <f>P183/(O183+P183)</f>
        <v>0.76190476190476186</v>
      </c>
    </row>
    <row r="184" spans="1:17" x14ac:dyDescent="0.25">
      <c r="A184" s="1">
        <v>39827</v>
      </c>
      <c r="B184" s="48">
        <f t="shared" si="37"/>
        <v>14</v>
      </c>
      <c r="C184" s="48">
        <f t="shared" si="38"/>
        <v>379</v>
      </c>
      <c r="D184" s="10">
        <f t="shared" si="30"/>
        <v>2009</v>
      </c>
      <c r="E184" s="10">
        <f t="shared" si="31"/>
        <v>2008</v>
      </c>
      <c r="F184" s="10">
        <f t="shared" si="32"/>
        <v>3</v>
      </c>
      <c r="G184" s="10">
        <v>55</v>
      </c>
      <c r="H184" s="11">
        <f t="shared" si="33"/>
        <v>4</v>
      </c>
      <c r="I184" s="12">
        <v>12</v>
      </c>
      <c r="K184" s="14">
        <f t="shared" si="34"/>
        <v>0</v>
      </c>
      <c r="L184" s="7">
        <v>0</v>
      </c>
      <c r="M184" s="14"/>
      <c r="N184" s="14">
        <f t="shared" si="36"/>
        <v>31.040404040404042</v>
      </c>
      <c r="Q184" s="15"/>
    </row>
    <row r="185" spans="1:17" x14ac:dyDescent="0.25">
      <c r="A185" s="1">
        <v>40132</v>
      </c>
      <c r="B185" s="48">
        <f t="shared" si="37"/>
        <v>319</v>
      </c>
      <c r="C185" s="48">
        <f t="shared" si="38"/>
        <v>319</v>
      </c>
      <c r="D185" s="10">
        <f t="shared" si="30"/>
        <v>2009</v>
      </c>
      <c r="E185" s="10">
        <f t="shared" si="31"/>
        <v>2009</v>
      </c>
      <c r="F185" s="10">
        <f t="shared" si="32"/>
        <v>47</v>
      </c>
      <c r="G185" s="10">
        <f t="shared" ref="G185:G212" si="42">IF(F185&gt;10,F185,"")</f>
        <v>47</v>
      </c>
      <c r="H185" s="11">
        <f t="shared" si="33"/>
        <v>1</v>
      </c>
      <c r="I185" s="19">
        <v>12</v>
      </c>
      <c r="J185">
        <v>10</v>
      </c>
      <c r="K185" s="14">
        <f t="shared" si="34"/>
        <v>5</v>
      </c>
      <c r="L185" s="7">
        <v>80</v>
      </c>
      <c r="M185" s="14">
        <f t="shared" ref="M185:M248" si="43">L185/K185</f>
        <v>16</v>
      </c>
      <c r="N185" s="14">
        <f t="shared" si="36"/>
        <v>13.922619047619047</v>
      </c>
      <c r="Q185" s="15"/>
    </row>
    <row r="186" spans="1:17" x14ac:dyDescent="0.25">
      <c r="A186" s="1">
        <v>40133</v>
      </c>
      <c r="B186" s="48">
        <f t="shared" si="37"/>
        <v>320</v>
      </c>
      <c r="C186" s="48">
        <f t="shared" si="38"/>
        <v>320</v>
      </c>
      <c r="D186" s="10">
        <f t="shared" si="30"/>
        <v>2009</v>
      </c>
      <c r="E186" s="10">
        <f t="shared" si="31"/>
        <v>2009</v>
      </c>
      <c r="F186" s="10">
        <f t="shared" si="32"/>
        <v>47</v>
      </c>
      <c r="G186" s="10">
        <f t="shared" si="42"/>
        <v>47</v>
      </c>
      <c r="H186" s="11">
        <f t="shared" si="33"/>
        <v>2</v>
      </c>
      <c r="I186" s="12">
        <v>24</v>
      </c>
      <c r="J186">
        <v>7</v>
      </c>
      <c r="K186" s="14">
        <f t="shared" si="34"/>
        <v>7</v>
      </c>
      <c r="L186" s="7">
        <v>41</v>
      </c>
      <c r="M186" s="14">
        <f t="shared" si="43"/>
        <v>5.8571428571428568</v>
      </c>
      <c r="N186" s="14">
        <f t="shared" si="36"/>
        <v>13.922619047619047</v>
      </c>
      <c r="Q186" s="15"/>
    </row>
    <row r="187" spans="1:17" x14ac:dyDescent="0.25">
      <c r="A187" s="1">
        <v>40134</v>
      </c>
      <c r="B187" s="48">
        <f t="shared" si="37"/>
        <v>321</v>
      </c>
      <c r="C187" s="48">
        <f t="shared" si="38"/>
        <v>321</v>
      </c>
      <c r="D187" s="10">
        <f t="shared" si="30"/>
        <v>2009</v>
      </c>
      <c r="E187" s="10">
        <f t="shared" si="31"/>
        <v>2009</v>
      </c>
      <c r="F187" s="10">
        <f t="shared" si="32"/>
        <v>47</v>
      </c>
      <c r="G187" s="10">
        <f t="shared" si="42"/>
        <v>47</v>
      </c>
      <c r="H187" s="11">
        <f t="shared" si="33"/>
        <v>3</v>
      </c>
      <c r="I187" s="12">
        <v>24</v>
      </c>
      <c r="J187">
        <v>6</v>
      </c>
      <c r="K187" s="14">
        <f t="shared" si="34"/>
        <v>6</v>
      </c>
      <c r="L187" s="7">
        <v>29</v>
      </c>
      <c r="M187" s="14">
        <f t="shared" si="43"/>
        <v>4.833333333333333</v>
      </c>
      <c r="N187" s="14">
        <f t="shared" si="36"/>
        <v>13.922619047619047</v>
      </c>
      <c r="Q187" s="15"/>
    </row>
    <row r="188" spans="1:17" x14ac:dyDescent="0.25">
      <c r="A188" s="1">
        <v>40135</v>
      </c>
      <c r="B188" s="48">
        <f t="shared" si="37"/>
        <v>322</v>
      </c>
      <c r="C188" s="48">
        <f t="shared" si="38"/>
        <v>322</v>
      </c>
      <c r="D188" s="10">
        <f t="shared" si="30"/>
        <v>2009</v>
      </c>
      <c r="E188" s="10">
        <f t="shared" si="31"/>
        <v>2009</v>
      </c>
      <c r="F188" s="10">
        <f t="shared" si="32"/>
        <v>47</v>
      </c>
      <c r="G188" s="10">
        <f t="shared" si="42"/>
        <v>47</v>
      </c>
      <c r="H188" s="11">
        <f t="shared" si="33"/>
        <v>4</v>
      </c>
      <c r="I188" s="12">
        <v>12</v>
      </c>
      <c r="J188">
        <v>2</v>
      </c>
      <c r="K188" s="14">
        <f t="shared" si="34"/>
        <v>1</v>
      </c>
      <c r="L188" s="7">
        <v>29</v>
      </c>
      <c r="M188" s="14">
        <f t="shared" si="43"/>
        <v>29</v>
      </c>
      <c r="N188" s="14">
        <f t="shared" si="36"/>
        <v>13.922619047619047</v>
      </c>
      <c r="Q188" s="15"/>
    </row>
    <row r="189" spans="1:17" x14ac:dyDescent="0.25">
      <c r="A189" s="1">
        <v>40139</v>
      </c>
      <c r="B189" s="48">
        <f t="shared" si="37"/>
        <v>326</v>
      </c>
      <c r="C189" s="48">
        <f t="shared" si="38"/>
        <v>326</v>
      </c>
      <c r="D189" s="10">
        <f t="shared" si="30"/>
        <v>2009</v>
      </c>
      <c r="E189" s="10">
        <f t="shared" si="31"/>
        <v>2009</v>
      </c>
      <c r="F189" s="10">
        <f t="shared" si="32"/>
        <v>48</v>
      </c>
      <c r="G189" s="10">
        <f t="shared" si="42"/>
        <v>48</v>
      </c>
      <c r="H189" s="11">
        <f t="shared" si="33"/>
        <v>1</v>
      </c>
      <c r="I189" s="19">
        <v>12</v>
      </c>
      <c r="J189">
        <v>13</v>
      </c>
      <c r="K189" s="14">
        <f t="shared" si="34"/>
        <v>6.5</v>
      </c>
      <c r="L189" s="7">
        <v>329</v>
      </c>
      <c r="M189" s="14">
        <f t="shared" si="43"/>
        <v>50.615384615384613</v>
      </c>
      <c r="N189" s="14">
        <f t="shared" si="36"/>
        <v>35.312873931623933</v>
      </c>
      <c r="O189" s="11">
        <v>99</v>
      </c>
      <c r="P189" s="11">
        <v>76</v>
      </c>
      <c r="Q189" s="15">
        <f>P189/(O189+P189)</f>
        <v>0.43428571428571427</v>
      </c>
    </row>
    <row r="190" spans="1:17" x14ac:dyDescent="0.25">
      <c r="A190" s="1">
        <v>40140</v>
      </c>
      <c r="B190" s="48">
        <f t="shared" si="37"/>
        <v>327</v>
      </c>
      <c r="C190" s="48">
        <f t="shared" si="38"/>
        <v>327</v>
      </c>
      <c r="D190" s="10">
        <f t="shared" si="30"/>
        <v>2009</v>
      </c>
      <c r="E190" s="10">
        <f t="shared" si="31"/>
        <v>2009</v>
      </c>
      <c r="F190" s="10">
        <f t="shared" si="32"/>
        <v>48</v>
      </c>
      <c r="G190" s="10">
        <f t="shared" si="42"/>
        <v>48</v>
      </c>
      <c r="H190" s="11">
        <f t="shared" si="33"/>
        <v>2</v>
      </c>
      <c r="I190" s="12">
        <v>24</v>
      </c>
      <c r="J190">
        <v>10</v>
      </c>
      <c r="K190" s="14">
        <f t="shared" si="34"/>
        <v>10</v>
      </c>
      <c r="L190" s="7">
        <v>334</v>
      </c>
      <c r="M190" s="14">
        <f t="shared" si="43"/>
        <v>33.4</v>
      </c>
      <c r="N190" s="14">
        <f t="shared" si="36"/>
        <v>35.312873931623933</v>
      </c>
      <c r="O190" s="11">
        <v>94</v>
      </c>
      <c r="P190" s="11">
        <v>30</v>
      </c>
      <c r="Q190" s="15">
        <f>P190/(O190+P190)</f>
        <v>0.24193548387096775</v>
      </c>
    </row>
    <row r="191" spans="1:17" x14ac:dyDescent="0.25">
      <c r="A191" s="1">
        <v>40141</v>
      </c>
      <c r="B191" s="48">
        <f t="shared" si="37"/>
        <v>328</v>
      </c>
      <c r="C191" s="48">
        <f t="shared" si="38"/>
        <v>328</v>
      </c>
      <c r="D191" s="10">
        <f t="shared" si="30"/>
        <v>2009</v>
      </c>
      <c r="E191" s="10">
        <f t="shared" si="31"/>
        <v>2009</v>
      </c>
      <c r="F191" s="10">
        <f t="shared" si="32"/>
        <v>48</v>
      </c>
      <c r="G191" s="10">
        <f t="shared" si="42"/>
        <v>48</v>
      </c>
      <c r="H191" s="11">
        <f t="shared" si="33"/>
        <v>3</v>
      </c>
      <c r="I191" s="12">
        <v>24</v>
      </c>
      <c r="J191">
        <v>8</v>
      </c>
      <c r="K191" s="14">
        <f t="shared" si="34"/>
        <v>8</v>
      </c>
      <c r="L191" s="7">
        <v>225</v>
      </c>
      <c r="M191" s="14">
        <f t="shared" si="43"/>
        <v>28.125</v>
      </c>
      <c r="N191" s="14">
        <f t="shared" si="36"/>
        <v>35.312873931623933</v>
      </c>
      <c r="Q191" s="15"/>
    </row>
    <row r="192" spans="1:17" x14ac:dyDescent="0.25">
      <c r="A192" s="1">
        <v>40142</v>
      </c>
      <c r="B192" s="48">
        <f t="shared" si="37"/>
        <v>329</v>
      </c>
      <c r="C192" s="48">
        <f t="shared" si="38"/>
        <v>329</v>
      </c>
      <c r="D192" s="10">
        <f t="shared" si="30"/>
        <v>2009</v>
      </c>
      <c r="E192" s="10">
        <f t="shared" si="31"/>
        <v>2009</v>
      </c>
      <c r="F192" s="10">
        <f t="shared" si="32"/>
        <v>48</v>
      </c>
      <c r="G192" s="10">
        <f t="shared" si="42"/>
        <v>48</v>
      </c>
      <c r="H192" s="11">
        <f t="shared" si="33"/>
        <v>4</v>
      </c>
      <c r="I192" s="12">
        <v>12</v>
      </c>
      <c r="J192">
        <v>9</v>
      </c>
      <c r="K192" s="14">
        <f t="shared" si="34"/>
        <v>4.5</v>
      </c>
      <c r="L192" s="7">
        <v>131</v>
      </c>
      <c r="M192" s="14">
        <f t="shared" si="43"/>
        <v>29.111111111111111</v>
      </c>
      <c r="N192" s="14">
        <f t="shared" si="36"/>
        <v>35.312873931623933</v>
      </c>
      <c r="Q192" s="15"/>
    </row>
    <row r="193" spans="1:17" x14ac:dyDescent="0.25">
      <c r="A193" s="1">
        <v>40146</v>
      </c>
      <c r="B193" s="48">
        <f t="shared" si="37"/>
        <v>333</v>
      </c>
      <c r="C193" s="48">
        <f t="shared" si="38"/>
        <v>333</v>
      </c>
      <c r="D193" s="10">
        <f t="shared" si="30"/>
        <v>2009</v>
      </c>
      <c r="E193" s="10">
        <f t="shared" si="31"/>
        <v>2009</v>
      </c>
      <c r="F193" s="10">
        <f t="shared" si="32"/>
        <v>49</v>
      </c>
      <c r="G193" s="10">
        <f t="shared" si="42"/>
        <v>49</v>
      </c>
      <c r="H193" s="11">
        <f t="shared" si="33"/>
        <v>1</v>
      </c>
      <c r="I193" s="19">
        <v>12</v>
      </c>
      <c r="J193">
        <v>19</v>
      </c>
      <c r="K193" s="14">
        <f t="shared" si="34"/>
        <v>9.5</v>
      </c>
      <c r="L193" s="7">
        <v>689</v>
      </c>
      <c r="M193" s="14">
        <f t="shared" si="43"/>
        <v>72.526315789473685</v>
      </c>
      <c r="N193" s="14">
        <f t="shared" si="36"/>
        <v>37.905388471177943</v>
      </c>
      <c r="Q193" s="15"/>
    </row>
    <row r="194" spans="1:17" x14ac:dyDescent="0.25">
      <c r="A194" s="1">
        <v>40147</v>
      </c>
      <c r="B194" s="48">
        <f t="shared" si="37"/>
        <v>334</v>
      </c>
      <c r="C194" s="48">
        <f t="shared" si="38"/>
        <v>334</v>
      </c>
      <c r="D194" s="10">
        <f t="shared" ref="D194:D257" si="44">YEAR(A194)</f>
        <v>2009</v>
      </c>
      <c r="E194" s="10">
        <f t="shared" ref="E194:E257" si="45">IF(F194&gt;10,D194,D194-1)</f>
        <v>2009</v>
      </c>
      <c r="F194" s="10">
        <f t="shared" ref="F194:F257" si="46">WEEKNUM(A194)</f>
        <v>49</v>
      </c>
      <c r="G194" s="10">
        <f t="shared" si="42"/>
        <v>49</v>
      </c>
      <c r="H194" s="11">
        <f t="shared" ref="H194:H257" si="47">WEEKDAY(A194)</f>
        <v>2</v>
      </c>
      <c r="I194" s="12">
        <v>24</v>
      </c>
      <c r="J194">
        <v>18</v>
      </c>
      <c r="K194" s="14">
        <f t="shared" ref="K194:K257" si="48">(I194/24)*J194</f>
        <v>18</v>
      </c>
      <c r="L194" s="7">
        <v>444</v>
      </c>
      <c r="M194" s="14">
        <f t="shared" si="43"/>
        <v>24.666666666666668</v>
      </c>
      <c r="N194" s="14">
        <f t="shared" ref="N194:N257" si="49">AVERAGEIFS(M:M,E:E,E194,G:G,G194)</f>
        <v>37.905388471177943</v>
      </c>
      <c r="O194" s="11">
        <v>203</v>
      </c>
      <c r="P194" s="11">
        <v>118</v>
      </c>
      <c r="Q194" s="15">
        <f t="shared" ref="Q194:Q219" si="50">P194/(O194+P194)</f>
        <v>0.36760124610591899</v>
      </c>
    </row>
    <row r="195" spans="1:17" x14ac:dyDescent="0.25">
      <c r="A195" s="1">
        <v>40148</v>
      </c>
      <c r="B195" s="48">
        <f t="shared" ref="B195:B258" si="51">A195-DATE(YEAR(A195), 1, 0)</f>
        <v>335</v>
      </c>
      <c r="C195" s="48">
        <f t="shared" ref="C195:C258" si="52">IF(B195&lt;300, B195+(DATE(YEAR(A195), 12, 31)-DATE(YEAR(A195), 1, 1)+1), B195)</f>
        <v>335</v>
      </c>
      <c r="D195" s="10">
        <f t="shared" si="44"/>
        <v>2009</v>
      </c>
      <c r="E195" s="10">
        <f t="shared" si="45"/>
        <v>2009</v>
      </c>
      <c r="F195" s="10">
        <f t="shared" si="46"/>
        <v>49</v>
      </c>
      <c r="G195" s="10">
        <f t="shared" si="42"/>
        <v>49</v>
      </c>
      <c r="H195" s="11">
        <f t="shared" si="47"/>
        <v>3</v>
      </c>
      <c r="I195" s="12">
        <v>24</v>
      </c>
      <c r="J195">
        <v>14</v>
      </c>
      <c r="K195" s="14">
        <f t="shared" si="48"/>
        <v>14</v>
      </c>
      <c r="L195" s="7">
        <v>286</v>
      </c>
      <c r="M195" s="14">
        <f t="shared" si="43"/>
        <v>20.428571428571427</v>
      </c>
      <c r="N195" s="14">
        <f t="shared" si="49"/>
        <v>37.905388471177943</v>
      </c>
      <c r="O195" s="11">
        <v>107</v>
      </c>
      <c r="P195" s="11">
        <v>81</v>
      </c>
      <c r="Q195" s="15">
        <f t="shared" si="50"/>
        <v>0.43085106382978722</v>
      </c>
    </row>
    <row r="196" spans="1:17" x14ac:dyDescent="0.25">
      <c r="A196" s="1">
        <v>40149</v>
      </c>
      <c r="B196" s="48">
        <f t="shared" si="51"/>
        <v>336</v>
      </c>
      <c r="C196" s="48">
        <f t="shared" si="52"/>
        <v>336</v>
      </c>
      <c r="D196" s="10">
        <f t="shared" si="44"/>
        <v>2009</v>
      </c>
      <c r="E196" s="10">
        <f t="shared" si="45"/>
        <v>2009</v>
      </c>
      <c r="F196" s="10">
        <f t="shared" si="46"/>
        <v>49</v>
      </c>
      <c r="G196" s="10">
        <f t="shared" si="42"/>
        <v>49</v>
      </c>
      <c r="H196" s="11">
        <f t="shared" si="47"/>
        <v>4</v>
      </c>
      <c r="I196" s="12">
        <v>12</v>
      </c>
      <c r="J196">
        <v>7</v>
      </c>
      <c r="K196" s="14">
        <f t="shared" si="48"/>
        <v>3.5</v>
      </c>
      <c r="L196" s="7">
        <v>119</v>
      </c>
      <c r="M196" s="14">
        <f t="shared" si="43"/>
        <v>34</v>
      </c>
      <c r="N196" s="14">
        <f t="shared" si="49"/>
        <v>37.905388471177943</v>
      </c>
      <c r="O196" s="11">
        <v>28</v>
      </c>
      <c r="P196" s="11">
        <v>17</v>
      </c>
      <c r="Q196" s="15">
        <f t="shared" si="50"/>
        <v>0.37777777777777777</v>
      </c>
    </row>
    <row r="197" spans="1:17" x14ac:dyDescent="0.25">
      <c r="A197" s="1">
        <v>40153</v>
      </c>
      <c r="B197" s="48">
        <f t="shared" si="51"/>
        <v>340</v>
      </c>
      <c r="C197" s="48">
        <f t="shared" si="52"/>
        <v>340</v>
      </c>
      <c r="D197" s="10">
        <f t="shared" si="44"/>
        <v>2009</v>
      </c>
      <c r="E197" s="10">
        <f t="shared" si="45"/>
        <v>2009</v>
      </c>
      <c r="F197" s="10">
        <f t="shared" si="46"/>
        <v>50</v>
      </c>
      <c r="G197" s="10">
        <f t="shared" si="42"/>
        <v>50</v>
      </c>
      <c r="H197" s="11">
        <f t="shared" si="47"/>
        <v>1</v>
      </c>
      <c r="I197" s="19">
        <v>12</v>
      </c>
      <c r="J197">
        <v>23</v>
      </c>
      <c r="K197" s="14">
        <f t="shared" si="48"/>
        <v>11.5</v>
      </c>
      <c r="L197" s="7">
        <v>1090</v>
      </c>
      <c r="M197" s="14">
        <f t="shared" si="43"/>
        <v>94.782608695652172</v>
      </c>
      <c r="N197" s="14">
        <f t="shared" si="49"/>
        <v>67.594336384439359</v>
      </c>
      <c r="O197" s="11">
        <v>543</v>
      </c>
      <c r="P197" s="11">
        <v>314</v>
      </c>
      <c r="Q197" s="15">
        <f t="shared" si="50"/>
        <v>0.36639439906651111</v>
      </c>
    </row>
    <row r="198" spans="1:17" x14ac:dyDescent="0.25">
      <c r="A198" s="1">
        <v>40154</v>
      </c>
      <c r="B198" s="48">
        <f t="shared" si="51"/>
        <v>341</v>
      </c>
      <c r="C198" s="48">
        <f t="shared" si="52"/>
        <v>341</v>
      </c>
      <c r="D198" s="10">
        <f t="shared" si="44"/>
        <v>2009</v>
      </c>
      <c r="E198" s="10">
        <f t="shared" si="45"/>
        <v>2009</v>
      </c>
      <c r="F198" s="10">
        <f t="shared" si="46"/>
        <v>50</v>
      </c>
      <c r="G198" s="10">
        <f t="shared" si="42"/>
        <v>50</v>
      </c>
      <c r="H198" s="11">
        <f t="shared" si="47"/>
        <v>2</v>
      </c>
      <c r="I198" s="12">
        <v>24</v>
      </c>
      <c r="J198">
        <v>19</v>
      </c>
      <c r="K198" s="14">
        <f t="shared" si="48"/>
        <v>19</v>
      </c>
      <c r="L198" s="7">
        <v>1233</v>
      </c>
      <c r="M198" s="14">
        <f t="shared" si="43"/>
        <v>64.89473684210526</v>
      </c>
      <c r="N198" s="14">
        <f t="shared" si="49"/>
        <v>67.594336384439359</v>
      </c>
      <c r="O198" s="11">
        <v>488</v>
      </c>
      <c r="P198" s="11">
        <v>286</v>
      </c>
      <c r="Q198" s="15">
        <f t="shared" si="50"/>
        <v>0.36950904392764861</v>
      </c>
    </row>
    <row r="199" spans="1:17" x14ac:dyDescent="0.25">
      <c r="A199" s="1">
        <v>40155</v>
      </c>
      <c r="B199" s="48">
        <f t="shared" si="51"/>
        <v>342</v>
      </c>
      <c r="C199" s="48">
        <f t="shared" si="52"/>
        <v>342</v>
      </c>
      <c r="D199" s="10">
        <f t="shared" si="44"/>
        <v>2009</v>
      </c>
      <c r="E199" s="10">
        <f t="shared" si="45"/>
        <v>2009</v>
      </c>
      <c r="F199" s="10">
        <f t="shared" si="46"/>
        <v>50</v>
      </c>
      <c r="G199" s="10">
        <f t="shared" si="42"/>
        <v>50</v>
      </c>
      <c r="H199" s="11">
        <f t="shared" si="47"/>
        <v>3</v>
      </c>
      <c r="I199" s="12">
        <v>24</v>
      </c>
      <c r="J199">
        <v>20</v>
      </c>
      <c r="K199" s="14">
        <f t="shared" si="48"/>
        <v>20</v>
      </c>
      <c r="L199" s="7">
        <v>1094</v>
      </c>
      <c r="M199" s="14">
        <f t="shared" si="43"/>
        <v>54.7</v>
      </c>
      <c r="N199" s="14">
        <f t="shared" si="49"/>
        <v>67.594336384439359</v>
      </c>
      <c r="O199" s="11">
        <v>449</v>
      </c>
      <c r="P199" s="11">
        <v>307</v>
      </c>
      <c r="Q199" s="15">
        <f t="shared" si="50"/>
        <v>0.4060846560846561</v>
      </c>
    </row>
    <row r="200" spans="1:17" x14ac:dyDescent="0.25">
      <c r="A200" s="1">
        <v>40156</v>
      </c>
      <c r="B200" s="48">
        <f t="shared" si="51"/>
        <v>343</v>
      </c>
      <c r="C200" s="48">
        <f t="shared" si="52"/>
        <v>343</v>
      </c>
      <c r="D200" s="10">
        <f t="shared" si="44"/>
        <v>2009</v>
      </c>
      <c r="E200" s="10">
        <f t="shared" si="45"/>
        <v>2009</v>
      </c>
      <c r="F200" s="10">
        <f t="shared" si="46"/>
        <v>50</v>
      </c>
      <c r="G200" s="10">
        <f t="shared" si="42"/>
        <v>50</v>
      </c>
      <c r="H200" s="11">
        <f t="shared" si="47"/>
        <v>4</v>
      </c>
      <c r="I200" s="12">
        <v>12</v>
      </c>
      <c r="J200">
        <v>14</v>
      </c>
      <c r="K200" s="14">
        <f t="shared" si="48"/>
        <v>7</v>
      </c>
      <c r="L200" s="7">
        <v>392</v>
      </c>
      <c r="M200" s="14">
        <f t="shared" si="43"/>
        <v>56</v>
      </c>
      <c r="N200" s="14">
        <f t="shared" si="49"/>
        <v>67.594336384439359</v>
      </c>
      <c r="O200" s="11">
        <v>86</v>
      </c>
      <c r="P200" s="11">
        <v>80</v>
      </c>
      <c r="Q200" s="15">
        <f t="shared" si="50"/>
        <v>0.48192771084337349</v>
      </c>
    </row>
    <row r="201" spans="1:17" x14ac:dyDescent="0.25">
      <c r="A201" s="1">
        <v>40160</v>
      </c>
      <c r="B201" s="48">
        <f t="shared" si="51"/>
        <v>347</v>
      </c>
      <c r="C201" s="48">
        <f t="shared" si="52"/>
        <v>347</v>
      </c>
      <c r="D201" s="10">
        <f t="shared" si="44"/>
        <v>2009</v>
      </c>
      <c r="E201" s="10">
        <f t="shared" si="45"/>
        <v>2009</v>
      </c>
      <c r="F201" s="10">
        <f t="shared" si="46"/>
        <v>51</v>
      </c>
      <c r="G201" s="10">
        <f t="shared" si="42"/>
        <v>51</v>
      </c>
      <c r="H201" s="11">
        <f t="shared" si="47"/>
        <v>1</v>
      </c>
      <c r="I201" s="19">
        <v>12</v>
      </c>
      <c r="J201">
        <v>28</v>
      </c>
      <c r="K201" s="14">
        <f t="shared" si="48"/>
        <v>14</v>
      </c>
      <c r="L201" s="7">
        <v>1202</v>
      </c>
      <c r="M201" s="14">
        <f t="shared" si="43"/>
        <v>85.857142857142861</v>
      </c>
      <c r="N201" s="14">
        <f t="shared" si="49"/>
        <v>51.887987012987011</v>
      </c>
      <c r="O201" s="11">
        <v>241</v>
      </c>
      <c r="P201" s="11">
        <v>188</v>
      </c>
      <c r="Q201" s="15">
        <f t="shared" si="50"/>
        <v>0.43822843822843821</v>
      </c>
    </row>
    <row r="202" spans="1:17" x14ac:dyDescent="0.25">
      <c r="A202" s="1">
        <v>40161</v>
      </c>
      <c r="B202" s="48">
        <f t="shared" si="51"/>
        <v>348</v>
      </c>
      <c r="C202" s="48">
        <f t="shared" si="52"/>
        <v>348</v>
      </c>
      <c r="D202" s="10">
        <f t="shared" si="44"/>
        <v>2009</v>
      </c>
      <c r="E202" s="10">
        <f t="shared" si="45"/>
        <v>2009</v>
      </c>
      <c r="F202" s="10">
        <f t="shared" si="46"/>
        <v>51</v>
      </c>
      <c r="G202" s="10">
        <f t="shared" si="42"/>
        <v>51</v>
      </c>
      <c r="H202" s="11">
        <f t="shared" si="47"/>
        <v>2</v>
      </c>
      <c r="I202" s="12">
        <v>24</v>
      </c>
      <c r="J202">
        <v>22</v>
      </c>
      <c r="K202" s="14">
        <f t="shared" si="48"/>
        <v>22</v>
      </c>
      <c r="L202" s="7">
        <v>1021</v>
      </c>
      <c r="M202" s="14">
        <f t="shared" si="43"/>
        <v>46.409090909090907</v>
      </c>
      <c r="N202" s="14">
        <f t="shared" si="49"/>
        <v>51.887987012987011</v>
      </c>
      <c r="O202" s="11">
        <v>393</v>
      </c>
      <c r="P202" s="11">
        <v>306</v>
      </c>
      <c r="Q202" s="15">
        <f t="shared" si="50"/>
        <v>0.43776824034334766</v>
      </c>
    </row>
    <row r="203" spans="1:17" x14ac:dyDescent="0.25">
      <c r="A203" s="1">
        <v>40162</v>
      </c>
      <c r="B203" s="48">
        <f t="shared" si="51"/>
        <v>349</v>
      </c>
      <c r="C203" s="48">
        <f t="shared" si="52"/>
        <v>349</v>
      </c>
      <c r="D203" s="10">
        <f t="shared" si="44"/>
        <v>2009</v>
      </c>
      <c r="E203" s="10">
        <f t="shared" si="45"/>
        <v>2009</v>
      </c>
      <c r="F203" s="10">
        <f t="shared" si="46"/>
        <v>51</v>
      </c>
      <c r="G203" s="10">
        <f t="shared" si="42"/>
        <v>51</v>
      </c>
      <c r="H203" s="11">
        <f t="shared" si="47"/>
        <v>3</v>
      </c>
      <c r="I203" s="12">
        <v>24</v>
      </c>
      <c r="J203">
        <v>20</v>
      </c>
      <c r="K203" s="14">
        <f t="shared" si="48"/>
        <v>20</v>
      </c>
      <c r="L203" s="7">
        <v>620</v>
      </c>
      <c r="M203" s="14">
        <f t="shared" si="43"/>
        <v>31</v>
      </c>
      <c r="N203" s="14">
        <f t="shared" si="49"/>
        <v>51.887987012987011</v>
      </c>
      <c r="O203" s="11">
        <v>198</v>
      </c>
      <c r="P203" s="11">
        <v>139</v>
      </c>
      <c r="Q203" s="15">
        <f t="shared" si="50"/>
        <v>0.41246290801186941</v>
      </c>
    </row>
    <row r="204" spans="1:17" x14ac:dyDescent="0.25">
      <c r="A204" s="1">
        <v>40163</v>
      </c>
      <c r="B204" s="48">
        <f t="shared" si="51"/>
        <v>350</v>
      </c>
      <c r="C204" s="48">
        <f t="shared" si="52"/>
        <v>350</v>
      </c>
      <c r="D204" s="10">
        <f t="shared" si="44"/>
        <v>2009</v>
      </c>
      <c r="E204" s="10">
        <f t="shared" si="45"/>
        <v>2009</v>
      </c>
      <c r="F204" s="10">
        <f t="shared" si="46"/>
        <v>51</v>
      </c>
      <c r="G204" s="10">
        <f t="shared" si="42"/>
        <v>51</v>
      </c>
      <c r="H204" s="11">
        <f t="shared" si="47"/>
        <v>4</v>
      </c>
      <c r="I204" s="12">
        <v>12</v>
      </c>
      <c r="J204">
        <v>14</v>
      </c>
      <c r="K204" s="14">
        <f t="shared" si="48"/>
        <v>7</v>
      </c>
      <c r="L204" s="7">
        <v>310</v>
      </c>
      <c r="M204" s="14">
        <f t="shared" si="43"/>
        <v>44.285714285714285</v>
      </c>
      <c r="N204" s="14">
        <f t="shared" si="49"/>
        <v>51.887987012987011</v>
      </c>
      <c r="O204" s="11">
        <v>116</v>
      </c>
      <c r="P204" s="11">
        <v>65</v>
      </c>
      <c r="Q204" s="15">
        <f t="shared" si="50"/>
        <v>0.35911602209944754</v>
      </c>
    </row>
    <row r="205" spans="1:17" x14ac:dyDescent="0.25">
      <c r="A205" s="1">
        <v>40167</v>
      </c>
      <c r="B205" s="48">
        <f t="shared" si="51"/>
        <v>354</v>
      </c>
      <c r="C205" s="48">
        <f t="shared" si="52"/>
        <v>354</v>
      </c>
      <c r="D205" s="10">
        <f t="shared" si="44"/>
        <v>2009</v>
      </c>
      <c r="E205" s="10">
        <f t="shared" si="45"/>
        <v>2009</v>
      </c>
      <c r="F205" s="10">
        <f t="shared" si="46"/>
        <v>52</v>
      </c>
      <c r="G205" s="10">
        <f t="shared" si="42"/>
        <v>52</v>
      </c>
      <c r="H205" s="11">
        <f t="shared" si="47"/>
        <v>1</v>
      </c>
      <c r="I205" s="19">
        <v>12</v>
      </c>
      <c r="J205">
        <v>28</v>
      </c>
      <c r="K205" s="14">
        <f t="shared" si="48"/>
        <v>14</v>
      </c>
      <c r="L205" s="7">
        <v>1638</v>
      </c>
      <c r="M205" s="14">
        <f t="shared" si="43"/>
        <v>117</v>
      </c>
      <c r="N205" s="14">
        <f t="shared" si="49"/>
        <v>81.437179487179492</v>
      </c>
      <c r="O205" s="11">
        <v>318</v>
      </c>
      <c r="P205" s="11">
        <v>197</v>
      </c>
      <c r="Q205" s="15">
        <f t="shared" si="50"/>
        <v>0.3825242718446602</v>
      </c>
    </row>
    <row r="206" spans="1:17" x14ac:dyDescent="0.25">
      <c r="A206" s="1">
        <v>40168</v>
      </c>
      <c r="B206" s="48">
        <f t="shared" si="51"/>
        <v>355</v>
      </c>
      <c r="C206" s="48">
        <f t="shared" si="52"/>
        <v>355</v>
      </c>
      <c r="D206" s="10">
        <f t="shared" si="44"/>
        <v>2009</v>
      </c>
      <c r="E206" s="10">
        <f t="shared" si="45"/>
        <v>2009</v>
      </c>
      <c r="F206" s="10">
        <f t="shared" si="46"/>
        <v>52</v>
      </c>
      <c r="G206" s="10">
        <f t="shared" si="42"/>
        <v>52</v>
      </c>
      <c r="H206" s="11">
        <f t="shared" si="47"/>
        <v>2</v>
      </c>
      <c r="I206" s="12">
        <v>24</v>
      </c>
      <c r="J206">
        <v>21</v>
      </c>
      <c r="K206" s="14">
        <f t="shared" si="48"/>
        <v>21</v>
      </c>
      <c r="L206" s="7">
        <v>1526</v>
      </c>
      <c r="M206" s="14">
        <f t="shared" si="43"/>
        <v>72.666666666666671</v>
      </c>
      <c r="N206" s="14">
        <f t="shared" si="49"/>
        <v>81.437179487179492</v>
      </c>
      <c r="O206" s="11">
        <v>411</v>
      </c>
      <c r="P206" s="11">
        <v>302</v>
      </c>
      <c r="Q206" s="15">
        <f t="shared" si="50"/>
        <v>0.42356241234221598</v>
      </c>
    </row>
    <row r="207" spans="1:17" x14ac:dyDescent="0.25">
      <c r="A207" s="1">
        <v>40169</v>
      </c>
      <c r="B207" s="48">
        <f t="shared" si="51"/>
        <v>356</v>
      </c>
      <c r="C207" s="48">
        <f t="shared" si="52"/>
        <v>356</v>
      </c>
      <c r="D207" s="10">
        <f t="shared" si="44"/>
        <v>2009</v>
      </c>
      <c r="E207" s="10">
        <f t="shared" si="45"/>
        <v>2009</v>
      </c>
      <c r="F207" s="10">
        <f t="shared" si="46"/>
        <v>52</v>
      </c>
      <c r="G207" s="10">
        <f t="shared" si="42"/>
        <v>52</v>
      </c>
      <c r="H207" s="11">
        <f t="shared" si="47"/>
        <v>3</v>
      </c>
      <c r="I207" s="12">
        <v>24</v>
      </c>
      <c r="J207">
        <v>26</v>
      </c>
      <c r="K207" s="14">
        <f t="shared" si="48"/>
        <v>26</v>
      </c>
      <c r="L207" s="7">
        <v>1472</v>
      </c>
      <c r="M207" s="14">
        <f t="shared" si="43"/>
        <v>56.615384615384613</v>
      </c>
      <c r="N207" s="14">
        <f t="shared" si="49"/>
        <v>81.437179487179492</v>
      </c>
      <c r="O207" s="11">
        <v>423</v>
      </c>
      <c r="P207" s="11">
        <v>334</v>
      </c>
      <c r="Q207" s="15">
        <f t="shared" si="50"/>
        <v>0.44121532364597094</v>
      </c>
    </row>
    <row r="208" spans="1:17" x14ac:dyDescent="0.25">
      <c r="A208" s="1">
        <v>40170</v>
      </c>
      <c r="B208" s="48">
        <f t="shared" si="51"/>
        <v>357</v>
      </c>
      <c r="C208" s="48">
        <f t="shared" si="52"/>
        <v>357</v>
      </c>
      <c r="D208" s="10">
        <f t="shared" si="44"/>
        <v>2009</v>
      </c>
      <c r="E208" s="10">
        <f t="shared" si="45"/>
        <v>2009</v>
      </c>
      <c r="F208" s="10">
        <f t="shared" si="46"/>
        <v>52</v>
      </c>
      <c r="G208" s="10">
        <f t="shared" si="42"/>
        <v>52</v>
      </c>
      <c r="H208" s="11">
        <f t="shared" si="47"/>
        <v>4</v>
      </c>
      <c r="I208" s="12">
        <v>12</v>
      </c>
      <c r="J208">
        <v>15</v>
      </c>
      <c r="K208" s="14">
        <f t="shared" si="48"/>
        <v>7.5</v>
      </c>
      <c r="L208" s="7">
        <v>596</v>
      </c>
      <c r="M208" s="14">
        <f t="shared" si="43"/>
        <v>79.466666666666669</v>
      </c>
      <c r="N208" s="14">
        <f t="shared" si="49"/>
        <v>81.437179487179492</v>
      </c>
      <c r="O208" s="11">
        <v>259</v>
      </c>
      <c r="P208" s="11">
        <v>208</v>
      </c>
      <c r="Q208" s="15">
        <f t="shared" si="50"/>
        <v>0.44539614561027835</v>
      </c>
    </row>
    <row r="209" spans="1:17" x14ac:dyDescent="0.25">
      <c r="A209" s="1">
        <v>40174</v>
      </c>
      <c r="B209" s="48">
        <f t="shared" si="51"/>
        <v>361</v>
      </c>
      <c r="C209" s="48">
        <f t="shared" si="52"/>
        <v>361</v>
      </c>
      <c r="D209" s="10">
        <f t="shared" si="44"/>
        <v>2009</v>
      </c>
      <c r="E209" s="10">
        <f t="shared" si="45"/>
        <v>2009</v>
      </c>
      <c r="F209" s="10">
        <f t="shared" si="46"/>
        <v>53</v>
      </c>
      <c r="G209" s="10">
        <f t="shared" si="42"/>
        <v>53</v>
      </c>
      <c r="H209" s="11">
        <f t="shared" si="47"/>
        <v>1</v>
      </c>
      <c r="I209" s="19">
        <v>12</v>
      </c>
      <c r="J209">
        <v>22</v>
      </c>
      <c r="K209" s="14">
        <f t="shared" si="48"/>
        <v>11</v>
      </c>
      <c r="L209" s="7">
        <v>799</v>
      </c>
      <c r="M209" s="14">
        <f t="shared" si="43"/>
        <v>72.63636363636364</v>
      </c>
      <c r="N209" s="14">
        <f t="shared" si="49"/>
        <v>51.083766233766241</v>
      </c>
      <c r="O209" s="11">
        <v>282</v>
      </c>
      <c r="P209" s="11">
        <v>279</v>
      </c>
      <c r="Q209" s="15">
        <f t="shared" si="50"/>
        <v>0.49732620320855614</v>
      </c>
    </row>
    <row r="210" spans="1:17" x14ac:dyDescent="0.25">
      <c r="A210" s="1">
        <v>40175</v>
      </c>
      <c r="B210" s="48">
        <f t="shared" si="51"/>
        <v>362</v>
      </c>
      <c r="C210" s="48">
        <f t="shared" si="52"/>
        <v>362</v>
      </c>
      <c r="D210" s="10">
        <f t="shared" si="44"/>
        <v>2009</v>
      </c>
      <c r="E210" s="10">
        <f t="shared" si="45"/>
        <v>2009</v>
      </c>
      <c r="F210" s="10">
        <f t="shared" si="46"/>
        <v>53</v>
      </c>
      <c r="G210" s="10">
        <f t="shared" si="42"/>
        <v>53</v>
      </c>
      <c r="H210" s="11">
        <f t="shared" si="47"/>
        <v>2</v>
      </c>
      <c r="I210" s="12">
        <v>24</v>
      </c>
      <c r="J210">
        <v>22</v>
      </c>
      <c r="K210" s="14">
        <f t="shared" si="48"/>
        <v>22</v>
      </c>
      <c r="L210" s="7">
        <v>753</v>
      </c>
      <c r="M210" s="14">
        <f t="shared" si="43"/>
        <v>34.227272727272727</v>
      </c>
      <c r="N210" s="14">
        <f t="shared" si="49"/>
        <v>51.083766233766241</v>
      </c>
      <c r="O210" s="11">
        <v>275</v>
      </c>
      <c r="P210" s="11">
        <v>243</v>
      </c>
      <c r="Q210" s="15">
        <f t="shared" si="50"/>
        <v>0.46911196911196912</v>
      </c>
    </row>
    <row r="211" spans="1:17" x14ac:dyDescent="0.25">
      <c r="A211" s="1">
        <v>40176</v>
      </c>
      <c r="B211" s="48">
        <f t="shared" si="51"/>
        <v>363</v>
      </c>
      <c r="C211" s="48">
        <f t="shared" si="52"/>
        <v>363</v>
      </c>
      <c r="D211" s="10">
        <f t="shared" si="44"/>
        <v>2009</v>
      </c>
      <c r="E211" s="10">
        <f t="shared" si="45"/>
        <v>2009</v>
      </c>
      <c r="F211" s="10">
        <f t="shared" si="46"/>
        <v>53</v>
      </c>
      <c r="G211" s="10">
        <f t="shared" si="42"/>
        <v>53</v>
      </c>
      <c r="H211" s="11">
        <f t="shared" si="47"/>
        <v>3</v>
      </c>
      <c r="I211" s="12">
        <v>24</v>
      </c>
      <c r="J211">
        <v>20</v>
      </c>
      <c r="K211" s="14">
        <f t="shared" si="48"/>
        <v>20</v>
      </c>
      <c r="L211" s="7">
        <v>658</v>
      </c>
      <c r="M211" s="14">
        <f t="shared" si="43"/>
        <v>32.9</v>
      </c>
      <c r="N211" s="14">
        <f t="shared" si="49"/>
        <v>51.083766233766241</v>
      </c>
      <c r="O211" s="11">
        <v>207</v>
      </c>
      <c r="P211" s="11">
        <v>160</v>
      </c>
      <c r="Q211" s="15">
        <f t="shared" si="50"/>
        <v>0.43596730245231607</v>
      </c>
    </row>
    <row r="212" spans="1:17" x14ac:dyDescent="0.25">
      <c r="A212" s="1">
        <v>40177</v>
      </c>
      <c r="B212" s="48">
        <f t="shared" si="51"/>
        <v>364</v>
      </c>
      <c r="C212" s="48">
        <f t="shared" si="52"/>
        <v>364</v>
      </c>
      <c r="D212" s="10">
        <f t="shared" si="44"/>
        <v>2009</v>
      </c>
      <c r="E212" s="10">
        <f t="shared" si="45"/>
        <v>2009</v>
      </c>
      <c r="F212" s="10">
        <f t="shared" si="46"/>
        <v>53</v>
      </c>
      <c r="G212" s="10">
        <f t="shared" si="42"/>
        <v>53</v>
      </c>
      <c r="H212" s="11">
        <f t="shared" si="47"/>
        <v>4</v>
      </c>
      <c r="I212" s="12">
        <v>12</v>
      </c>
      <c r="J212">
        <v>14</v>
      </c>
      <c r="K212" s="14">
        <f t="shared" si="48"/>
        <v>7</v>
      </c>
      <c r="L212" s="7">
        <v>452</v>
      </c>
      <c r="M212" s="14">
        <f t="shared" si="43"/>
        <v>64.571428571428569</v>
      </c>
      <c r="N212" s="14">
        <f t="shared" si="49"/>
        <v>51.083766233766241</v>
      </c>
      <c r="O212" s="11">
        <v>117</v>
      </c>
      <c r="P212" s="11">
        <v>116</v>
      </c>
      <c r="Q212" s="15">
        <f t="shared" si="50"/>
        <v>0.4978540772532189</v>
      </c>
    </row>
    <row r="213" spans="1:17" x14ac:dyDescent="0.25">
      <c r="A213" s="1">
        <v>40181</v>
      </c>
      <c r="B213" s="48">
        <f t="shared" si="51"/>
        <v>3</v>
      </c>
      <c r="C213" s="48">
        <f t="shared" si="52"/>
        <v>368</v>
      </c>
      <c r="D213" s="10">
        <f t="shared" si="44"/>
        <v>2010</v>
      </c>
      <c r="E213" s="10">
        <f t="shared" si="45"/>
        <v>2009</v>
      </c>
      <c r="F213" s="10">
        <f t="shared" si="46"/>
        <v>2</v>
      </c>
      <c r="G213" s="10">
        <v>54</v>
      </c>
      <c r="H213" s="11">
        <f t="shared" si="47"/>
        <v>1</v>
      </c>
      <c r="I213" s="19">
        <v>12</v>
      </c>
      <c r="J213">
        <v>27</v>
      </c>
      <c r="K213" s="14">
        <f t="shared" si="48"/>
        <v>13.5</v>
      </c>
      <c r="L213" s="7">
        <v>1079</v>
      </c>
      <c r="M213" s="14">
        <f t="shared" si="43"/>
        <v>79.925925925925924</v>
      </c>
      <c r="N213" s="14">
        <f t="shared" si="49"/>
        <v>41.852747715247716</v>
      </c>
      <c r="O213" s="11">
        <v>305</v>
      </c>
      <c r="P213" s="11">
        <v>236</v>
      </c>
      <c r="Q213" s="15">
        <f t="shared" si="50"/>
        <v>0.43622920517560076</v>
      </c>
    </row>
    <row r="214" spans="1:17" x14ac:dyDescent="0.25">
      <c r="A214" s="1">
        <v>40182</v>
      </c>
      <c r="B214" s="48">
        <f t="shared" si="51"/>
        <v>4</v>
      </c>
      <c r="C214" s="48">
        <f t="shared" si="52"/>
        <v>369</v>
      </c>
      <c r="D214" s="10">
        <f t="shared" si="44"/>
        <v>2010</v>
      </c>
      <c r="E214" s="10">
        <f t="shared" si="45"/>
        <v>2009</v>
      </c>
      <c r="F214" s="10">
        <f t="shared" si="46"/>
        <v>2</v>
      </c>
      <c r="G214" s="10">
        <v>54</v>
      </c>
      <c r="H214" s="11">
        <f t="shared" si="47"/>
        <v>2</v>
      </c>
      <c r="I214" s="12">
        <v>24</v>
      </c>
      <c r="J214">
        <v>22</v>
      </c>
      <c r="K214" s="14">
        <f t="shared" si="48"/>
        <v>22</v>
      </c>
      <c r="L214" s="7">
        <v>569</v>
      </c>
      <c r="M214" s="14">
        <f t="shared" si="43"/>
        <v>25.863636363636363</v>
      </c>
      <c r="N214" s="14">
        <f t="shared" si="49"/>
        <v>41.852747715247716</v>
      </c>
      <c r="O214" s="11">
        <v>138</v>
      </c>
      <c r="P214" s="11">
        <v>140</v>
      </c>
      <c r="Q214" s="15">
        <f t="shared" si="50"/>
        <v>0.50359712230215825</v>
      </c>
    </row>
    <row r="215" spans="1:17" x14ac:dyDescent="0.25">
      <c r="A215" s="1">
        <v>40183</v>
      </c>
      <c r="B215" s="48">
        <f t="shared" si="51"/>
        <v>5</v>
      </c>
      <c r="C215" s="48">
        <f t="shared" si="52"/>
        <v>370</v>
      </c>
      <c r="D215" s="10">
        <f t="shared" si="44"/>
        <v>2010</v>
      </c>
      <c r="E215" s="10">
        <f t="shared" si="45"/>
        <v>2009</v>
      </c>
      <c r="F215" s="10">
        <f t="shared" si="46"/>
        <v>2</v>
      </c>
      <c r="G215" s="10">
        <v>54</v>
      </c>
      <c r="H215" s="11">
        <f t="shared" si="47"/>
        <v>3</v>
      </c>
      <c r="I215" s="12">
        <v>24</v>
      </c>
      <c r="J215">
        <v>20</v>
      </c>
      <c r="K215" s="14">
        <f t="shared" si="48"/>
        <v>20</v>
      </c>
      <c r="L215" s="7">
        <v>381</v>
      </c>
      <c r="M215" s="14">
        <f t="shared" si="43"/>
        <v>19.05</v>
      </c>
      <c r="N215" s="14">
        <f t="shared" si="49"/>
        <v>41.852747715247716</v>
      </c>
      <c r="O215" s="11">
        <v>75</v>
      </c>
      <c r="P215" s="11">
        <v>89</v>
      </c>
      <c r="Q215" s="15">
        <f t="shared" si="50"/>
        <v>0.54268292682926833</v>
      </c>
    </row>
    <row r="216" spans="1:17" x14ac:dyDescent="0.25">
      <c r="A216" s="1">
        <v>40184</v>
      </c>
      <c r="B216" s="48">
        <f t="shared" si="51"/>
        <v>6</v>
      </c>
      <c r="C216" s="48">
        <f t="shared" si="52"/>
        <v>371</v>
      </c>
      <c r="D216" s="10">
        <f t="shared" si="44"/>
        <v>2010</v>
      </c>
      <c r="E216" s="10">
        <f t="shared" si="45"/>
        <v>2009</v>
      </c>
      <c r="F216" s="10">
        <f t="shared" si="46"/>
        <v>2</v>
      </c>
      <c r="G216" s="10">
        <v>54</v>
      </c>
      <c r="H216" s="11">
        <f t="shared" si="47"/>
        <v>4</v>
      </c>
      <c r="I216" s="12">
        <v>12</v>
      </c>
      <c r="J216">
        <v>7</v>
      </c>
      <c r="K216" s="14">
        <f t="shared" si="48"/>
        <v>3.5</v>
      </c>
      <c r="L216" s="7">
        <v>149</v>
      </c>
      <c r="M216" s="14">
        <f t="shared" si="43"/>
        <v>42.571428571428569</v>
      </c>
      <c r="N216" s="14">
        <f t="shared" si="49"/>
        <v>41.852747715247716</v>
      </c>
      <c r="O216" s="11">
        <v>13</v>
      </c>
      <c r="P216" s="11">
        <v>17</v>
      </c>
      <c r="Q216" s="15">
        <f t="shared" si="50"/>
        <v>0.56666666666666665</v>
      </c>
    </row>
    <row r="217" spans="1:17" x14ac:dyDescent="0.25">
      <c r="A217" s="1">
        <v>40503</v>
      </c>
      <c r="B217" s="48">
        <f t="shared" si="51"/>
        <v>325</v>
      </c>
      <c r="C217" s="48">
        <f t="shared" si="52"/>
        <v>325</v>
      </c>
      <c r="D217" s="10">
        <f t="shared" si="44"/>
        <v>2010</v>
      </c>
      <c r="E217" s="10">
        <f t="shared" si="45"/>
        <v>2010</v>
      </c>
      <c r="F217" s="10">
        <f t="shared" si="46"/>
        <v>48</v>
      </c>
      <c r="G217" s="10">
        <f t="shared" ref="G217:G260" si="53">IF(F217&gt;10,F217,"")</f>
        <v>48</v>
      </c>
      <c r="H217" s="11">
        <f t="shared" si="47"/>
        <v>1</v>
      </c>
      <c r="I217" s="19">
        <v>12</v>
      </c>
      <c r="J217">
        <v>19</v>
      </c>
      <c r="K217" s="14">
        <f t="shared" si="48"/>
        <v>9.5</v>
      </c>
      <c r="L217" s="7">
        <v>426</v>
      </c>
      <c r="M217" s="14">
        <f t="shared" si="43"/>
        <v>44.842105263157897</v>
      </c>
      <c r="N217" s="14">
        <f t="shared" si="49"/>
        <v>46.308145363408528</v>
      </c>
      <c r="O217" s="11">
        <v>197</v>
      </c>
      <c r="P217" s="11">
        <v>135</v>
      </c>
      <c r="Q217" s="15">
        <f t="shared" si="50"/>
        <v>0.40662650602409639</v>
      </c>
    </row>
    <row r="218" spans="1:17" x14ac:dyDescent="0.25">
      <c r="A218" s="1">
        <v>40504</v>
      </c>
      <c r="B218" s="48">
        <f t="shared" si="51"/>
        <v>326</v>
      </c>
      <c r="C218" s="48">
        <f t="shared" si="52"/>
        <v>326</v>
      </c>
      <c r="D218" s="10">
        <f t="shared" si="44"/>
        <v>2010</v>
      </c>
      <c r="E218" s="10">
        <f t="shared" si="45"/>
        <v>2010</v>
      </c>
      <c r="F218" s="10">
        <f t="shared" si="46"/>
        <v>48</v>
      </c>
      <c r="G218" s="10">
        <f t="shared" si="53"/>
        <v>48</v>
      </c>
      <c r="H218" s="11">
        <f t="shared" si="47"/>
        <v>2</v>
      </c>
      <c r="I218" s="12">
        <v>24</v>
      </c>
      <c r="J218">
        <v>15</v>
      </c>
      <c r="K218" s="14">
        <f t="shared" si="48"/>
        <v>15</v>
      </c>
      <c r="L218" s="7">
        <v>278</v>
      </c>
      <c r="M218" s="14">
        <f t="shared" si="43"/>
        <v>18.533333333333335</v>
      </c>
      <c r="N218" s="14">
        <f t="shared" si="49"/>
        <v>46.308145363408528</v>
      </c>
      <c r="O218" s="11">
        <v>95</v>
      </c>
      <c r="P218" s="11">
        <v>45</v>
      </c>
      <c r="Q218" s="15">
        <f t="shared" si="50"/>
        <v>0.32142857142857145</v>
      </c>
    </row>
    <row r="219" spans="1:17" x14ac:dyDescent="0.25">
      <c r="A219" s="1">
        <v>40505</v>
      </c>
      <c r="B219" s="48">
        <f t="shared" si="51"/>
        <v>327</v>
      </c>
      <c r="C219" s="48">
        <f t="shared" si="52"/>
        <v>327</v>
      </c>
      <c r="D219" s="10">
        <f t="shared" si="44"/>
        <v>2010</v>
      </c>
      <c r="E219" s="10">
        <f t="shared" si="45"/>
        <v>2010</v>
      </c>
      <c r="F219" s="10">
        <f t="shared" si="46"/>
        <v>48</v>
      </c>
      <c r="G219" s="10">
        <f t="shared" si="53"/>
        <v>48</v>
      </c>
      <c r="H219" s="11">
        <f t="shared" si="47"/>
        <v>3</v>
      </c>
      <c r="I219" s="12">
        <v>24</v>
      </c>
      <c r="J219">
        <v>7</v>
      </c>
      <c r="K219" s="14">
        <f t="shared" si="48"/>
        <v>7</v>
      </c>
      <c r="L219" s="7">
        <v>209</v>
      </c>
      <c r="M219" s="14">
        <f t="shared" si="43"/>
        <v>29.857142857142858</v>
      </c>
      <c r="N219" s="14">
        <f t="shared" si="49"/>
        <v>46.308145363408528</v>
      </c>
      <c r="O219" s="11">
        <v>80</v>
      </c>
      <c r="P219" s="11">
        <v>31</v>
      </c>
      <c r="Q219" s="15">
        <f t="shared" si="50"/>
        <v>0.27927927927927926</v>
      </c>
    </row>
    <row r="220" spans="1:17" x14ac:dyDescent="0.25">
      <c r="A220" s="1">
        <v>40506</v>
      </c>
      <c r="B220" s="48">
        <f t="shared" si="51"/>
        <v>328</v>
      </c>
      <c r="C220" s="48">
        <f t="shared" si="52"/>
        <v>328</v>
      </c>
      <c r="D220" s="10">
        <f t="shared" si="44"/>
        <v>2010</v>
      </c>
      <c r="E220" s="10">
        <f t="shared" si="45"/>
        <v>2010</v>
      </c>
      <c r="F220" s="10">
        <f t="shared" si="46"/>
        <v>48</v>
      </c>
      <c r="G220" s="10">
        <f t="shared" si="53"/>
        <v>48</v>
      </c>
      <c r="H220" s="11">
        <f t="shared" si="47"/>
        <v>4</v>
      </c>
      <c r="I220" s="12">
        <v>12</v>
      </c>
      <c r="J220">
        <v>3</v>
      </c>
      <c r="K220" s="14">
        <f t="shared" si="48"/>
        <v>1.5</v>
      </c>
      <c r="L220" s="7">
        <v>138</v>
      </c>
      <c r="M220" s="14">
        <f t="shared" si="43"/>
        <v>92</v>
      </c>
      <c r="N220" s="14">
        <f t="shared" si="49"/>
        <v>46.308145363408528</v>
      </c>
      <c r="Q220" s="15"/>
    </row>
    <row r="221" spans="1:17" x14ac:dyDescent="0.25">
      <c r="A221" s="1">
        <v>40510</v>
      </c>
      <c r="B221" s="48">
        <f t="shared" si="51"/>
        <v>332</v>
      </c>
      <c r="C221" s="48">
        <f t="shared" si="52"/>
        <v>332</v>
      </c>
      <c r="D221" s="10">
        <f t="shared" si="44"/>
        <v>2010</v>
      </c>
      <c r="E221" s="10">
        <f t="shared" si="45"/>
        <v>2010</v>
      </c>
      <c r="F221" s="10">
        <f t="shared" si="46"/>
        <v>49</v>
      </c>
      <c r="G221" s="10">
        <f t="shared" si="53"/>
        <v>49</v>
      </c>
      <c r="H221" s="11">
        <f t="shared" si="47"/>
        <v>1</v>
      </c>
      <c r="I221" s="19">
        <v>12</v>
      </c>
      <c r="J221">
        <v>20</v>
      </c>
      <c r="K221" s="14">
        <f t="shared" si="48"/>
        <v>10</v>
      </c>
      <c r="L221" s="7">
        <v>1622</v>
      </c>
      <c r="M221" s="14">
        <f t="shared" si="43"/>
        <v>162.19999999999999</v>
      </c>
      <c r="N221" s="14">
        <f t="shared" si="49"/>
        <v>80.416666666666657</v>
      </c>
      <c r="O221" s="11">
        <v>726</v>
      </c>
      <c r="P221" s="11">
        <v>495</v>
      </c>
      <c r="Q221" s="15">
        <f t="shared" ref="Q221:Q237" si="54">P221/(O221+P221)</f>
        <v>0.40540540540540543</v>
      </c>
    </row>
    <row r="222" spans="1:17" x14ac:dyDescent="0.25">
      <c r="A222" s="1">
        <v>40511</v>
      </c>
      <c r="B222" s="48">
        <f t="shared" si="51"/>
        <v>333</v>
      </c>
      <c r="C222" s="48">
        <f t="shared" si="52"/>
        <v>333</v>
      </c>
      <c r="D222" s="10">
        <f t="shared" si="44"/>
        <v>2010</v>
      </c>
      <c r="E222" s="10">
        <f t="shared" si="45"/>
        <v>2010</v>
      </c>
      <c r="F222" s="10">
        <f t="shared" si="46"/>
        <v>49</v>
      </c>
      <c r="G222" s="10">
        <f t="shared" si="53"/>
        <v>49</v>
      </c>
      <c r="H222" s="11">
        <f t="shared" si="47"/>
        <v>2</v>
      </c>
      <c r="I222" s="12">
        <v>24</v>
      </c>
      <c r="J222">
        <v>18</v>
      </c>
      <c r="K222" s="14">
        <f t="shared" si="48"/>
        <v>18</v>
      </c>
      <c r="L222" s="7">
        <v>1092</v>
      </c>
      <c r="M222" s="14">
        <f t="shared" si="43"/>
        <v>60.666666666666664</v>
      </c>
      <c r="N222" s="14">
        <f t="shared" si="49"/>
        <v>80.416666666666657</v>
      </c>
      <c r="O222" s="11">
        <v>381</v>
      </c>
      <c r="P222" s="11">
        <v>231</v>
      </c>
      <c r="Q222" s="15">
        <f t="shared" si="54"/>
        <v>0.37745098039215685</v>
      </c>
    </row>
    <row r="223" spans="1:17" x14ac:dyDescent="0.25">
      <c r="A223" s="1">
        <v>40512</v>
      </c>
      <c r="B223" s="48">
        <f t="shared" si="51"/>
        <v>334</v>
      </c>
      <c r="C223" s="48">
        <f t="shared" si="52"/>
        <v>334</v>
      </c>
      <c r="D223" s="10">
        <f t="shared" si="44"/>
        <v>2010</v>
      </c>
      <c r="E223" s="10">
        <f t="shared" si="45"/>
        <v>2010</v>
      </c>
      <c r="F223" s="10">
        <f t="shared" si="46"/>
        <v>49</v>
      </c>
      <c r="G223" s="10">
        <f t="shared" si="53"/>
        <v>49</v>
      </c>
      <c r="H223" s="11">
        <f t="shared" si="47"/>
        <v>3</v>
      </c>
      <c r="I223" s="12">
        <v>24</v>
      </c>
      <c r="J223">
        <v>15</v>
      </c>
      <c r="K223" s="14">
        <f t="shared" si="48"/>
        <v>15</v>
      </c>
      <c r="L223" s="7">
        <v>399</v>
      </c>
      <c r="M223" s="14">
        <f t="shared" si="43"/>
        <v>26.6</v>
      </c>
      <c r="N223" s="14">
        <f t="shared" si="49"/>
        <v>80.416666666666657</v>
      </c>
      <c r="O223" s="11">
        <v>175</v>
      </c>
      <c r="P223" s="11">
        <v>90</v>
      </c>
      <c r="Q223" s="15">
        <f t="shared" si="54"/>
        <v>0.33962264150943394</v>
      </c>
    </row>
    <row r="224" spans="1:17" x14ac:dyDescent="0.25">
      <c r="A224" s="1">
        <v>40513</v>
      </c>
      <c r="B224" s="48">
        <f t="shared" si="51"/>
        <v>335</v>
      </c>
      <c r="C224" s="48">
        <f t="shared" si="52"/>
        <v>335</v>
      </c>
      <c r="D224" s="10">
        <f t="shared" si="44"/>
        <v>2010</v>
      </c>
      <c r="E224" s="10">
        <f t="shared" si="45"/>
        <v>2010</v>
      </c>
      <c r="F224" s="10">
        <f t="shared" si="46"/>
        <v>49</v>
      </c>
      <c r="G224" s="10">
        <f t="shared" si="53"/>
        <v>49</v>
      </c>
      <c r="H224" s="11">
        <f t="shared" si="47"/>
        <v>4</v>
      </c>
      <c r="I224" s="12">
        <v>12</v>
      </c>
      <c r="J224">
        <v>10</v>
      </c>
      <c r="K224" s="14">
        <f t="shared" si="48"/>
        <v>5</v>
      </c>
      <c r="L224" s="7">
        <v>361</v>
      </c>
      <c r="M224" s="14">
        <f t="shared" si="43"/>
        <v>72.2</v>
      </c>
      <c r="N224" s="14">
        <f t="shared" si="49"/>
        <v>80.416666666666657</v>
      </c>
      <c r="O224" s="11">
        <v>13</v>
      </c>
      <c r="P224" s="11">
        <v>3</v>
      </c>
      <c r="Q224" s="15">
        <f t="shared" si="54"/>
        <v>0.1875</v>
      </c>
    </row>
    <row r="225" spans="1:17" x14ac:dyDescent="0.25">
      <c r="A225" s="1">
        <v>40517</v>
      </c>
      <c r="B225" s="48">
        <f t="shared" si="51"/>
        <v>339</v>
      </c>
      <c r="C225" s="48">
        <f t="shared" si="52"/>
        <v>339</v>
      </c>
      <c r="D225" s="10">
        <f t="shared" si="44"/>
        <v>2010</v>
      </c>
      <c r="E225" s="10">
        <f t="shared" si="45"/>
        <v>2010</v>
      </c>
      <c r="F225" s="10">
        <f t="shared" si="46"/>
        <v>50</v>
      </c>
      <c r="G225" s="10">
        <f t="shared" si="53"/>
        <v>50</v>
      </c>
      <c r="H225" s="11">
        <f t="shared" si="47"/>
        <v>1</v>
      </c>
      <c r="I225" s="19">
        <v>12</v>
      </c>
      <c r="J225">
        <v>22</v>
      </c>
      <c r="K225" s="14">
        <f t="shared" si="48"/>
        <v>11</v>
      </c>
      <c r="L225" s="7">
        <v>2634</v>
      </c>
      <c r="M225" s="14">
        <f t="shared" si="43"/>
        <v>239.45454545454547</v>
      </c>
      <c r="N225" s="14">
        <f t="shared" si="49"/>
        <v>132.43222610722611</v>
      </c>
      <c r="O225" s="11">
        <v>850</v>
      </c>
      <c r="P225" s="11">
        <v>422</v>
      </c>
      <c r="Q225" s="15">
        <f t="shared" si="54"/>
        <v>0.33176100628930816</v>
      </c>
    </row>
    <row r="226" spans="1:17" x14ac:dyDescent="0.25">
      <c r="A226" s="1">
        <v>40518</v>
      </c>
      <c r="B226" s="48">
        <f t="shared" si="51"/>
        <v>340</v>
      </c>
      <c r="C226" s="48">
        <f t="shared" si="52"/>
        <v>340</v>
      </c>
      <c r="D226" s="10">
        <f t="shared" si="44"/>
        <v>2010</v>
      </c>
      <c r="E226" s="10">
        <f t="shared" si="45"/>
        <v>2010</v>
      </c>
      <c r="F226" s="10">
        <f t="shared" si="46"/>
        <v>50</v>
      </c>
      <c r="G226" s="10">
        <f t="shared" si="53"/>
        <v>50</v>
      </c>
      <c r="H226" s="11">
        <f t="shared" si="47"/>
        <v>2</v>
      </c>
      <c r="I226" s="12">
        <v>24</v>
      </c>
      <c r="J226">
        <v>24</v>
      </c>
      <c r="K226" s="14">
        <f t="shared" si="48"/>
        <v>24</v>
      </c>
      <c r="L226" s="7">
        <v>2884</v>
      </c>
      <c r="M226" s="14">
        <f t="shared" si="43"/>
        <v>120.16666666666667</v>
      </c>
      <c r="N226" s="14">
        <f t="shared" si="49"/>
        <v>132.43222610722611</v>
      </c>
      <c r="O226" s="11">
        <v>954</v>
      </c>
      <c r="P226" s="11">
        <v>641</v>
      </c>
      <c r="Q226" s="15">
        <f t="shared" si="54"/>
        <v>0.40188087774294673</v>
      </c>
    </row>
    <row r="227" spans="1:17" x14ac:dyDescent="0.25">
      <c r="A227" s="1">
        <v>40519</v>
      </c>
      <c r="B227" s="48">
        <f t="shared" si="51"/>
        <v>341</v>
      </c>
      <c r="C227" s="48">
        <f t="shared" si="52"/>
        <v>341</v>
      </c>
      <c r="D227" s="10">
        <f t="shared" si="44"/>
        <v>2010</v>
      </c>
      <c r="E227" s="10">
        <f t="shared" si="45"/>
        <v>2010</v>
      </c>
      <c r="F227" s="10">
        <f t="shared" si="46"/>
        <v>50</v>
      </c>
      <c r="G227" s="10">
        <f t="shared" si="53"/>
        <v>50</v>
      </c>
      <c r="H227" s="11">
        <f t="shared" si="47"/>
        <v>3</v>
      </c>
      <c r="I227" s="12">
        <v>24</v>
      </c>
      <c r="J227">
        <v>20</v>
      </c>
      <c r="K227" s="14">
        <f t="shared" si="48"/>
        <v>20</v>
      </c>
      <c r="L227" s="7">
        <v>1356</v>
      </c>
      <c r="M227" s="14">
        <f t="shared" si="43"/>
        <v>67.8</v>
      </c>
      <c r="N227" s="14">
        <f t="shared" si="49"/>
        <v>132.43222610722611</v>
      </c>
      <c r="O227" s="11">
        <v>471</v>
      </c>
      <c r="P227" s="11">
        <v>341</v>
      </c>
      <c r="Q227" s="15">
        <f t="shared" si="54"/>
        <v>0.41995073891625617</v>
      </c>
    </row>
    <row r="228" spans="1:17" x14ac:dyDescent="0.25">
      <c r="A228" s="1">
        <v>40520</v>
      </c>
      <c r="B228" s="48">
        <f t="shared" si="51"/>
        <v>342</v>
      </c>
      <c r="C228" s="48">
        <f t="shared" si="52"/>
        <v>342</v>
      </c>
      <c r="D228" s="10">
        <f t="shared" si="44"/>
        <v>2010</v>
      </c>
      <c r="E228" s="10">
        <f t="shared" si="45"/>
        <v>2010</v>
      </c>
      <c r="F228" s="10">
        <f t="shared" si="46"/>
        <v>50</v>
      </c>
      <c r="G228" s="10">
        <f t="shared" si="53"/>
        <v>50</v>
      </c>
      <c r="H228" s="11">
        <f t="shared" si="47"/>
        <v>4</v>
      </c>
      <c r="I228" s="12">
        <v>12</v>
      </c>
      <c r="J228">
        <v>13</v>
      </c>
      <c r="K228" s="14">
        <f t="shared" si="48"/>
        <v>6.5</v>
      </c>
      <c r="L228" s="7">
        <v>665</v>
      </c>
      <c r="M228" s="14">
        <f t="shared" si="43"/>
        <v>102.30769230769231</v>
      </c>
      <c r="N228" s="14">
        <f t="shared" si="49"/>
        <v>132.43222610722611</v>
      </c>
      <c r="O228" s="11">
        <v>146</v>
      </c>
      <c r="P228" s="11">
        <v>111</v>
      </c>
      <c r="Q228" s="15">
        <f t="shared" si="54"/>
        <v>0.43190661478599224</v>
      </c>
    </row>
    <row r="229" spans="1:17" x14ac:dyDescent="0.25">
      <c r="A229" s="1">
        <v>40524</v>
      </c>
      <c r="B229" s="48">
        <f t="shared" si="51"/>
        <v>346</v>
      </c>
      <c r="C229" s="48">
        <f t="shared" si="52"/>
        <v>346</v>
      </c>
      <c r="D229" s="10">
        <f t="shared" si="44"/>
        <v>2010</v>
      </c>
      <c r="E229" s="10">
        <f t="shared" si="45"/>
        <v>2010</v>
      </c>
      <c r="F229" s="10">
        <f t="shared" si="46"/>
        <v>51</v>
      </c>
      <c r="G229" s="10">
        <f t="shared" si="53"/>
        <v>51</v>
      </c>
      <c r="H229" s="11">
        <f t="shared" si="47"/>
        <v>1</v>
      </c>
      <c r="I229" s="19">
        <v>12</v>
      </c>
      <c r="J229">
        <v>17</v>
      </c>
      <c r="K229" s="14">
        <f t="shared" si="48"/>
        <v>8.5</v>
      </c>
      <c r="L229" s="7">
        <v>1231</v>
      </c>
      <c r="M229" s="14">
        <f t="shared" si="43"/>
        <v>144.8235294117647</v>
      </c>
      <c r="N229" s="14">
        <f t="shared" si="49"/>
        <v>124.42768686421937</v>
      </c>
      <c r="O229" s="11">
        <v>399</v>
      </c>
      <c r="P229" s="11">
        <v>231</v>
      </c>
      <c r="Q229" s="15">
        <f t="shared" si="54"/>
        <v>0.36666666666666664</v>
      </c>
    </row>
    <row r="230" spans="1:17" x14ac:dyDescent="0.25">
      <c r="A230" s="1">
        <v>40525</v>
      </c>
      <c r="B230" s="48">
        <f t="shared" si="51"/>
        <v>347</v>
      </c>
      <c r="C230" s="48">
        <f t="shared" si="52"/>
        <v>347</v>
      </c>
      <c r="D230" s="10">
        <f t="shared" si="44"/>
        <v>2010</v>
      </c>
      <c r="E230" s="10">
        <f t="shared" si="45"/>
        <v>2010</v>
      </c>
      <c r="F230" s="10">
        <f t="shared" si="46"/>
        <v>51</v>
      </c>
      <c r="G230" s="10">
        <f t="shared" si="53"/>
        <v>51</v>
      </c>
      <c r="H230" s="11">
        <f t="shared" si="47"/>
        <v>2</v>
      </c>
      <c r="I230" s="12">
        <v>24</v>
      </c>
      <c r="J230">
        <v>21</v>
      </c>
      <c r="K230" s="14">
        <f t="shared" si="48"/>
        <v>21</v>
      </c>
      <c r="L230" s="7">
        <v>3135</v>
      </c>
      <c r="M230" s="14">
        <f t="shared" si="43"/>
        <v>149.28571428571428</v>
      </c>
      <c r="N230" s="14">
        <f t="shared" si="49"/>
        <v>124.42768686421937</v>
      </c>
      <c r="O230" s="11">
        <v>1056</v>
      </c>
      <c r="P230" s="11">
        <v>693</v>
      </c>
      <c r="Q230" s="15">
        <f t="shared" si="54"/>
        <v>0.39622641509433965</v>
      </c>
    </row>
    <row r="231" spans="1:17" x14ac:dyDescent="0.25">
      <c r="A231" s="1">
        <v>40526</v>
      </c>
      <c r="B231" s="48">
        <f t="shared" si="51"/>
        <v>348</v>
      </c>
      <c r="C231" s="48">
        <f t="shared" si="52"/>
        <v>348</v>
      </c>
      <c r="D231" s="10">
        <f t="shared" si="44"/>
        <v>2010</v>
      </c>
      <c r="E231" s="10">
        <f t="shared" si="45"/>
        <v>2010</v>
      </c>
      <c r="F231" s="10">
        <f t="shared" si="46"/>
        <v>51</v>
      </c>
      <c r="G231" s="10">
        <f t="shared" si="53"/>
        <v>51</v>
      </c>
      <c r="H231" s="11">
        <f t="shared" si="47"/>
        <v>3</v>
      </c>
      <c r="I231" s="12">
        <v>24</v>
      </c>
      <c r="J231">
        <v>19</v>
      </c>
      <c r="K231" s="14">
        <f t="shared" si="48"/>
        <v>19</v>
      </c>
      <c r="L231" s="7">
        <v>1773</v>
      </c>
      <c r="M231" s="14">
        <f t="shared" si="43"/>
        <v>93.315789473684205</v>
      </c>
      <c r="N231" s="14">
        <f t="shared" si="49"/>
        <v>124.42768686421937</v>
      </c>
      <c r="O231" s="11">
        <v>619</v>
      </c>
      <c r="P231" s="11">
        <v>433</v>
      </c>
      <c r="Q231" s="15">
        <f t="shared" si="54"/>
        <v>0.41159695817490494</v>
      </c>
    </row>
    <row r="232" spans="1:17" x14ac:dyDescent="0.25">
      <c r="A232" s="1">
        <v>40527</v>
      </c>
      <c r="B232" s="48">
        <f t="shared" si="51"/>
        <v>349</v>
      </c>
      <c r="C232" s="48">
        <f t="shared" si="52"/>
        <v>349</v>
      </c>
      <c r="D232" s="10">
        <f t="shared" si="44"/>
        <v>2010</v>
      </c>
      <c r="E232" s="10">
        <f t="shared" si="45"/>
        <v>2010</v>
      </c>
      <c r="F232" s="10">
        <f t="shared" si="46"/>
        <v>51</v>
      </c>
      <c r="G232" s="10">
        <f t="shared" si="53"/>
        <v>51</v>
      </c>
      <c r="H232" s="11">
        <f t="shared" si="47"/>
        <v>4</v>
      </c>
      <c r="I232" s="12">
        <v>12</v>
      </c>
      <c r="J232">
        <v>14</v>
      </c>
      <c r="K232" s="14">
        <f t="shared" si="48"/>
        <v>7</v>
      </c>
      <c r="L232" s="7">
        <v>772</v>
      </c>
      <c r="M232" s="14">
        <f t="shared" si="43"/>
        <v>110.28571428571429</v>
      </c>
      <c r="N232" s="14">
        <f t="shared" si="49"/>
        <v>124.42768686421937</v>
      </c>
      <c r="O232" s="11">
        <v>400</v>
      </c>
      <c r="P232" s="11">
        <v>328</v>
      </c>
      <c r="Q232" s="15">
        <f t="shared" si="54"/>
        <v>0.45054945054945056</v>
      </c>
    </row>
    <row r="233" spans="1:17" x14ac:dyDescent="0.25">
      <c r="A233" s="1">
        <v>40531</v>
      </c>
      <c r="B233" s="48">
        <f t="shared" si="51"/>
        <v>353</v>
      </c>
      <c r="C233" s="48">
        <f t="shared" si="52"/>
        <v>353</v>
      </c>
      <c r="D233" s="10">
        <f t="shared" si="44"/>
        <v>2010</v>
      </c>
      <c r="E233" s="10">
        <f t="shared" si="45"/>
        <v>2010</v>
      </c>
      <c r="F233" s="10">
        <f t="shared" si="46"/>
        <v>52</v>
      </c>
      <c r="G233" s="10">
        <f t="shared" si="53"/>
        <v>52</v>
      </c>
      <c r="H233" s="11">
        <f t="shared" si="47"/>
        <v>1</v>
      </c>
      <c r="I233" s="19">
        <v>12</v>
      </c>
      <c r="J233">
        <v>23</v>
      </c>
      <c r="K233" s="14">
        <f t="shared" si="48"/>
        <v>11.5</v>
      </c>
      <c r="L233" s="7">
        <v>1043</v>
      </c>
      <c r="M233" s="14">
        <f t="shared" si="43"/>
        <v>90.695652173913047</v>
      </c>
      <c r="N233" s="14">
        <f t="shared" si="49"/>
        <v>70.861413043478265</v>
      </c>
      <c r="O233" s="11">
        <v>367</v>
      </c>
      <c r="P233" s="11">
        <v>311</v>
      </c>
      <c r="Q233" s="15">
        <f t="shared" si="54"/>
        <v>0.45870206489675514</v>
      </c>
    </row>
    <row r="234" spans="1:17" x14ac:dyDescent="0.25">
      <c r="A234" s="1">
        <v>40532</v>
      </c>
      <c r="B234" s="48">
        <f t="shared" si="51"/>
        <v>354</v>
      </c>
      <c r="C234" s="48">
        <f t="shared" si="52"/>
        <v>354</v>
      </c>
      <c r="D234" s="10">
        <f t="shared" si="44"/>
        <v>2010</v>
      </c>
      <c r="E234" s="10">
        <f t="shared" si="45"/>
        <v>2010</v>
      </c>
      <c r="F234" s="10">
        <f t="shared" si="46"/>
        <v>52</v>
      </c>
      <c r="G234" s="10">
        <f t="shared" si="53"/>
        <v>52</v>
      </c>
      <c r="H234" s="11">
        <f t="shared" si="47"/>
        <v>2</v>
      </c>
      <c r="I234" s="12">
        <v>24</v>
      </c>
      <c r="J234">
        <v>20</v>
      </c>
      <c r="K234" s="14">
        <f t="shared" si="48"/>
        <v>20</v>
      </c>
      <c r="L234" s="7">
        <v>949</v>
      </c>
      <c r="M234" s="14">
        <f t="shared" si="43"/>
        <v>47.45</v>
      </c>
      <c r="N234" s="14">
        <f t="shared" si="49"/>
        <v>70.861413043478265</v>
      </c>
      <c r="O234" s="11">
        <v>308</v>
      </c>
      <c r="P234" s="11">
        <v>276</v>
      </c>
      <c r="Q234" s="15">
        <f t="shared" si="54"/>
        <v>0.4726027397260274</v>
      </c>
    </row>
    <row r="235" spans="1:17" x14ac:dyDescent="0.25">
      <c r="A235" s="1">
        <v>40533</v>
      </c>
      <c r="B235" s="48">
        <f t="shared" si="51"/>
        <v>355</v>
      </c>
      <c r="C235" s="48">
        <f t="shared" si="52"/>
        <v>355</v>
      </c>
      <c r="D235" s="10">
        <f t="shared" si="44"/>
        <v>2010</v>
      </c>
      <c r="E235" s="10">
        <f t="shared" si="45"/>
        <v>2010</v>
      </c>
      <c r="F235" s="10">
        <f t="shared" si="46"/>
        <v>52</v>
      </c>
      <c r="G235" s="10">
        <f t="shared" si="53"/>
        <v>52</v>
      </c>
      <c r="H235" s="11">
        <f t="shared" si="47"/>
        <v>3</v>
      </c>
      <c r="I235" s="12">
        <v>24</v>
      </c>
      <c r="J235">
        <v>20</v>
      </c>
      <c r="K235" s="14">
        <f t="shared" si="48"/>
        <v>20</v>
      </c>
      <c r="L235" s="7">
        <v>878</v>
      </c>
      <c r="M235" s="14">
        <f t="shared" si="43"/>
        <v>43.9</v>
      </c>
      <c r="N235" s="14">
        <f t="shared" si="49"/>
        <v>70.861413043478265</v>
      </c>
      <c r="O235" s="11">
        <v>132</v>
      </c>
      <c r="P235" s="11">
        <v>102</v>
      </c>
      <c r="Q235" s="15">
        <f t="shared" si="54"/>
        <v>0.4358974358974359</v>
      </c>
    </row>
    <row r="236" spans="1:17" x14ac:dyDescent="0.25">
      <c r="A236" s="1">
        <v>40534</v>
      </c>
      <c r="B236" s="48">
        <f t="shared" si="51"/>
        <v>356</v>
      </c>
      <c r="C236" s="48">
        <f t="shared" si="52"/>
        <v>356</v>
      </c>
      <c r="D236" s="10">
        <f t="shared" si="44"/>
        <v>2010</v>
      </c>
      <c r="E236" s="10">
        <f t="shared" si="45"/>
        <v>2010</v>
      </c>
      <c r="F236" s="10">
        <f t="shared" si="46"/>
        <v>52</v>
      </c>
      <c r="G236" s="10">
        <f t="shared" si="53"/>
        <v>52</v>
      </c>
      <c r="H236" s="11">
        <f t="shared" si="47"/>
        <v>4</v>
      </c>
      <c r="I236" s="12">
        <v>12</v>
      </c>
      <c r="J236">
        <v>10</v>
      </c>
      <c r="K236" s="14">
        <f t="shared" si="48"/>
        <v>5</v>
      </c>
      <c r="L236" s="7">
        <v>507</v>
      </c>
      <c r="M236" s="14">
        <f t="shared" si="43"/>
        <v>101.4</v>
      </c>
      <c r="N236" s="14">
        <f t="shared" si="49"/>
        <v>70.861413043478265</v>
      </c>
      <c r="O236" s="11">
        <v>138</v>
      </c>
      <c r="P236" s="11">
        <v>81</v>
      </c>
      <c r="Q236" s="15">
        <f t="shared" si="54"/>
        <v>0.36986301369863012</v>
      </c>
    </row>
    <row r="237" spans="1:17" x14ac:dyDescent="0.25">
      <c r="A237" s="20">
        <v>40867</v>
      </c>
      <c r="B237" s="48">
        <f t="shared" si="51"/>
        <v>324</v>
      </c>
      <c r="C237" s="48">
        <f t="shared" si="52"/>
        <v>324</v>
      </c>
      <c r="D237" s="10">
        <f t="shared" si="44"/>
        <v>2011</v>
      </c>
      <c r="E237" s="10">
        <f t="shared" si="45"/>
        <v>2011</v>
      </c>
      <c r="F237" s="10">
        <f t="shared" si="46"/>
        <v>48</v>
      </c>
      <c r="G237" s="10">
        <f t="shared" si="53"/>
        <v>48</v>
      </c>
      <c r="H237" s="11">
        <f t="shared" si="47"/>
        <v>1</v>
      </c>
      <c r="I237" s="12">
        <v>12</v>
      </c>
      <c r="J237">
        <v>22</v>
      </c>
      <c r="K237" s="14">
        <f t="shared" si="48"/>
        <v>11</v>
      </c>
      <c r="L237" s="21">
        <v>412</v>
      </c>
      <c r="M237" s="14">
        <f t="shared" si="43"/>
        <v>37.454545454545453</v>
      </c>
      <c r="N237" s="14">
        <f t="shared" si="49"/>
        <v>15.666083916083917</v>
      </c>
      <c r="O237" s="22">
        <v>84</v>
      </c>
      <c r="P237" s="22">
        <v>46</v>
      </c>
      <c r="Q237" s="15">
        <f t="shared" si="54"/>
        <v>0.35384615384615387</v>
      </c>
    </row>
    <row r="238" spans="1:17" x14ac:dyDescent="0.25">
      <c r="A238" s="20">
        <v>40868</v>
      </c>
      <c r="B238" s="48">
        <f t="shared" si="51"/>
        <v>325</v>
      </c>
      <c r="C238" s="48">
        <f t="shared" si="52"/>
        <v>325</v>
      </c>
      <c r="D238" s="10">
        <f t="shared" si="44"/>
        <v>2011</v>
      </c>
      <c r="E238" s="10">
        <f t="shared" si="45"/>
        <v>2011</v>
      </c>
      <c r="F238" s="10">
        <f t="shared" si="46"/>
        <v>48</v>
      </c>
      <c r="G238" s="10">
        <f t="shared" si="53"/>
        <v>48</v>
      </c>
      <c r="H238" s="11">
        <f t="shared" si="47"/>
        <v>2</v>
      </c>
      <c r="I238" s="12">
        <v>24</v>
      </c>
      <c r="J238">
        <v>13</v>
      </c>
      <c r="K238" s="14">
        <f t="shared" si="48"/>
        <v>13</v>
      </c>
      <c r="L238" s="21">
        <v>180</v>
      </c>
      <c r="M238" s="14">
        <f t="shared" si="43"/>
        <v>13.846153846153847</v>
      </c>
      <c r="N238" s="14">
        <f t="shared" si="49"/>
        <v>15.666083916083917</v>
      </c>
      <c r="O238" s="22"/>
      <c r="P238" s="22"/>
      <c r="Q238" s="15"/>
    </row>
    <row r="239" spans="1:17" x14ac:dyDescent="0.25">
      <c r="A239" s="20">
        <v>40869</v>
      </c>
      <c r="B239" s="48">
        <f t="shared" si="51"/>
        <v>326</v>
      </c>
      <c r="C239" s="48">
        <f t="shared" si="52"/>
        <v>326</v>
      </c>
      <c r="D239" s="10">
        <f t="shared" si="44"/>
        <v>2011</v>
      </c>
      <c r="E239" s="10">
        <f t="shared" si="45"/>
        <v>2011</v>
      </c>
      <c r="F239" s="10">
        <f t="shared" si="46"/>
        <v>48</v>
      </c>
      <c r="G239" s="10">
        <f t="shared" si="53"/>
        <v>48</v>
      </c>
      <c r="H239" s="11">
        <f t="shared" si="47"/>
        <v>3</v>
      </c>
      <c r="I239" s="12">
        <v>24</v>
      </c>
      <c r="J239">
        <v>11</v>
      </c>
      <c r="K239" s="14">
        <f t="shared" si="48"/>
        <v>11</v>
      </c>
      <c r="L239" s="21">
        <v>125</v>
      </c>
      <c r="M239" s="14">
        <f t="shared" si="43"/>
        <v>11.363636363636363</v>
      </c>
      <c r="N239" s="14">
        <f t="shared" si="49"/>
        <v>15.666083916083917</v>
      </c>
      <c r="O239" s="22">
        <v>3</v>
      </c>
      <c r="P239" s="22">
        <v>0</v>
      </c>
      <c r="Q239" s="15">
        <f>P239/(O239+P239)</f>
        <v>0</v>
      </c>
    </row>
    <row r="240" spans="1:17" x14ac:dyDescent="0.25">
      <c r="A240" s="20">
        <v>40870</v>
      </c>
      <c r="B240" s="48">
        <f t="shared" si="51"/>
        <v>327</v>
      </c>
      <c r="C240" s="48">
        <f t="shared" si="52"/>
        <v>327</v>
      </c>
      <c r="D240" s="10">
        <f t="shared" si="44"/>
        <v>2011</v>
      </c>
      <c r="E240" s="10">
        <f t="shared" si="45"/>
        <v>2011</v>
      </c>
      <c r="F240" s="10">
        <f t="shared" si="46"/>
        <v>48</v>
      </c>
      <c r="G240" s="10">
        <f t="shared" si="53"/>
        <v>48</v>
      </c>
      <c r="H240" s="11">
        <f t="shared" si="47"/>
        <v>4</v>
      </c>
      <c r="I240" s="12">
        <v>12</v>
      </c>
      <c r="J240">
        <v>2</v>
      </c>
      <c r="K240" s="14">
        <f t="shared" si="48"/>
        <v>1</v>
      </c>
      <c r="L240" s="21">
        <v>0</v>
      </c>
      <c r="M240" s="14">
        <f t="shared" si="43"/>
        <v>0</v>
      </c>
      <c r="N240" s="14">
        <f t="shared" si="49"/>
        <v>15.666083916083917</v>
      </c>
      <c r="O240" s="22"/>
      <c r="P240" s="22"/>
      <c r="Q240" s="15"/>
    </row>
    <row r="241" spans="1:17" x14ac:dyDescent="0.25">
      <c r="A241" s="20">
        <v>40874</v>
      </c>
      <c r="B241" s="48">
        <f t="shared" si="51"/>
        <v>331</v>
      </c>
      <c r="C241" s="48">
        <f t="shared" si="52"/>
        <v>331</v>
      </c>
      <c r="D241" s="10">
        <f t="shared" si="44"/>
        <v>2011</v>
      </c>
      <c r="E241" s="10">
        <f t="shared" si="45"/>
        <v>2011</v>
      </c>
      <c r="F241" s="10">
        <f t="shared" si="46"/>
        <v>49</v>
      </c>
      <c r="G241" s="10">
        <f t="shared" si="53"/>
        <v>49</v>
      </c>
      <c r="H241" s="11">
        <f t="shared" si="47"/>
        <v>1</v>
      </c>
      <c r="I241" s="12">
        <v>12</v>
      </c>
      <c r="J241">
        <v>23</v>
      </c>
      <c r="K241" s="14">
        <f t="shared" si="48"/>
        <v>11.5</v>
      </c>
      <c r="L241" s="21">
        <v>917</v>
      </c>
      <c r="M241" s="14">
        <f t="shared" si="43"/>
        <v>79.739130434782609</v>
      </c>
      <c r="N241" s="14">
        <f t="shared" si="49"/>
        <v>48.969341432225065</v>
      </c>
      <c r="O241" s="22">
        <v>157</v>
      </c>
      <c r="P241" s="22">
        <v>115</v>
      </c>
      <c r="Q241" s="15">
        <f t="shared" ref="Q241:Q263" si="55">P241/(O241+P241)</f>
        <v>0.42279411764705882</v>
      </c>
    </row>
    <row r="242" spans="1:17" x14ac:dyDescent="0.25">
      <c r="A242" s="20">
        <v>40875</v>
      </c>
      <c r="B242" s="48">
        <f t="shared" si="51"/>
        <v>332</v>
      </c>
      <c r="C242" s="48">
        <f t="shared" si="52"/>
        <v>332</v>
      </c>
      <c r="D242" s="10">
        <f t="shared" si="44"/>
        <v>2011</v>
      </c>
      <c r="E242" s="10">
        <f t="shared" si="45"/>
        <v>2011</v>
      </c>
      <c r="F242" s="10">
        <f t="shared" si="46"/>
        <v>49</v>
      </c>
      <c r="G242" s="10">
        <f t="shared" si="53"/>
        <v>49</v>
      </c>
      <c r="H242" s="11">
        <f t="shared" si="47"/>
        <v>2</v>
      </c>
      <c r="I242" s="12">
        <v>24</v>
      </c>
      <c r="J242">
        <v>20</v>
      </c>
      <c r="K242" s="14">
        <f t="shared" si="48"/>
        <v>20</v>
      </c>
      <c r="L242" s="21">
        <v>415</v>
      </c>
      <c r="M242" s="14">
        <f t="shared" si="43"/>
        <v>20.75</v>
      </c>
      <c r="N242" s="14">
        <f t="shared" si="49"/>
        <v>48.969341432225065</v>
      </c>
      <c r="O242" s="22">
        <v>31</v>
      </c>
      <c r="P242" s="22">
        <v>24</v>
      </c>
      <c r="Q242" s="15">
        <f t="shared" si="55"/>
        <v>0.43636363636363634</v>
      </c>
    </row>
    <row r="243" spans="1:17" x14ac:dyDescent="0.25">
      <c r="A243" s="20">
        <v>40876</v>
      </c>
      <c r="B243" s="48">
        <f t="shared" si="51"/>
        <v>333</v>
      </c>
      <c r="C243" s="48">
        <f t="shared" si="52"/>
        <v>333</v>
      </c>
      <c r="D243" s="10">
        <f t="shared" si="44"/>
        <v>2011</v>
      </c>
      <c r="E243" s="10">
        <f t="shared" si="45"/>
        <v>2011</v>
      </c>
      <c r="F243" s="10">
        <f t="shared" si="46"/>
        <v>49</v>
      </c>
      <c r="G243" s="10">
        <f t="shared" si="53"/>
        <v>49</v>
      </c>
      <c r="H243" s="11">
        <f t="shared" si="47"/>
        <v>3</v>
      </c>
      <c r="I243" s="12">
        <v>24</v>
      </c>
      <c r="J243">
        <v>17</v>
      </c>
      <c r="K243" s="14">
        <f t="shared" si="48"/>
        <v>17</v>
      </c>
      <c r="L243" s="21">
        <v>503</v>
      </c>
      <c r="M243" s="14">
        <f t="shared" si="43"/>
        <v>29.588235294117649</v>
      </c>
      <c r="N243" s="14">
        <f t="shared" si="49"/>
        <v>48.969341432225065</v>
      </c>
      <c r="O243" s="22">
        <v>95</v>
      </c>
      <c r="P243" s="22">
        <v>63</v>
      </c>
      <c r="Q243" s="15">
        <f t="shared" si="55"/>
        <v>0.39873417721518989</v>
      </c>
    </row>
    <row r="244" spans="1:17" x14ac:dyDescent="0.25">
      <c r="A244" s="20">
        <v>40877</v>
      </c>
      <c r="B244" s="48">
        <f t="shared" si="51"/>
        <v>334</v>
      </c>
      <c r="C244" s="48">
        <f t="shared" si="52"/>
        <v>334</v>
      </c>
      <c r="D244" s="10">
        <f t="shared" si="44"/>
        <v>2011</v>
      </c>
      <c r="E244" s="10">
        <f t="shared" si="45"/>
        <v>2011</v>
      </c>
      <c r="F244" s="10">
        <f t="shared" si="46"/>
        <v>49</v>
      </c>
      <c r="G244" s="10">
        <f t="shared" si="53"/>
        <v>49</v>
      </c>
      <c r="H244" s="11">
        <f t="shared" si="47"/>
        <v>4</v>
      </c>
      <c r="I244" s="12">
        <v>12</v>
      </c>
      <c r="J244">
        <v>10</v>
      </c>
      <c r="K244" s="14">
        <f t="shared" si="48"/>
        <v>5</v>
      </c>
      <c r="L244" s="21">
        <v>329</v>
      </c>
      <c r="M244" s="14">
        <f t="shared" si="43"/>
        <v>65.8</v>
      </c>
      <c r="N244" s="14">
        <f t="shared" si="49"/>
        <v>48.969341432225065</v>
      </c>
      <c r="O244" s="22">
        <v>119</v>
      </c>
      <c r="P244" s="22">
        <v>70</v>
      </c>
      <c r="Q244" s="15">
        <f t="shared" si="55"/>
        <v>0.37037037037037035</v>
      </c>
    </row>
    <row r="245" spans="1:17" x14ac:dyDescent="0.25">
      <c r="A245" s="20">
        <v>40881</v>
      </c>
      <c r="B245" s="48">
        <f t="shared" si="51"/>
        <v>338</v>
      </c>
      <c r="C245" s="48">
        <f t="shared" si="52"/>
        <v>338</v>
      </c>
      <c r="D245" s="10">
        <f t="shared" si="44"/>
        <v>2011</v>
      </c>
      <c r="E245" s="10">
        <f t="shared" si="45"/>
        <v>2011</v>
      </c>
      <c r="F245" s="10">
        <f t="shared" si="46"/>
        <v>50</v>
      </c>
      <c r="G245" s="10">
        <f t="shared" si="53"/>
        <v>50</v>
      </c>
      <c r="H245" s="11">
        <f t="shared" si="47"/>
        <v>1</v>
      </c>
      <c r="I245" s="12">
        <v>12</v>
      </c>
      <c r="J245">
        <v>25</v>
      </c>
      <c r="K245" s="14">
        <f t="shared" si="48"/>
        <v>12.5</v>
      </c>
      <c r="L245" s="21">
        <v>884</v>
      </c>
      <c r="M245" s="14">
        <f t="shared" si="43"/>
        <v>70.72</v>
      </c>
      <c r="N245" s="14">
        <f t="shared" si="49"/>
        <v>41.844278656126484</v>
      </c>
      <c r="O245" s="22">
        <v>143</v>
      </c>
      <c r="P245" s="22">
        <v>114</v>
      </c>
      <c r="Q245" s="15">
        <f t="shared" si="55"/>
        <v>0.44357976653696496</v>
      </c>
    </row>
    <row r="246" spans="1:17" x14ac:dyDescent="0.25">
      <c r="A246" s="20">
        <v>40882</v>
      </c>
      <c r="B246" s="48">
        <f t="shared" si="51"/>
        <v>339</v>
      </c>
      <c r="C246" s="48">
        <f t="shared" si="52"/>
        <v>339</v>
      </c>
      <c r="D246" s="10">
        <f t="shared" si="44"/>
        <v>2011</v>
      </c>
      <c r="E246" s="10">
        <f t="shared" si="45"/>
        <v>2011</v>
      </c>
      <c r="F246" s="10">
        <f t="shared" si="46"/>
        <v>50</v>
      </c>
      <c r="G246" s="10">
        <f t="shared" si="53"/>
        <v>50</v>
      </c>
      <c r="H246" s="11">
        <f t="shared" si="47"/>
        <v>2</v>
      </c>
      <c r="I246" s="12">
        <v>24</v>
      </c>
      <c r="J246">
        <v>23</v>
      </c>
      <c r="K246" s="14">
        <f t="shared" si="48"/>
        <v>23</v>
      </c>
      <c r="L246" s="21">
        <v>898</v>
      </c>
      <c r="M246" s="14">
        <f t="shared" si="43"/>
        <v>39.043478260869563</v>
      </c>
      <c r="N246" s="14">
        <f t="shared" si="49"/>
        <v>41.844278656126484</v>
      </c>
      <c r="O246" s="22">
        <v>221</v>
      </c>
      <c r="P246" s="22">
        <v>94</v>
      </c>
      <c r="Q246" s="15">
        <f t="shared" si="55"/>
        <v>0.29841269841269841</v>
      </c>
    </row>
    <row r="247" spans="1:17" x14ac:dyDescent="0.25">
      <c r="A247" s="20">
        <v>40883</v>
      </c>
      <c r="B247" s="48">
        <f t="shared" si="51"/>
        <v>340</v>
      </c>
      <c r="C247" s="48">
        <f t="shared" si="52"/>
        <v>340</v>
      </c>
      <c r="D247" s="10">
        <f t="shared" si="44"/>
        <v>2011</v>
      </c>
      <c r="E247" s="10">
        <f t="shared" si="45"/>
        <v>2011</v>
      </c>
      <c r="F247" s="10">
        <f t="shared" si="46"/>
        <v>50</v>
      </c>
      <c r="G247" s="10">
        <f t="shared" si="53"/>
        <v>50</v>
      </c>
      <c r="H247" s="11">
        <f t="shared" si="47"/>
        <v>3</v>
      </c>
      <c r="I247" s="12">
        <v>24</v>
      </c>
      <c r="J247">
        <v>22</v>
      </c>
      <c r="K247" s="14">
        <f t="shared" si="48"/>
        <v>22</v>
      </c>
      <c r="L247" s="21">
        <v>514</v>
      </c>
      <c r="M247" s="14">
        <f t="shared" si="43"/>
        <v>23.363636363636363</v>
      </c>
      <c r="N247" s="14">
        <f t="shared" si="49"/>
        <v>41.844278656126484</v>
      </c>
      <c r="O247" s="22">
        <v>148</v>
      </c>
      <c r="P247" s="22">
        <v>91</v>
      </c>
      <c r="Q247" s="15">
        <f t="shared" si="55"/>
        <v>0.3807531380753138</v>
      </c>
    </row>
    <row r="248" spans="1:17" x14ac:dyDescent="0.25">
      <c r="A248" s="20">
        <v>40884</v>
      </c>
      <c r="B248" s="48">
        <f t="shared" si="51"/>
        <v>341</v>
      </c>
      <c r="C248" s="48">
        <f t="shared" si="52"/>
        <v>341</v>
      </c>
      <c r="D248" s="10">
        <f t="shared" si="44"/>
        <v>2011</v>
      </c>
      <c r="E248" s="10">
        <f t="shared" si="45"/>
        <v>2011</v>
      </c>
      <c r="F248" s="10">
        <f t="shared" si="46"/>
        <v>50</v>
      </c>
      <c r="G248" s="10">
        <f t="shared" si="53"/>
        <v>50</v>
      </c>
      <c r="H248" s="11">
        <f t="shared" si="47"/>
        <v>4</v>
      </c>
      <c r="I248" s="12">
        <v>12</v>
      </c>
      <c r="J248">
        <v>16</v>
      </c>
      <c r="K248" s="14">
        <f t="shared" si="48"/>
        <v>8</v>
      </c>
      <c r="L248" s="21">
        <v>274</v>
      </c>
      <c r="M248" s="14">
        <f t="shared" si="43"/>
        <v>34.25</v>
      </c>
      <c r="N248" s="14">
        <f t="shared" si="49"/>
        <v>41.844278656126484</v>
      </c>
      <c r="O248" s="22">
        <v>113</v>
      </c>
      <c r="P248" s="22">
        <v>59</v>
      </c>
      <c r="Q248" s="15">
        <f t="shared" si="55"/>
        <v>0.34302325581395349</v>
      </c>
    </row>
    <row r="249" spans="1:17" x14ac:dyDescent="0.25">
      <c r="A249" s="20">
        <v>40888</v>
      </c>
      <c r="B249" s="48">
        <f t="shared" si="51"/>
        <v>345</v>
      </c>
      <c r="C249" s="48">
        <f t="shared" si="52"/>
        <v>345</v>
      </c>
      <c r="D249" s="10">
        <f t="shared" si="44"/>
        <v>2011</v>
      </c>
      <c r="E249" s="10">
        <f t="shared" si="45"/>
        <v>2011</v>
      </c>
      <c r="F249" s="10">
        <f t="shared" si="46"/>
        <v>51</v>
      </c>
      <c r="G249" s="10">
        <f t="shared" si="53"/>
        <v>51</v>
      </c>
      <c r="H249" s="11">
        <f t="shared" si="47"/>
        <v>1</v>
      </c>
      <c r="I249" s="12">
        <v>12</v>
      </c>
      <c r="J249">
        <v>26</v>
      </c>
      <c r="K249" s="14">
        <f t="shared" si="48"/>
        <v>13</v>
      </c>
      <c r="L249" s="21">
        <v>2481</v>
      </c>
      <c r="M249" s="14">
        <f t="shared" ref="M249:M271" si="56">L249/K249</f>
        <v>190.84615384615384</v>
      </c>
      <c r="N249" s="14">
        <f t="shared" si="49"/>
        <v>118.50384615384615</v>
      </c>
      <c r="O249" s="22">
        <v>164</v>
      </c>
      <c r="P249" s="22">
        <v>103</v>
      </c>
      <c r="Q249" s="15">
        <f t="shared" si="55"/>
        <v>0.38576779026217228</v>
      </c>
    </row>
    <row r="250" spans="1:17" x14ac:dyDescent="0.25">
      <c r="A250" s="20">
        <v>40889</v>
      </c>
      <c r="B250" s="48">
        <f t="shared" si="51"/>
        <v>346</v>
      </c>
      <c r="C250" s="48">
        <f t="shared" si="52"/>
        <v>346</v>
      </c>
      <c r="D250" s="10">
        <f t="shared" si="44"/>
        <v>2011</v>
      </c>
      <c r="E250" s="10">
        <f t="shared" si="45"/>
        <v>2011</v>
      </c>
      <c r="F250" s="10">
        <f t="shared" si="46"/>
        <v>51</v>
      </c>
      <c r="G250" s="10">
        <f t="shared" si="53"/>
        <v>51</v>
      </c>
      <c r="H250" s="11">
        <f t="shared" si="47"/>
        <v>2</v>
      </c>
      <c r="I250" s="12">
        <v>24</v>
      </c>
      <c r="J250">
        <v>26</v>
      </c>
      <c r="K250" s="14">
        <f t="shared" si="48"/>
        <v>26</v>
      </c>
      <c r="L250" s="21">
        <v>2590</v>
      </c>
      <c r="M250" s="14">
        <f t="shared" si="56"/>
        <v>99.615384615384613</v>
      </c>
      <c r="N250" s="14">
        <f t="shared" si="49"/>
        <v>118.50384615384615</v>
      </c>
      <c r="O250" s="22">
        <v>313</v>
      </c>
      <c r="P250" s="22">
        <v>161</v>
      </c>
      <c r="Q250" s="15">
        <f t="shared" si="55"/>
        <v>0.33966244725738398</v>
      </c>
    </row>
    <row r="251" spans="1:17" x14ac:dyDescent="0.25">
      <c r="A251" s="20">
        <v>40890</v>
      </c>
      <c r="B251" s="48">
        <f t="shared" si="51"/>
        <v>347</v>
      </c>
      <c r="C251" s="48">
        <f t="shared" si="52"/>
        <v>347</v>
      </c>
      <c r="D251" s="10">
        <f t="shared" si="44"/>
        <v>2011</v>
      </c>
      <c r="E251" s="10">
        <f t="shared" si="45"/>
        <v>2011</v>
      </c>
      <c r="F251" s="10">
        <f t="shared" si="46"/>
        <v>51</v>
      </c>
      <c r="G251" s="10">
        <f t="shared" si="53"/>
        <v>51</v>
      </c>
      <c r="H251" s="11">
        <f t="shared" si="47"/>
        <v>3</v>
      </c>
      <c r="I251" s="12">
        <v>24</v>
      </c>
      <c r="J251">
        <v>26</v>
      </c>
      <c r="K251" s="14">
        <f t="shared" si="48"/>
        <v>26</v>
      </c>
      <c r="L251" s="21">
        <v>2513</v>
      </c>
      <c r="M251" s="14">
        <f t="shared" si="56"/>
        <v>96.65384615384616</v>
      </c>
      <c r="N251" s="14">
        <f t="shared" si="49"/>
        <v>118.50384615384615</v>
      </c>
      <c r="O251" s="22">
        <v>625</v>
      </c>
      <c r="P251" s="22">
        <v>316</v>
      </c>
      <c r="Q251" s="15">
        <f t="shared" si="55"/>
        <v>0.33581296493092455</v>
      </c>
    </row>
    <row r="252" spans="1:17" x14ac:dyDescent="0.25">
      <c r="A252" s="20">
        <v>40891</v>
      </c>
      <c r="B252" s="48">
        <f t="shared" si="51"/>
        <v>348</v>
      </c>
      <c r="C252" s="48">
        <f t="shared" si="52"/>
        <v>348</v>
      </c>
      <c r="D252" s="10">
        <f t="shared" si="44"/>
        <v>2011</v>
      </c>
      <c r="E252" s="10">
        <f t="shared" si="45"/>
        <v>2011</v>
      </c>
      <c r="F252" s="10">
        <f t="shared" si="46"/>
        <v>51</v>
      </c>
      <c r="G252" s="10">
        <f t="shared" si="53"/>
        <v>51</v>
      </c>
      <c r="H252" s="11">
        <f t="shared" si="47"/>
        <v>4</v>
      </c>
      <c r="I252" s="12">
        <v>12</v>
      </c>
      <c r="J252">
        <v>20</v>
      </c>
      <c r="K252" s="14">
        <f t="shared" si="48"/>
        <v>10</v>
      </c>
      <c r="L252" s="21">
        <v>869</v>
      </c>
      <c r="M252" s="14">
        <f t="shared" si="56"/>
        <v>86.9</v>
      </c>
      <c r="N252" s="14">
        <f t="shared" si="49"/>
        <v>118.50384615384615</v>
      </c>
      <c r="O252" s="22">
        <v>119</v>
      </c>
      <c r="P252" s="22">
        <v>89</v>
      </c>
      <c r="Q252" s="15">
        <f t="shared" si="55"/>
        <v>0.42788461538461536</v>
      </c>
    </row>
    <row r="253" spans="1:17" x14ac:dyDescent="0.25">
      <c r="A253" s="20">
        <v>40895</v>
      </c>
      <c r="B253" s="48">
        <f t="shared" si="51"/>
        <v>352</v>
      </c>
      <c r="C253" s="48">
        <f t="shared" si="52"/>
        <v>352</v>
      </c>
      <c r="D253" s="10">
        <f t="shared" si="44"/>
        <v>2011</v>
      </c>
      <c r="E253" s="10">
        <f t="shared" si="45"/>
        <v>2011</v>
      </c>
      <c r="F253" s="10">
        <f t="shared" si="46"/>
        <v>52</v>
      </c>
      <c r="G253" s="10">
        <f t="shared" si="53"/>
        <v>52</v>
      </c>
      <c r="H253" s="11">
        <f t="shared" si="47"/>
        <v>1</v>
      </c>
      <c r="I253" s="12">
        <v>12</v>
      </c>
      <c r="J253">
        <v>27</v>
      </c>
      <c r="K253" s="14">
        <f t="shared" si="48"/>
        <v>13.5</v>
      </c>
      <c r="L253" s="21">
        <v>2794</v>
      </c>
      <c r="M253" s="14">
        <f t="shared" si="56"/>
        <v>206.96296296296296</v>
      </c>
      <c r="N253" s="14">
        <f t="shared" si="49"/>
        <v>117.01170692431562</v>
      </c>
      <c r="O253" s="22">
        <v>204</v>
      </c>
      <c r="P253" s="22">
        <v>153</v>
      </c>
      <c r="Q253" s="15">
        <f t="shared" si="55"/>
        <v>0.42857142857142855</v>
      </c>
    </row>
    <row r="254" spans="1:17" x14ac:dyDescent="0.25">
      <c r="A254" s="20">
        <v>40896</v>
      </c>
      <c r="B254" s="48">
        <f t="shared" si="51"/>
        <v>353</v>
      </c>
      <c r="C254" s="48">
        <f t="shared" si="52"/>
        <v>353</v>
      </c>
      <c r="D254" s="10">
        <f t="shared" si="44"/>
        <v>2011</v>
      </c>
      <c r="E254" s="10">
        <f t="shared" si="45"/>
        <v>2011</v>
      </c>
      <c r="F254" s="10">
        <f t="shared" si="46"/>
        <v>52</v>
      </c>
      <c r="G254" s="10">
        <f t="shared" si="53"/>
        <v>52</v>
      </c>
      <c r="H254" s="11">
        <f t="shared" si="47"/>
        <v>2</v>
      </c>
      <c r="I254" s="12">
        <v>24</v>
      </c>
      <c r="J254">
        <v>25</v>
      </c>
      <c r="K254" s="14">
        <f t="shared" si="48"/>
        <v>25</v>
      </c>
      <c r="L254" s="21">
        <v>1887</v>
      </c>
      <c r="M254" s="14">
        <f t="shared" si="56"/>
        <v>75.48</v>
      </c>
      <c r="N254" s="14">
        <f t="shared" si="49"/>
        <v>117.01170692431562</v>
      </c>
      <c r="O254" s="22">
        <v>487</v>
      </c>
      <c r="P254" s="22">
        <v>392</v>
      </c>
      <c r="Q254" s="15">
        <f t="shared" si="55"/>
        <v>0.44596131968145619</v>
      </c>
    </row>
    <row r="255" spans="1:17" x14ac:dyDescent="0.25">
      <c r="A255" s="20">
        <v>40897</v>
      </c>
      <c r="B255" s="48">
        <f t="shared" si="51"/>
        <v>354</v>
      </c>
      <c r="C255" s="48">
        <f t="shared" si="52"/>
        <v>354</v>
      </c>
      <c r="D255" s="10">
        <f t="shared" si="44"/>
        <v>2011</v>
      </c>
      <c r="E255" s="10">
        <f t="shared" si="45"/>
        <v>2011</v>
      </c>
      <c r="F255" s="10">
        <f t="shared" si="46"/>
        <v>52</v>
      </c>
      <c r="G255" s="10">
        <f t="shared" si="53"/>
        <v>52</v>
      </c>
      <c r="H255" s="11">
        <f t="shared" si="47"/>
        <v>3</v>
      </c>
      <c r="I255" s="12">
        <v>24</v>
      </c>
      <c r="J255">
        <v>23</v>
      </c>
      <c r="K255" s="14">
        <f t="shared" si="48"/>
        <v>23</v>
      </c>
      <c r="L255" s="21">
        <v>1652</v>
      </c>
      <c r="M255" s="14">
        <f t="shared" si="56"/>
        <v>71.826086956521735</v>
      </c>
      <c r="N255" s="14">
        <f t="shared" si="49"/>
        <v>117.01170692431562</v>
      </c>
      <c r="O255" s="22">
        <v>284</v>
      </c>
      <c r="P255" s="22">
        <v>176</v>
      </c>
      <c r="Q255" s="15">
        <f t="shared" si="55"/>
        <v>0.38260869565217392</v>
      </c>
    </row>
    <row r="256" spans="1:17" x14ac:dyDescent="0.25">
      <c r="A256" s="20">
        <v>40898</v>
      </c>
      <c r="B256" s="48">
        <f t="shared" si="51"/>
        <v>355</v>
      </c>
      <c r="C256" s="48">
        <f t="shared" si="52"/>
        <v>355</v>
      </c>
      <c r="D256" s="10">
        <f t="shared" si="44"/>
        <v>2011</v>
      </c>
      <c r="E256" s="10">
        <f t="shared" si="45"/>
        <v>2011</v>
      </c>
      <c r="F256" s="10">
        <f t="shared" si="46"/>
        <v>52</v>
      </c>
      <c r="G256" s="10">
        <f t="shared" si="53"/>
        <v>52</v>
      </c>
      <c r="H256" s="11">
        <f t="shared" si="47"/>
        <v>4</v>
      </c>
      <c r="I256" s="12">
        <v>12</v>
      </c>
      <c r="J256">
        <v>18</v>
      </c>
      <c r="K256" s="14">
        <f t="shared" si="48"/>
        <v>9</v>
      </c>
      <c r="L256" s="21">
        <v>1024</v>
      </c>
      <c r="M256" s="14">
        <f t="shared" si="56"/>
        <v>113.77777777777777</v>
      </c>
      <c r="N256" s="14">
        <f t="shared" si="49"/>
        <v>117.01170692431562</v>
      </c>
      <c r="O256" s="22">
        <v>132</v>
      </c>
      <c r="P256" s="22">
        <v>128</v>
      </c>
      <c r="Q256" s="15">
        <f t="shared" si="55"/>
        <v>0.49230769230769234</v>
      </c>
    </row>
    <row r="257" spans="1:17" x14ac:dyDescent="0.25">
      <c r="A257" s="20">
        <v>40902</v>
      </c>
      <c r="B257" s="48">
        <f t="shared" si="51"/>
        <v>359</v>
      </c>
      <c r="C257" s="48">
        <f t="shared" si="52"/>
        <v>359</v>
      </c>
      <c r="D257" s="10">
        <f t="shared" si="44"/>
        <v>2011</v>
      </c>
      <c r="E257" s="10">
        <f t="shared" si="45"/>
        <v>2011</v>
      </c>
      <c r="F257" s="10">
        <f t="shared" si="46"/>
        <v>53</v>
      </c>
      <c r="G257" s="10">
        <f t="shared" si="53"/>
        <v>53</v>
      </c>
      <c r="H257" s="11">
        <f t="shared" si="47"/>
        <v>1</v>
      </c>
      <c r="I257" s="12">
        <v>12</v>
      </c>
      <c r="J257">
        <v>26</v>
      </c>
      <c r="K257" s="14">
        <f t="shared" si="48"/>
        <v>13</v>
      </c>
      <c r="L257" s="21">
        <v>4230</v>
      </c>
      <c r="M257" s="14">
        <f t="shared" si="56"/>
        <v>325.38461538461536</v>
      </c>
      <c r="N257" s="14">
        <f t="shared" si="49"/>
        <v>195.92052119993295</v>
      </c>
      <c r="O257" s="22">
        <v>259</v>
      </c>
      <c r="P257" s="22">
        <v>207</v>
      </c>
      <c r="Q257" s="15">
        <f t="shared" si="55"/>
        <v>0.44420600858369097</v>
      </c>
    </row>
    <row r="258" spans="1:17" x14ac:dyDescent="0.25">
      <c r="A258" s="20">
        <v>40903</v>
      </c>
      <c r="B258" s="48">
        <f t="shared" si="51"/>
        <v>360</v>
      </c>
      <c r="C258" s="48">
        <f t="shared" si="52"/>
        <v>360</v>
      </c>
      <c r="D258" s="10">
        <f t="shared" ref="D258:D321" si="57">YEAR(A258)</f>
        <v>2011</v>
      </c>
      <c r="E258" s="10">
        <f t="shared" ref="E258:E321" si="58">IF(F258&gt;10,D258,D258-1)</f>
        <v>2011</v>
      </c>
      <c r="F258" s="10">
        <f t="shared" ref="F258:F321" si="59">WEEKNUM(A258)</f>
        <v>53</v>
      </c>
      <c r="G258" s="10">
        <f t="shared" si="53"/>
        <v>53</v>
      </c>
      <c r="H258" s="11">
        <f t="shared" ref="H258:H321" si="60">WEEKDAY(A258)</f>
        <v>2</v>
      </c>
      <c r="I258" s="12">
        <v>24</v>
      </c>
      <c r="J258">
        <v>27</v>
      </c>
      <c r="K258" s="14">
        <f t="shared" ref="K258:K321" si="61">(I258/24)*J258</f>
        <v>27</v>
      </c>
      <c r="L258" s="21">
        <v>4594</v>
      </c>
      <c r="M258" s="14">
        <f t="shared" si="56"/>
        <v>170.14814814814815</v>
      </c>
      <c r="N258" s="14">
        <f t="shared" ref="N258:N321" si="62">AVERAGEIFS(M:M,E:E,E258,G:G,G258)</f>
        <v>195.92052119993295</v>
      </c>
      <c r="O258" s="22">
        <v>133</v>
      </c>
      <c r="P258" s="22">
        <v>92</v>
      </c>
      <c r="Q258" s="15">
        <f t="shared" si="55"/>
        <v>0.40888888888888891</v>
      </c>
    </row>
    <row r="259" spans="1:17" x14ac:dyDescent="0.25">
      <c r="A259" s="20">
        <v>40904</v>
      </c>
      <c r="B259" s="48">
        <f t="shared" ref="B259:B322" si="63">A259-DATE(YEAR(A259), 1, 0)</f>
        <v>361</v>
      </c>
      <c r="C259" s="48">
        <f t="shared" ref="C259:C322" si="64">IF(B259&lt;300, B259+(DATE(YEAR(A259), 12, 31)-DATE(YEAR(A259), 1, 1)+1), B259)</f>
        <v>361</v>
      </c>
      <c r="D259" s="10">
        <f t="shared" si="57"/>
        <v>2011</v>
      </c>
      <c r="E259" s="10">
        <f t="shared" si="58"/>
        <v>2011</v>
      </c>
      <c r="F259" s="10">
        <f t="shared" si="59"/>
        <v>53</v>
      </c>
      <c r="G259" s="10">
        <f t="shared" si="53"/>
        <v>53</v>
      </c>
      <c r="H259" s="11">
        <f t="shared" si="60"/>
        <v>3</v>
      </c>
      <c r="I259" s="12">
        <v>24</v>
      </c>
      <c r="J259">
        <v>26</v>
      </c>
      <c r="K259" s="14">
        <f t="shared" si="61"/>
        <v>26</v>
      </c>
      <c r="L259" s="21">
        <v>3754</v>
      </c>
      <c r="M259" s="14">
        <f t="shared" si="56"/>
        <v>144.38461538461539</v>
      </c>
      <c r="N259" s="14">
        <f t="shared" si="62"/>
        <v>195.92052119993295</v>
      </c>
      <c r="O259" s="22">
        <v>512</v>
      </c>
      <c r="P259" s="22">
        <v>546</v>
      </c>
      <c r="Q259" s="15">
        <f t="shared" si="55"/>
        <v>0.51606805293005675</v>
      </c>
    </row>
    <row r="260" spans="1:17" x14ac:dyDescent="0.25">
      <c r="A260" s="20">
        <v>40905</v>
      </c>
      <c r="B260" s="48">
        <f t="shared" si="63"/>
        <v>362</v>
      </c>
      <c r="C260" s="48">
        <f t="shared" si="64"/>
        <v>362</v>
      </c>
      <c r="D260" s="10">
        <f t="shared" si="57"/>
        <v>2011</v>
      </c>
      <c r="E260" s="10">
        <f t="shared" si="58"/>
        <v>2011</v>
      </c>
      <c r="F260" s="10">
        <f t="shared" si="59"/>
        <v>53</v>
      </c>
      <c r="G260" s="10">
        <f t="shared" si="53"/>
        <v>53</v>
      </c>
      <c r="H260" s="11">
        <f t="shared" si="60"/>
        <v>4</v>
      </c>
      <c r="I260" s="12">
        <v>12</v>
      </c>
      <c r="J260">
        <v>17</v>
      </c>
      <c r="K260" s="14">
        <f t="shared" si="61"/>
        <v>8.5</v>
      </c>
      <c r="L260" s="21">
        <v>1222</v>
      </c>
      <c r="M260" s="14">
        <f t="shared" si="56"/>
        <v>143.76470588235293</v>
      </c>
      <c r="N260" s="14">
        <f t="shared" si="62"/>
        <v>195.92052119993295</v>
      </c>
      <c r="O260" s="22">
        <v>230</v>
      </c>
      <c r="P260" s="22">
        <v>233</v>
      </c>
      <c r="Q260" s="15">
        <f t="shared" si="55"/>
        <v>0.5032397408207343</v>
      </c>
    </row>
    <row r="261" spans="1:17" x14ac:dyDescent="0.25">
      <c r="A261" s="20">
        <v>40909</v>
      </c>
      <c r="B261" s="48">
        <f t="shared" si="63"/>
        <v>1</v>
      </c>
      <c r="C261" s="48">
        <f t="shared" si="64"/>
        <v>367</v>
      </c>
      <c r="D261" s="10">
        <f t="shared" si="57"/>
        <v>2012</v>
      </c>
      <c r="E261" s="10">
        <f t="shared" si="58"/>
        <v>2011</v>
      </c>
      <c r="F261" s="10">
        <f t="shared" si="59"/>
        <v>1</v>
      </c>
      <c r="G261" s="10">
        <v>54</v>
      </c>
      <c r="H261" s="11">
        <f t="shared" si="60"/>
        <v>1</v>
      </c>
      <c r="I261" s="12">
        <v>12</v>
      </c>
      <c r="J261">
        <v>30</v>
      </c>
      <c r="K261" s="14">
        <f t="shared" si="61"/>
        <v>15</v>
      </c>
      <c r="L261" s="21">
        <v>3461</v>
      </c>
      <c r="M261" s="14">
        <f t="shared" si="56"/>
        <v>230.73333333333332</v>
      </c>
      <c r="N261" s="14">
        <f t="shared" si="62"/>
        <v>120.99285714285713</v>
      </c>
      <c r="O261" s="22">
        <v>9</v>
      </c>
      <c r="P261" s="22">
        <v>7</v>
      </c>
      <c r="Q261" s="15">
        <f t="shared" si="55"/>
        <v>0.4375</v>
      </c>
    </row>
    <row r="262" spans="1:17" x14ac:dyDescent="0.25">
      <c r="A262" s="20">
        <v>40910</v>
      </c>
      <c r="B262" s="48">
        <f t="shared" si="63"/>
        <v>2</v>
      </c>
      <c r="C262" s="48">
        <f t="shared" si="64"/>
        <v>368</v>
      </c>
      <c r="D262" s="10">
        <f t="shared" si="57"/>
        <v>2012</v>
      </c>
      <c r="E262" s="10">
        <f t="shared" si="58"/>
        <v>2011</v>
      </c>
      <c r="F262" s="10">
        <f t="shared" si="59"/>
        <v>1</v>
      </c>
      <c r="G262" s="10">
        <v>54</v>
      </c>
      <c r="H262" s="11">
        <f t="shared" si="60"/>
        <v>2</v>
      </c>
      <c r="I262" s="12">
        <v>24</v>
      </c>
      <c r="J262">
        <v>28</v>
      </c>
      <c r="K262" s="14">
        <f t="shared" si="61"/>
        <v>28</v>
      </c>
      <c r="L262" s="21">
        <v>2444</v>
      </c>
      <c r="M262" s="14">
        <f t="shared" si="56"/>
        <v>87.285714285714292</v>
      </c>
      <c r="N262" s="14">
        <f t="shared" si="62"/>
        <v>120.99285714285713</v>
      </c>
      <c r="O262" s="22">
        <v>725</v>
      </c>
      <c r="P262" s="22">
        <v>839</v>
      </c>
      <c r="Q262" s="15">
        <f t="shared" si="55"/>
        <v>0.53644501278772383</v>
      </c>
    </row>
    <row r="263" spans="1:17" x14ac:dyDescent="0.25">
      <c r="A263" s="20">
        <v>40911</v>
      </c>
      <c r="B263" s="48">
        <f t="shared" si="63"/>
        <v>3</v>
      </c>
      <c r="C263" s="48">
        <f t="shared" si="64"/>
        <v>369</v>
      </c>
      <c r="D263" s="10">
        <f t="shared" si="57"/>
        <v>2012</v>
      </c>
      <c r="E263" s="10">
        <f t="shared" si="58"/>
        <v>2011</v>
      </c>
      <c r="F263" s="10">
        <f t="shared" si="59"/>
        <v>1</v>
      </c>
      <c r="G263" s="10">
        <v>54</v>
      </c>
      <c r="H263" s="11">
        <f t="shared" si="60"/>
        <v>3</v>
      </c>
      <c r="I263" s="12">
        <v>24</v>
      </c>
      <c r="J263">
        <v>21</v>
      </c>
      <c r="K263" s="14">
        <f t="shared" si="61"/>
        <v>21</v>
      </c>
      <c r="L263" s="21">
        <v>1361</v>
      </c>
      <c r="M263" s="14">
        <f t="shared" si="56"/>
        <v>64.80952380952381</v>
      </c>
      <c r="N263" s="14">
        <f t="shared" si="62"/>
        <v>120.99285714285713</v>
      </c>
      <c r="O263" s="22">
        <v>333</v>
      </c>
      <c r="P263" s="22">
        <v>453</v>
      </c>
      <c r="Q263" s="15">
        <f t="shared" si="55"/>
        <v>0.57633587786259544</v>
      </c>
    </row>
    <row r="264" spans="1:17" x14ac:dyDescent="0.25">
      <c r="A264" s="20">
        <v>40912</v>
      </c>
      <c r="B264" s="48">
        <f t="shared" si="63"/>
        <v>4</v>
      </c>
      <c r="C264" s="48">
        <f t="shared" si="64"/>
        <v>370</v>
      </c>
      <c r="D264" s="10">
        <f t="shared" si="57"/>
        <v>2012</v>
      </c>
      <c r="E264" s="10">
        <f t="shared" si="58"/>
        <v>2011</v>
      </c>
      <c r="F264" s="10">
        <f t="shared" si="59"/>
        <v>1</v>
      </c>
      <c r="G264" s="10">
        <v>54</v>
      </c>
      <c r="H264" s="11">
        <f t="shared" si="60"/>
        <v>4</v>
      </c>
      <c r="I264" s="12">
        <v>12</v>
      </c>
      <c r="J264">
        <v>14</v>
      </c>
      <c r="K264" s="14">
        <f t="shared" si="61"/>
        <v>7</v>
      </c>
      <c r="L264" s="21">
        <v>708</v>
      </c>
      <c r="M264" s="14">
        <f t="shared" si="56"/>
        <v>101.14285714285714</v>
      </c>
      <c r="N264" s="14">
        <f t="shared" si="62"/>
        <v>120.99285714285713</v>
      </c>
      <c r="O264" s="22"/>
      <c r="P264" s="22"/>
      <c r="Q264" s="15"/>
    </row>
    <row r="265" spans="1:17" x14ac:dyDescent="0.25">
      <c r="A265" s="20">
        <v>40916</v>
      </c>
      <c r="B265" s="48">
        <f t="shared" si="63"/>
        <v>8</v>
      </c>
      <c r="C265" s="48">
        <f t="shared" si="64"/>
        <v>374</v>
      </c>
      <c r="D265" s="10">
        <f t="shared" si="57"/>
        <v>2012</v>
      </c>
      <c r="E265" s="10">
        <f t="shared" si="58"/>
        <v>2011</v>
      </c>
      <c r="F265" s="10">
        <f t="shared" si="59"/>
        <v>2</v>
      </c>
      <c r="G265" s="10">
        <v>55</v>
      </c>
      <c r="H265" s="11">
        <f t="shared" si="60"/>
        <v>1</v>
      </c>
      <c r="I265" s="12">
        <v>12</v>
      </c>
      <c r="J265">
        <v>27</v>
      </c>
      <c r="K265" s="14">
        <f t="shared" si="61"/>
        <v>13.5</v>
      </c>
      <c r="L265" s="21">
        <v>989</v>
      </c>
      <c r="M265" s="14">
        <f t="shared" si="56"/>
        <v>73.259259259259252</v>
      </c>
      <c r="N265" s="14">
        <f t="shared" si="62"/>
        <v>39.635648148148142</v>
      </c>
      <c r="O265" s="22">
        <v>176</v>
      </c>
      <c r="P265" s="22">
        <v>144</v>
      </c>
      <c r="Q265" s="15">
        <f>P265/(O265+P265)</f>
        <v>0.45</v>
      </c>
    </row>
    <row r="266" spans="1:17" x14ac:dyDescent="0.25">
      <c r="A266" s="20">
        <v>40917</v>
      </c>
      <c r="B266" s="48">
        <f t="shared" si="63"/>
        <v>9</v>
      </c>
      <c r="C266" s="48">
        <f t="shared" si="64"/>
        <v>375</v>
      </c>
      <c r="D266" s="10">
        <f t="shared" si="57"/>
        <v>2012</v>
      </c>
      <c r="E266" s="10">
        <f t="shared" si="58"/>
        <v>2011</v>
      </c>
      <c r="F266" s="10">
        <f t="shared" si="59"/>
        <v>2</v>
      </c>
      <c r="G266" s="10">
        <v>55</v>
      </c>
      <c r="H266" s="11">
        <f t="shared" si="60"/>
        <v>2</v>
      </c>
      <c r="I266" s="12">
        <v>24</v>
      </c>
      <c r="J266">
        <v>20</v>
      </c>
      <c r="K266" s="14">
        <f t="shared" si="61"/>
        <v>20</v>
      </c>
      <c r="L266" s="21">
        <v>544</v>
      </c>
      <c r="M266" s="14">
        <f t="shared" si="56"/>
        <v>27.2</v>
      </c>
      <c r="N266" s="14">
        <f t="shared" si="62"/>
        <v>39.635648148148142</v>
      </c>
      <c r="O266" s="22">
        <v>242</v>
      </c>
      <c r="P266" s="22">
        <v>269</v>
      </c>
      <c r="Q266" s="15">
        <f>P266/(O266+P266)</f>
        <v>0.52641878669275932</v>
      </c>
    </row>
    <row r="267" spans="1:17" x14ac:dyDescent="0.25">
      <c r="A267" s="20">
        <v>40918</v>
      </c>
      <c r="B267" s="48">
        <f t="shared" si="63"/>
        <v>10</v>
      </c>
      <c r="C267" s="48">
        <f t="shared" si="64"/>
        <v>376</v>
      </c>
      <c r="D267" s="10">
        <f t="shared" si="57"/>
        <v>2012</v>
      </c>
      <c r="E267" s="10">
        <f t="shared" si="58"/>
        <v>2011</v>
      </c>
      <c r="F267" s="10">
        <f t="shared" si="59"/>
        <v>2</v>
      </c>
      <c r="G267" s="10">
        <v>55</v>
      </c>
      <c r="H267" s="11">
        <f t="shared" si="60"/>
        <v>3</v>
      </c>
      <c r="I267" s="12">
        <v>24</v>
      </c>
      <c r="J267">
        <v>12</v>
      </c>
      <c r="K267" s="14">
        <f t="shared" si="61"/>
        <v>12</v>
      </c>
      <c r="L267" s="21">
        <v>377</v>
      </c>
      <c r="M267" s="14">
        <f t="shared" si="56"/>
        <v>31.416666666666668</v>
      </c>
      <c r="N267" s="14">
        <f t="shared" si="62"/>
        <v>39.635648148148142</v>
      </c>
      <c r="O267" s="22">
        <v>106</v>
      </c>
      <c r="P267" s="22">
        <v>100</v>
      </c>
      <c r="Q267" s="15">
        <f>P267/(O267+P267)</f>
        <v>0.4854368932038835</v>
      </c>
    </row>
    <row r="268" spans="1:17" x14ac:dyDescent="0.25">
      <c r="A268" s="20">
        <v>40919</v>
      </c>
      <c r="B268" s="48">
        <f t="shared" si="63"/>
        <v>11</v>
      </c>
      <c r="C268" s="48">
        <f t="shared" si="64"/>
        <v>377</v>
      </c>
      <c r="D268" s="10">
        <f t="shared" si="57"/>
        <v>2012</v>
      </c>
      <c r="E268" s="10">
        <f t="shared" si="58"/>
        <v>2011</v>
      </c>
      <c r="F268" s="10">
        <f t="shared" si="59"/>
        <v>2</v>
      </c>
      <c r="G268" s="10">
        <v>55</v>
      </c>
      <c r="H268" s="11">
        <f t="shared" si="60"/>
        <v>4</v>
      </c>
      <c r="I268" s="12">
        <v>12</v>
      </c>
      <c r="J268">
        <v>3</v>
      </c>
      <c r="K268" s="14">
        <f t="shared" si="61"/>
        <v>1.5</v>
      </c>
      <c r="L268" s="21">
        <v>40</v>
      </c>
      <c r="M268" s="14">
        <f t="shared" si="56"/>
        <v>26.666666666666668</v>
      </c>
      <c r="N268" s="14">
        <f t="shared" si="62"/>
        <v>39.635648148148142</v>
      </c>
      <c r="O268" s="22"/>
      <c r="P268" s="22"/>
      <c r="Q268" s="15"/>
    </row>
    <row r="269" spans="1:17" x14ac:dyDescent="0.25">
      <c r="A269" s="20">
        <v>40923</v>
      </c>
      <c r="B269" s="48">
        <f t="shared" si="63"/>
        <v>15</v>
      </c>
      <c r="C269" s="48">
        <f t="shared" si="64"/>
        <v>381</v>
      </c>
      <c r="D269" s="10">
        <f t="shared" si="57"/>
        <v>2012</v>
      </c>
      <c r="E269" s="10">
        <f t="shared" si="58"/>
        <v>2011</v>
      </c>
      <c r="F269" s="10">
        <f t="shared" si="59"/>
        <v>3</v>
      </c>
      <c r="G269" s="10">
        <v>56</v>
      </c>
      <c r="H269" s="11">
        <f t="shared" si="60"/>
        <v>1</v>
      </c>
      <c r="I269" s="12">
        <v>12</v>
      </c>
      <c r="J269">
        <v>13</v>
      </c>
      <c r="K269" s="14">
        <f t="shared" si="61"/>
        <v>6.5</v>
      </c>
      <c r="L269" s="21">
        <v>226</v>
      </c>
      <c r="M269" s="14">
        <f t="shared" si="56"/>
        <v>34.769230769230766</v>
      </c>
      <c r="N269" s="14">
        <f t="shared" si="62"/>
        <v>19.839743589743588</v>
      </c>
      <c r="O269" s="22">
        <v>87</v>
      </c>
      <c r="P269" s="22">
        <v>84</v>
      </c>
      <c r="Q269" s="15">
        <f>P269/(O269+P269)</f>
        <v>0.49122807017543857</v>
      </c>
    </row>
    <row r="270" spans="1:17" x14ac:dyDescent="0.25">
      <c r="A270" s="20">
        <v>40924</v>
      </c>
      <c r="B270" s="48">
        <f t="shared" si="63"/>
        <v>16</v>
      </c>
      <c r="C270" s="48">
        <f t="shared" si="64"/>
        <v>382</v>
      </c>
      <c r="D270" s="10">
        <f t="shared" si="57"/>
        <v>2012</v>
      </c>
      <c r="E270" s="10">
        <f t="shared" si="58"/>
        <v>2011</v>
      </c>
      <c r="F270" s="10">
        <f t="shared" si="59"/>
        <v>3</v>
      </c>
      <c r="G270" s="10">
        <v>56</v>
      </c>
      <c r="H270" s="11">
        <f t="shared" si="60"/>
        <v>2</v>
      </c>
      <c r="I270" s="12">
        <v>24</v>
      </c>
      <c r="J270">
        <v>8</v>
      </c>
      <c r="K270" s="14">
        <f t="shared" si="61"/>
        <v>8</v>
      </c>
      <c r="L270" s="21">
        <v>134</v>
      </c>
      <c r="M270" s="14">
        <f t="shared" si="56"/>
        <v>16.75</v>
      </c>
      <c r="N270" s="14">
        <f t="shared" si="62"/>
        <v>19.839743589743588</v>
      </c>
      <c r="O270" s="22">
        <v>11</v>
      </c>
      <c r="P270" s="22">
        <v>14</v>
      </c>
      <c r="Q270" s="15">
        <f>P270/(O270+P270)</f>
        <v>0.56000000000000005</v>
      </c>
    </row>
    <row r="271" spans="1:17" x14ac:dyDescent="0.25">
      <c r="A271" s="20">
        <v>40925</v>
      </c>
      <c r="B271" s="48">
        <f t="shared" si="63"/>
        <v>17</v>
      </c>
      <c r="C271" s="48">
        <f t="shared" si="64"/>
        <v>383</v>
      </c>
      <c r="D271" s="10">
        <f t="shared" si="57"/>
        <v>2012</v>
      </c>
      <c r="E271" s="10">
        <f t="shared" si="58"/>
        <v>2011</v>
      </c>
      <c r="F271" s="10">
        <f t="shared" si="59"/>
        <v>3</v>
      </c>
      <c r="G271" s="10">
        <v>56</v>
      </c>
      <c r="H271" s="11">
        <f t="shared" si="60"/>
        <v>3</v>
      </c>
      <c r="I271" s="12">
        <v>24</v>
      </c>
      <c r="J271">
        <v>2</v>
      </c>
      <c r="K271" s="14">
        <f t="shared" si="61"/>
        <v>2</v>
      </c>
      <c r="L271" s="21">
        <v>16</v>
      </c>
      <c r="M271" s="14">
        <f t="shared" si="56"/>
        <v>8</v>
      </c>
      <c r="N271" s="14">
        <f t="shared" si="62"/>
        <v>19.839743589743588</v>
      </c>
      <c r="O271" s="22"/>
      <c r="P271" s="22"/>
      <c r="Q271" s="15"/>
    </row>
    <row r="272" spans="1:17" x14ac:dyDescent="0.25">
      <c r="A272" s="20">
        <v>40926</v>
      </c>
      <c r="B272" s="48">
        <f t="shared" si="63"/>
        <v>18</v>
      </c>
      <c r="C272" s="48">
        <f t="shared" si="64"/>
        <v>384</v>
      </c>
      <c r="D272" s="10">
        <f t="shared" si="57"/>
        <v>2012</v>
      </c>
      <c r="E272" s="10">
        <f t="shared" si="58"/>
        <v>2011</v>
      </c>
      <c r="F272" s="10">
        <f t="shared" si="59"/>
        <v>3</v>
      </c>
      <c r="G272" s="10">
        <v>56</v>
      </c>
      <c r="H272" s="11">
        <f t="shared" si="60"/>
        <v>4</v>
      </c>
      <c r="I272" s="12">
        <v>12</v>
      </c>
      <c r="J272">
        <v>0</v>
      </c>
      <c r="K272" s="14">
        <f t="shared" si="61"/>
        <v>0</v>
      </c>
      <c r="L272" s="21">
        <v>0</v>
      </c>
      <c r="M272" s="14"/>
      <c r="N272" s="14">
        <f t="shared" si="62"/>
        <v>19.839743589743588</v>
      </c>
      <c r="O272" s="22"/>
      <c r="P272" s="22"/>
      <c r="Q272" s="15"/>
    </row>
    <row r="273" spans="1:17" x14ac:dyDescent="0.25">
      <c r="A273" s="20">
        <v>41231</v>
      </c>
      <c r="B273" s="48">
        <f t="shared" si="63"/>
        <v>323</v>
      </c>
      <c r="C273" s="48">
        <f t="shared" si="64"/>
        <v>323</v>
      </c>
      <c r="D273" s="10">
        <f t="shared" si="57"/>
        <v>2012</v>
      </c>
      <c r="E273" s="10">
        <f t="shared" si="58"/>
        <v>2012</v>
      </c>
      <c r="F273" s="10">
        <f t="shared" si="59"/>
        <v>47</v>
      </c>
      <c r="G273" s="10">
        <f t="shared" ref="G273:G323" si="65">IF(F273&gt;10,F273,"")</f>
        <v>47</v>
      </c>
      <c r="H273" s="11">
        <f t="shared" si="60"/>
        <v>1</v>
      </c>
      <c r="I273" s="12">
        <v>12</v>
      </c>
      <c r="J273">
        <v>11</v>
      </c>
      <c r="K273" s="14">
        <f t="shared" si="61"/>
        <v>5.5</v>
      </c>
      <c r="L273" s="21">
        <v>104</v>
      </c>
      <c r="M273" s="14">
        <f t="shared" ref="M273:M336" si="66">L273/K273</f>
        <v>18.90909090909091</v>
      </c>
      <c r="N273" s="14">
        <f t="shared" si="62"/>
        <v>25.227272727272727</v>
      </c>
      <c r="O273" s="22"/>
      <c r="P273" s="22"/>
      <c r="Q273" s="15"/>
    </row>
    <row r="274" spans="1:17" x14ac:dyDescent="0.25">
      <c r="A274" s="20">
        <v>41232</v>
      </c>
      <c r="B274" s="48">
        <f t="shared" si="63"/>
        <v>324</v>
      </c>
      <c r="C274" s="48">
        <f t="shared" si="64"/>
        <v>324</v>
      </c>
      <c r="D274" s="10">
        <f t="shared" si="57"/>
        <v>2012</v>
      </c>
      <c r="E274" s="10">
        <f t="shared" si="58"/>
        <v>2012</v>
      </c>
      <c r="F274" s="10">
        <f t="shared" si="59"/>
        <v>47</v>
      </c>
      <c r="G274" s="10">
        <f t="shared" si="65"/>
        <v>47</v>
      </c>
      <c r="H274" s="11">
        <f t="shared" si="60"/>
        <v>2</v>
      </c>
      <c r="I274" s="12">
        <v>24</v>
      </c>
      <c r="J274">
        <v>4</v>
      </c>
      <c r="K274" s="14">
        <f t="shared" si="61"/>
        <v>4</v>
      </c>
      <c r="L274" s="21">
        <v>53</v>
      </c>
      <c r="M274" s="14">
        <f t="shared" si="66"/>
        <v>13.25</v>
      </c>
      <c r="N274" s="14">
        <f t="shared" si="62"/>
        <v>25.227272727272727</v>
      </c>
      <c r="O274" s="22"/>
      <c r="P274" s="22"/>
      <c r="Q274" s="15"/>
    </row>
    <row r="275" spans="1:17" x14ac:dyDescent="0.25">
      <c r="A275" s="20">
        <v>41233</v>
      </c>
      <c r="B275" s="48">
        <f t="shared" si="63"/>
        <v>325</v>
      </c>
      <c r="C275" s="48">
        <f t="shared" si="64"/>
        <v>325</v>
      </c>
      <c r="D275" s="10">
        <f t="shared" si="57"/>
        <v>2012</v>
      </c>
      <c r="E275" s="10">
        <f t="shared" si="58"/>
        <v>2012</v>
      </c>
      <c r="F275" s="10">
        <f t="shared" si="59"/>
        <v>47</v>
      </c>
      <c r="G275" s="10">
        <f t="shared" si="65"/>
        <v>47</v>
      </c>
      <c r="H275" s="11">
        <f t="shared" si="60"/>
        <v>3</v>
      </c>
      <c r="I275" s="12">
        <v>24</v>
      </c>
      <c r="J275">
        <v>4</v>
      </c>
      <c r="K275" s="14">
        <f t="shared" si="61"/>
        <v>4</v>
      </c>
      <c r="L275" s="21">
        <v>19</v>
      </c>
      <c r="M275" s="14">
        <f t="shared" si="66"/>
        <v>4.75</v>
      </c>
      <c r="N275" s="14">
        <f t="shared" si="62"/>
        <v>25.227272727272727</v>
      </c>
      <c r="O275" s="22"/>
      <c r="P275" s="22"/>
      <c r="Q275" s="15"/>
    </row>
    <row r="276" spans="1:17" x14ac:dyDescent="0.25">
      <c r="A276" s="20">
        <v>41234</v>
      </c>
      <c r="B276" s="48">
        <f t="shared" si="63"/>
        <v>326</v>
      </c>
      <c r="C276" s="48">
        <f t="shared" si="64"/>
        <v>326</v>
      </c>
      <c r="D276" s="10">
        <f t="shared" si="57"/>
        <v>2012</v>
      </c>
      <c r="E276" s="10">
        <f t="shared" si="58"/>
        <v>2012</v>
      </c>
      <c r="F276" s="10">
        <f t="shared" si="59"/>
        <v>47</v>
      </c>
      <c r="G276" s="10">
        <f t="shared" si="65"/>
        <v>47</v>
      </c>
      <c r="H276" s="11">
        <f t="shared" si="60"/>
        <v>4</v>
      </c>
      <c r="I276" s="12">
        <v>12</v>
      </c>
      <c r="J276">
        <v>3</v>
      </c>
      <c r="K276" s="14">
        <f t="shared" si="61"/>
        <v>1.5</v>
      </c>
      <c r="L276" s="21">
        <v>96</v>
      </c>
      <c r="M276" s="14">
        <f t="shared" si="66"/>
        <v>64</v>
      </c>
      <c r="N276" s="14">
        <f t="shared" si="62"/>
        <v>25.227272727272727</v>
      </c>
      <c r="O276" s="22"/>
      <c r="P276" s="22"/>
      <c r="Q276" s="15"/>
    </row>
    <row r="277" spans="1:17" x14ac:dyDescent="0.25">
      <c r="A277" s="20">
        <v>41238</v>
      </c>
      <c r="B277" s="48">
        <f t="shared" si="63"/>
        <v>330</v>
      </c>
      <c r="C277" s="48">
        <f t="shared" si="64"/>
        <v>330</v>
      </c>
      <c r="D277" s="10">
        <f t="shared" si="57"/>
        <v>2012</v>
      </c>
      <c r="E277" s="10">
        <f t="shared" si="58"/>
        <v>2012</v>
      </c>
      <c r="F277" s="10">
        <f t="shared" si="59"/>
        <v>48</v>
      </c>
      <c r="G277" s="10">
        <f t="shared" si="65"/>
        <v>48</v>
      </c>
      <c r="H277" s="11">
        <f t="shared" si="60"/>
        <v>1</v>
      </c>
      <c r="I277" s="12">
        <v>12</v>
      </c>
      <c r="J277">
        <v>20</v>
      </c>
      <c r="K277" s="14">
        <f t="shared" si="61"/>
        <v>10</v>
      </c>
      <c r="L277" s="21">
        <v>241</v>
      </c>
      <c r="M277" s="14">
        <f t="shared" si="66"/>
        <v>24.1</v>
      </c>
      <c r="N277" s="14">
        <f t="shared" si="62"/>
        <v>23.482142857142854</v>
      </c>
      <c r="O277" s="22">
        <v>123</v>
      </c>
      <c r="P277" s="22">
        <v>49</v>
      </c>
      <c r="Q277" s="15">
        <f t="shared" ref="Q277:Q296" si="67">P277/(O277+P277)</f>
        <v>0.28488372093023256</v>
      </c>
    </row>
    <row r="278" spans="1:17" x14ac:dyDescent="0.25">
      <c r="A278" s="20">
        <v>41239</v>
      </c>
      <c r="B278" s="48">
        <f t="shared" si="63"/>
        <v>331</v>
      </c>
      <c r="C278" s="48">
        <f t="shared" si="64"/>
        <v>331</v>
      </c>
      <c r="D278" s="10">
        <f t="shared" si="57"/>
        <v>2012</v>
      </c>
      <c r="E278" s="10">
        <f t="shared" si="58"/>
        <v>2012</v>
      </c>
      <c r="F278" s="10">
        <f t="shared" si="59"/>
        <v>48</v>
      </c>
      <c r="G278" s="10">
        <f t="shared" si="65"/>
        <v>48</v>
      </c>
      <c r="H278" s="11">
        <f t="shared" si="60"/>
        <v>2</v>
      </c>
      <c r="I278" s="12">
        <v>24</v>
      </c>
      <c r="J278">
        <v>14</v>
      </c>
      <c r="K278" s="14">
        <f t="shared" si="61"/>
        <v>14</v>
      </c>
      <c r="L278" s="21">
        <v>272</v>
      </c>
      <c r="M278" s="14">
        <f t="shared" si="66"/>
        <v>19.428571428571427</v>
      </c>
      <c r="N278" s="14">
        <f t="shared" si="62"/>
        <v>23.482142857142854</v>
      </c>
      <c r="O278" s="22">
        <v>52</v>
      </c>
      <c r="P278" s="22">
        <v>23</v>
      </c>
      <c r="Q278" s="15">
        <f t="shared" si="67"/>
        <v>0.30666666666666664</v>
      </c>
    </row>
    <row r="279" spans="1:17" x14ac:dyDescent="0.25">
      <c r="A279" s="20">
        <v>41240</v>
      </c>
      <c r="B279" s="48">
        <f t="shared" si="63"/>
        <v>332</v>
      </c>
      <c r="C279" s="48">
        <f t="shared" si="64"/>
        <v>332</v>
      </c>
      <c r="D279" s="10">
        <f t="shared" si="57"/>
        <v>2012</v>
      </c>
      <c r="E279" s="10">
        <f t="shared" si="58"/>
        <v>2012</v>
      </c>
      <c r="F279" s="10">
        <f t="shared" si="59"/>
        <v>48</v>
      </c>
      <c r="G279" s="10">
        <f t="shared" si="65"/>
        <v>48</v>
      </c>
      <c r="H279" s="11">
        <f t="shared" si="60"/>
        <v>3</v>
      </c>
      <c r="I279" s="12">
        <v>24</v>
      </c>
      <c r="J279">
        <v>10</v>
      </c>
      <c r="K279" s="14">
        <f t="shared" si="61"/>
        <v>10</v>
      </c>
      <c r="L279" s="21">
        <v>204</v>
      </c>
      <c r="M279" s="14">
        <f t="shared" si="66"/>
        <v>20.399999999999999</v>
      </c>
      <c r="N279" s="14">
        <f t="shared" si="62"/>
        <v>23.482142857142854</v>
      </c>
      <c r="O279" s="22">
        <v>63</v>
      </c>
      <c r="P279" s="22">
        <v>41</v>
      </c>
      <c r="Q279" s="15">
        <f t="shared" si="67"/>
        <v>0.39423076923076922</v>
      </c>
    </row>
    <row r="280" spans="1:17" x14ac:dyDescent="0.25">
      <c r="A280" s="20">
        <v>41241</v>
      </c>
      <c r="B280" s="48">
        <f t="shared" si="63"/>
        <v>333</v>
      </c>
      <c r="C280" s="48">
        <f t="shared" si="64"/>
        <v>333</v>
      </c>
      <c r="D280" s="10">
        <f t="shared" si="57"/>
        <v>2012</v>
      </c>
      <c r="E280" s="10">
        <f t="shared" si="58"/>
        <v>2012</v>
      </c>
      <c r="F280" s="10">
        <f t="shared" si="59"/>
        <v>48</v>
      </c>
      <c r="G280" s="10">
        <f t="shared" si="65"/>
        <v>48</v>
      </c>
      <c r="H280" s="11">
        <f t="shared" si="60"/>
        <v>4</v>
      </c>
      <c r="I280" s="12">
        <v>12</v>
      </c>
      <c r="J280">
        <v>9</v>
      </c>
      <c r="K280" s="14">
        <f t="shared" si="61"/>
        <v>4.5</v>
      </c>
      <c r="L280" s="21">
        <v>135</v>
      </c>
      <c r="M280" s="14">
        <f t="shared" si="66"/>
        <v>30</v>
      </c>
      <c r="N280" s="14">
        <f t="shared" si="62"/>
        <v>23.482142857142854</v>
      </c>
      <c r="O280" s="22">
        <v>79</v>
      </c>
      <c r="P280" s="22">
        <v>36</v>
      </c>
      <c r="Q280" s="15">
        <f t="shared" si="67"/>
        <v>0.31304347826086959</v>
      </c>
    </row>
    <row r="281" spans="1:17" x14ac:dyDescent="0.25">
      <c r="A281" s="20">
        <v>41245</v>
      </c>
      <c r="B281" s="48">
        <f t="shared" si="63"/>
        <v>337</v>
      </c>
      <c r="C281" s="48">
        <f t="shared" si="64"/>
        <v>337</v>
      </c>
      <c r="D281" s="10">
        <f t="shared" si="57"/>
        <v>2012</v>
      </c>
      <c r="E281" s="10">
        <f t="shared" si="58"/>
        <v>2012</v>
      </c>
      <c r="F281" s="10">
        <f t="shared" si="59"/>
        <v>49</v>
      </c>
      <c r="G281" s="10">
        <f t="shared" si="65"/>
        <v>49</v>
      </c>
      <c r="H281" s="11">
        <f t="shared" si="60"/>
        <v>1</v>
      </c>
      <c r="I281" s="12">
        <v>12</v>
      </c>
      <c r="J281">
        <v>23</v>
      </c>
      <c r="K281" s="14">
        <f t="shared" si="61"/>
        <v>11.5</v>
      </c>
      <c r="L281" s="21">
        <v>1033</v>
      </c>
      <c r="M281" s="14">
        <f t="shared" si="66"/>
        <v>89.826086956521735</v>
      </c>
      <c r="N281" s="14">
        <f t="shared" si="62"/>
        <v>60.638813405797109</v>
      </c>
      <c r="O281" s="22">
        <v>209</v>
      </c>
      <c r="P281" s="22">
        <v>128</v>
      </c>
      <c r="Q281" s="15">
        <f t="shared" si="67"/>
        <v>0.37982195845697331</v>
      </c>
    </row>
    <row r="282" spans="1:17" x14ac:dyDescent="0.25">
      <c r="A282" s="20">
        <v>41246</v>
      </c>
      <c r="B282" s="48">
        <f t="shared" si="63"/>
        <v>338</v>
      </c>
      <c r="C282" s="48">
        <f t="shared" si="64"/>
        <v>338</v>
      </c>
      <c r="D282" s="10">
        <f t="shared" si="57"/>
        <v>2012</v>
      </c>
      <c r="E282" s="10">
        <f t="shared" si="58"/>
        <v>2012</v>
      </c>
      <c r="F282" s="10">
        <f t="shared" si="59"/>
        <v>49</v>
      </c>
      <c r="G282" s="10">
        <f t="shared" si="65"/>
        <v>49</v>
      </c>
      <c r="H282" s="11">
        <f t="shared" si="60"/>
        <v>2</v>
      </c>
      <c r="I282" s="12">
        <v>24</v>
      </c>
      <c r="J282">
        <v>20</v>
      </c>
      <c r="K282" s="14">
        <f t="shared" si="61"/>
        <v>20</v>
      </c>
      <c r="L282" s="21">
        <v>765</v>
      </c>
      <c r="M282" s="14">
        <f t="shared" si="66"/>
        <v>38.25</v>
      </c>
      <c r="N282" s="14">
        <f t="shared" si="62"/>
        <v>60.638813405797109</v>
      </c>
      <c r="O282" s="22">
        <v>166</v>
      </c>
      <c r="P282" s="22">
        <v>97</v>
      </c>
      <c r="Q282" s="15">
        <f t="shared" si="67"/>
        <v>0.36882129277566539</v>
      </c>
    </row>
    <row r="283" spans="1:17" x14ac:dyDescent="0.25">
      <c r="A283" s="20">
        <v>41247</v>
      </c>
      <c r="B283" s="48">
        <f t="shared" si="63"/>
        <v>339</v>
      </c>
      <c r="C283" s="48">
        <f t="shared" si="64"/>
        <v>339</v>
      </c>
      <c r="D283" s="10">
        <f t="shared" si="57"/>
        <v>2012</v>
      </c>
      <c r="E283" s="10">
        <f t="shared" si="58"/>
        <v>2012</v>
      </c>
      <c r="F283" s="10">
        <f t="shared" si="59"/>
        <v>49</v>
      </c>
      <c r="G283" s="10">
        <f t="shared" si="65"/>
        <v>49</v>
      </c>
      <c r="H283" s="11">
        <f t="shared" si="60"/>
        <v>3</v>
      </c>
      <c r="I283" s="12">
        <v>24</v>
      </c>
      <c r="J283">
        <v>16</v>
      </c>
      <c r="K283" s="14">
        <f t="shared" si="61"/>
        <v>16</v>
      </c>
      <c r="L283" s="21">
        <v>669</v>
      </c>
      <c r="M283" s="14">
        <f t="shared" si="66"/>
        <v>41.8125</v>
      </c>
      <c r="N283" s="14">
        <f t="shared" si="62"/>
        <v>60.638813405797109</v>
      </c>
      <c r="O283" s="22">
        <v>75</v>
      </c>
      <c r="P283" s="22">
        <v>45</v>
      </c>
      <c r="Q283" s="15">
        <f t="shared" si="67"/>
        <v>0.375</v>
      </c>
    </row>
    <row r="284" spans="1:17" x14ac:dyDescent="0.25">
      <c r="A284" s="20">
        <v>41248</v>
      </c>
      <c r="B284" s="48">
        <f t="shared" si="63"/>
        <v>340</v>
      </c>
      <c r="C284" s="48">
        <f t="shared" si="64"/>
        <v>340</v>
      </c>
      <c r="D284" s="10">
        <f t="shared" si="57"/>
        <v>2012</v>
      </c>
      <c r="E284" s="10">
        <f t="shared" si="58"/>
        <v>2012</v>
      </c>
      <c r="F284" s="10">
        <f t="shared" si="59"/>
        <v>49</v>
      </c>
      <c r="G284" s="10">
        <f t="shared" si="65"/>
        <v>49</v>
      </c>
      <c r="H284" s="11">
        <f t="shared" si="60"/>
        <v>4</v>
      </c>
      <c r="I284" s="12">
        <v>12</v>
      </c>
      <c r="J284">
        <v>9</v>
      </c>
      <c r="K284" s="14">
        <f t="shared" si="61"/>
        <v>4.5</v>
      </c>
      <c r="L284" s="21">
        <v>327</v>
      </c>
      <c r="M284" s="14">
        <f t="shared" si="66"/>
        <v>72.666666666666671</v>
      </c>
      <c r="N284" s="14">
        <f t="shared" si="62"/>
        <v>60.638813405797109</v>
      </c>
      <c r="O284" s="22">
        <v>28</v>
      </c>
      <c r="P284" s="22">
        <v>14</v>
      </c>
      <c r="Q284" s="15">
        <f t="shared" si="67"/>
        <v>0.33333333333333331</v>
      </c>
    </row>
    <row r="285" spans="1:17" x14ac:dyDescent="0.25">
      <c r="A285" s="20">
        <v>41252</v>
      </c>
      <c r="B285" s="48">
        <f t="shared" si="63"/>
        <v>344</v>
      </c>
      <c r="C285" s="48">
        <f t="shared" si="64"/>
        <v>344</v>
      </c>
      <c r="D285" s="10">
        <f t="shared" si="57"/>
        <v>2012</v>
      </c>
      <c r="E285" s="10">
        <f t="shared" si="58"/>
        <v>2012</v>
      </c>
      <c r="F285" s="10">
        <f t="shared" si="59"/>
        <v>50</v>
      </c>
      <c r="G285" s="10">
        <f t="shared" si="65"/>
        <v>50</v>
      </c>
      <c r="H285" s="11">
        <f t="shared" si="60"/>
        <v>1</v>
      </c>
      <c r="I285" s="12">
        <v>12</v>
      </c>
      <c r="J285">
        <v>24</v>
      </c>
      <c r="K285" s="14">
        <f t="shared" si="61"/>
        <v>12</v>
      </c>
      <c r="L285" s="21">
        <v>689</v>
      </c>
      <c r="M285" s="14">
        <f t="shared" si="66"/>
        <v>57.416666666666664</v>
      </c>
      <c r="N285" s="14">
        <f t="shared" si="62"/>
        <v>45.120535714285715</v>
      </c>
      <c r="O285" s="22">
        <v>114</v>
      </c>
      <c r="P285" s="22">
        <v>120</v>
      </c>
      <c r="Q285" s="15">
        <f t="shared" si="67"/>
        <v>0.51282051282051277</v>
      </c>
    </row>
    <row r="286" spans="1:17" x14ac:dyDescent="0.25">
      <c r="A286" s="20">
        <v>41253</v>
      </c>
      <c r="B286" s="48">
        <f t="shared" si="63"/>
        <v>345</v>
      </c>
      <c r="C286" s="48">
        <f t="shared" si="64"/>
        <v>345</v>
      </c>
      <c r="D286" s="10">
        <f t="shared" si="57"/>
        <v>2012</v>
      </c>
      <c r="E286" s="10">
        <f t="shared" si="58"/>
        <v>2012</v>
      </c>
      <c r="F286" s="10">
        <f t="shared" si="59"/>
        <v>50</v>
      </c>
      <c r="G286" s="10">
        <f t="shared" si="65"/>
        <v>50</v>
      </c>
      <c r="H286" s="11">
        <f t="shared" si="60"/>
        <v>2</v>
      </c>
      <c r="I286" s="12">
        <v>24</v>
      </c>
      <c r="J286">
        <v>21</v>
      </c>
      <c r="K286" s="14">
        <f t="shared" si="61"/>
        <v>21</v>
      </c>
      <c r="L286" s="21">
        <v>376</v>
      </c>
      <c r="M286" s="14">
        <f t="shared" si="66"/>
        <v>17.904761904761905</v>
      </c>
      <c r="N286" s="14">
        <f t="shared" si="62"/>
        <v>45.120535714285715</v>
      </c>
      <c r="O286" s="22">
        <v>123</v>
      </c>
      <c r="P286" s="22">
        <v>106</v>
      </c>
      <c r="Q286" s="15">
        <f t="shared" si="67"/>
        <v>0.46288209606986902</v>
      </c>
    </row>
    <row r="287" spans="1:17" x14ac:dyDescent="0.25">
      <c r="A287" s="20">
        <v>41254</v>
      </c>
      <c r="B287" s="48">
        <f t="shared" si="63"/>
        <v>346</v>
      </c>
      <c r="C287" s="48">
        <f t="shared" si="64"/>
        <v>346</v>
      </c>
      <c r="D287" s="10">
        <f t="shared" si="57"/>
        <v>2012</v>
      </c>
      <c r="E287" s="10">
        <f t="shared" si="58"/>
        <v>2012</v>
      </c>
      <c r="F287" s="10">
        <f t="shared" si="59"/>
        <v>50</v>
      </c>
      <c r="G287" s="10">
        <f t="shared" si="65"/>
        <v>50</v>
      </c>
      <c r="H287" s="11">
        <f t="shared" si="60"/>
        <v>3</v>
      </c>
      <c r="I287" s="12">
        <v>24</v>
      </c>
      <c r="J287">
        <v>8</v>
      </c>
      <c r="K287" s="14">
        <f t="shared" si="61"/>
        <v>8</v>
      </c>
      <c r="L287" s="21">
        <v>279</v>
      </c>
      <c r="M287" s="14">
        <f t="shared" si="66"/>
        <v>34.875</v>
      </c>
      <c r="N287" s="14">
        <f t="shared" si="62"/>
        <v>45.120535714285715</v>
      </c>
      <c r="O287" s="22">
        <v>18</v>
      </c>
      <c r="P287" s="22">
        <v>24</v>
      </c>
      <c r="Q287" s="15">
        <f t="shared" si="67"/>
        <v>0.5714285714285714</v>
      </c>
    </row>
    <row r="288" spans="1:17" x14ac:dyDescent="0.25">
      <c r="A288" s="20">
        <v>41255</v>
      </c>
      <c r="B288" s="48">
        <f t="shared" si="63"/>
        <v>347</v>
      </c>
      <c r="C288" s="48">
        <f t="shared" si="64"/>
        <v>347</v>
      </c>
      <c r="D288" s="10">
        <f t="shared" si="57"/>
        <v>2012</v>
      </c>
      <c r="E288" s="10">
        <f t="shared" si="58"/>
        <v>2012</v>
      </c>
      <c r="F288" s="10">
        <f t="shared" si="59"/>
        <v>50</v>
      </c>
      <c r="G288" s="10">
        <f t="shared" si="65"/>
        <v>50</v>
      </c>
      <c r="H288" s="11">
        <f t="shared" si="60"/>
        <v>4</v>
      </c>
      <c r="I288" s="12">
        <v>12</v>
      </c>
      <c r="J288">
        <v>7</v>
      </c>
      <c r="K288" s="14">
        <f t="shared" si="61"/>
        <v>3.5</v>
      </c>
      <c r="L288" s="21">
        <v>246</v>
      </c>
      <c r="M288" s="14">
        <f t="shared" si="66"/>
        <v>70.285714285714292</v>
      </c>
      <c r="N288" s="14">
        <f t="shared" si="62"/>
        <v>45.120535714285715</v>
      </c>
      <c r="O288" s="22">
        <v>75</v>
      </c>
      <c r="P288" s="22">
        <v>49</v>
      </c>
      <c r="Q288" s="15">
        <f t="shared" si="67"/>
        <v>0.39516129032258063</v>
      </c>
    </row>
    <row r="289" spans="1:17" x14ac:dyDescent="0.25">
      <c r="A289" s="20">
        <v>41259</v>
      </c>
      <c r="B289" s="48">
        <f t="shared" si="63"/>
        <v>351</v>
      </c>
      <c r="C289" s="48">
        <f t="shared" si="64"/>
        <v>351</v>
      </c>
      <c r="D289" s="10">
        <f t="shared" si="57"/>
        <v>2012</v>
      </c>
      <c r="E289" s="10">
        <f t="shared" si="58"/>
        <v>2012</v>
      </c>
      <c r="F289" s="10">
        <f t="shared" si="59"/>
        <v>51</v>
      </c>
      <c r="G289" s="10">
        <f t="shared" si="65"/>
        <v>51</v>
      </c>
      <c r="H289" s="11">
        <f t="shared" si="60"/>
        <v>1</v>
      </c>
      <c r="I289" s="12">
        <v>12</v>
      </c>
      <c r="J289">
        <v>24</v>
      </c>
      <c r="K289" s="14">
        <f t="shared" si="61"/>
        <v>12</v>
      </c>
      <c r="L289" s="21">
        <v>353</v>
      </c>
      <c r="M289" s="14">
        <f t="shared" si="66"/>
        <v>29.416666666666668</v>
      </c>
      <c r="N289" s="14">
        <f t="shared" si="62"/>
        <v>32.371527777777779</v>
      </c>
      <c r="O289" s="22">
        <v>82</v>
      </c>
      <c r="P289" s="22">
        <v>64</v>
      </c>
      <c r="Q289" s="15">
        <f t="shared" si="67"/>
        <v>0.43835616438356162</v>
      </c>
    </row>
    <row r="290" spans="1:17" x14ac:dyDescent="0.25">
      <c r="A290" s="20">
        <v>41260</v>
      </c>
      <c r="B290" s="48">
        <f t="shared" si="63"/>
        <v>352</v>
      </c>
      <c r="C290" s="48">
        <f t="shared" si="64"/>
        <v>352</v>
      </c>
      <c r="D290" s="10">
        <f t="shared" si="57"/>
        <v>2012</v>
      </c>
      <c r="E290" s="10">
        <f t="shared" si="58"/>
        <v>2012</v>
      </c>
      <c r="F290" s="10">
        <f t="shared" si="59"/>
        <v>51</v>
      </c>
      <c r="G290" s="10">
        <f t="shared" si="65"/>
        <v>51</v>
      </c>
      <c r="H290" s="11">
        <f t="shared" si="60"/>
        <v>2</v>
      </c>
      <c r="I290" s="12">
        <v>24</v>
      </c>
      <c r="J290">
        <v>18</v>
      </c>
      <c r="K290" s="14">
        <f t="shared" si="61"/>
        <v>18</v>
      </c>
      <c r="L290" s="21">
        <v>251</v>
      </c>
      <c r="M290" s="14">
        <f t="shared" si="66"/>
        <v>13.944444444444445</v>
      </c>
      <c r="N290" s="14">
        <f t="shared" si="62"/>
        <v>32.371527777777779</v>
      </c>
      <c r="O290" s="22">
        <v>96</v>
      </c>
      <c r="P290" s="22">
        <v>76</v>
      </c>
      <c r="Q290" s="15">
        <f t="shared" si="67"/>
        <v>0.44186046511627908</v>
      </c>
    </row>
    <row r="291" spans="1:17" x14ac:dyDescent="0.25">
      <c r="A291" s="20">
        <v>41261</v>
      </c>
      <c r="B291" s="48">
        <f t="shared" si="63"/>
        <v>353</v>
      </c>
      <c r="C291" s="48">
        <f t="shared" si="64"/>
        <v>353</v>
      </c>
      <c r="D291" s="10">
        <f t="shared" si="57"/>
        <v>2012</v>
      </c>
      <c r="E291" s="10">
        <f t="shared" si="58"/>
        <v>2012</v>
      </c>
      <c r="F291" s="10">
        <f t="shared" si="59"/>
        <v>51</v>
      </c>
      <c r="G291" s="10">
        <f t="shared" si="65"/>
        <v>51</v>
      </c>
      <c r="H291" s="11">
        <f t="shared" si="60"/>
        <v>3</v>
      </c>
      <c r="I291" s="12">
        <v>24</v>
      </c>
      <c r="J291">
        <v>8</v>
      </c>
      <c r="K291" s="14">
        <f t="shared" si="61"/>
        <v>8</v>
      </c>
      <c r="L291" s="21">
        <v>147</v>
      </c>
      <c r="M291" s="14">
        <f t="shared" si="66"/>
        <v>18.375</v>
      </c>
      <c r="N291" s="14">
        <f t="shared" si="62"/>
        <v>32.371527777777779</v>
      </c>
      <c r="O291" s="22">
        <v>40</v>
      </c>
      <c r="P291" s="22">
        <v>20</v>
      </c>
      <c r="Q291" s="15">
        <f t="shared" si="67"/>
        <v>0.33333333333333331</v>
      </c>
    </row>
    <row r="292" spans="1:17" x14ac:dyDescent="0.25">
      <c r="A292" s="20">
        <v>41262</v>
      </c>
      <c r="B292" s="48">
        <f t="shared" si="63"/>
        <v>354</v>
      </c>
      <c r="C292" s="48">
        <f t="shared" si="64"/>
        <v>354</v>
      </c>
      <c r="D292" s="10">
        <f t="shared" si="57"/>
        <v>2012</v>
      </c>
      <c r="E292" s="10">
        <f t="shared" si="58"/>
        <v>2012</v>
      </c>
      <c r="F292" s="10">
        <f t="shared" si="59"/>
        <v>51</v>
      </c>
      <c r="G292" s="10">
        <f t="shared" si="65"/>
        <v>51</v>
      </c>
      <c r="H292" s="11">
        <f t="shared" si="60"/>
        <v>4</v>
      </c>
      <c r="I292" s="12">
        <v>12</v>
      </c>
      <c r="J292">
        <v>8</v>
      </c>
      <c r="K292" s="14">
        <f t="shared" si="61"/>
        <v>4</v>
      </c>
      <c r="L292" s="21">
        <v>271</v>
      </c>
      <c r="M292" s="14">
        <f t="shared" si="66"/>
        <v>67.75</v>
      </c>
      <c r="N292" s="14">
        <f t="shared" si="62"/>
        <v>32.371527777777779</v>
      </c>
      <c r="O292" s="22">
        <v>83</v>
      </c>
      <c r="P292" s="22">
        <v>64</v>
      </c>
      <c r="Q292" s="15">
        <f t="shared" si="67"/>
        <v>0.43537414965986393</v>
      </c>
    </row>
    <row r="293" spans="1:17" x14ac:dyDescent="0.25">
      <c r="A293" s="20">
        <v>41266</v>
      </c>
      <c r="B293" s="48">
        <f t="shared" si="63"/>
        <v>358</v>
      </c>
      <c r="C293" s="48">
        <f t="shared" si="64"/>
        <v>358</v>
      </c>
      <c r="D293" s="10">
        <f t="shared" si="57"/>
        <v>2012</v>
      </c>
      <c r="E293" s="10">
        <f t="shared" si="58"/>
        <v>2012</v>
      </c>
      <c r="F293" s="10">
        <f t="shared" si="59"/>
        <v>52</v>
      </c>
      <c r="G293" s="10">
        <f t="shared" si="65"/>
        <v>52</v>
      </c>
      <c r="H293" s="11">
        <f t="shared" si="60"/>
        <v>1</v>
      </c>
      <c r="I293" s="12">
        <v>12</v>
      </c>
      <c r="J293">
        <v>22</v>
      </c>
      <c r="K293" s="14">
        <f t="shared" si="61"/>
        <v>11</v>
      </c>
      <c r="L293" s="21">
        <v>373</v>
      </c>
      <c r="M293" s="14">
        <f t="shared" si="66"/>
        <v>33.909090909090907</v>
      </c>
      <c r="N293" s="14">
        <f t="shared" si="62"/>
        <v>24.538780663780663</v>
      </c>
      <c r="O293" s="22">
        <v>92</v>
      </c>
      <c r="P293" s="22">
        <v>117</v>
      </c>
      <c r="Q293" s="15">
        <f t="shared" si="67"/>
        <v>0.55980861244019142</v>
      </c>
    </row>
    <row r="294" spans="1:17" x14ac:dyDescent="0.25">
      <c r="A294" s="20">
        <v>41267</v>
      </c>
      <c r="B294" s="48">
        <f t="shared" si="63"/>
        <v>359</v>
      </c>
      <c r="C294" s="48">
        <f t="shared" si="64"/>
        <v>359</v>
      </c>
      <c r="D294" s="10">
        <f t="shared" si="57"/>
        <v>2012</v>
      </c>
      <c r="E294" s="10">
        <f t="shared" si="58"/>
        <v>2012</v>
      </c>
      <c r="F294" s="10">
        <f t="shared" si="59"/>
        <v>52</v>
      </c>
      <c r="G294" s="10">
        <f t="shared" si="65"/>
        <v>52</v>
      </c>
      <c r="H294" s="11">
        <f t="shared" si="60"/>
        <v>2</v>
      </c>
      <c r="I294" s="12">
        <v>24</v>
      </c>
      <c r="J294">
        <v>14</v>
      </c>
      <c r="K294" s="14">
        <f t="shared" si="61"/>
        <v>14</v>
      </c>
      <c r="L294" s="21">
        <v>243</v>
      </c>
      <c r="M294" s="14">
        <f t="shared" si="66"/>
        <v>17.357142857142858</v>
      </c>
      <c r="N294" s="14">
        <f t="shared" si="62"/>
        <v>24.538780663780663</v>
      </c>
      <c r="O294" s="22">
        <v>51</v>
      </c>
      <c r="P294" s="22">
        <v>40</v>
      </c>
      <c r="Q294" s="15">
        <f t="shared" si="67"/>
        <v>0.43956043956043955</v>
      </c>
    </row>
    <row r="295" spans="1:17" x14ac:dyDescent="0.25">
      <c r="A295" s="20">
        <v>41268</v>
      </c>
      <c r="B295" s="48">
        <f t="shared" si="63"/>
        <v>360</v>
      </c>
      <c r="C295" s="48">
        <f t="shared" si="64"/>
        <v>360</v>
      </c>
      <c r="D295" s="10">
        <f t="shared" si="57"/>
        <v>2012</v>
      </c>
      <c r="E295" s="10">
        <f t="shared" si="58"/>
        <v>2012</v>
      </c>
      <c r="F295" s="10">
        <f t="shared" si="59"/>
        <v>52</v>
      </c>
      <c r="G295" s="10">
        <f t="shared" si="65"/>
        <v>52</v>
      </c>
      <c r="H295" s="11">
        <f t="shared" si="60"/>
        <v>3</v>
      </c>
      <c r="I295" s="12">
        <v>24</v>
      </c>
      <c r="J295">
        <v>9</v>
      </c>
      <c r="K295" s="14">
        <f t="shared" si="61"/>
        <v>9</v>
      </c>
      <c r="L295" s="21">
        <v>140</v>
      </c>
      <c r="M295" s="14">
        <f t="shared" si="66"/>
        <v>15.555555555555555</v>
      </c>
      <c r="N295" s="14">
        <f t="shared" si="62"/>
        <v>24.538780663780663</v>
      </c>
      <c r="O295" s="22">
        <v>7</v>
      </c>
      <c r="P295" s="22">
        <v>16</v>
      </c>
      <c r="Q295" s="15">
        <f t="shared" si="67"/>
        <v>0.69565217391304346</v>
      </c>
    </row>
    <row r="296" spans="1:17" x14ac:dyDescent="0.25">
      <c r="A296" s="20">
        <v>41269</v>
      </c>
      <c r="B296" s="48">
        <f t="shared" si="63"/>
        <v>361</v>
      </c>
      <c r="C296" s="48">
        <f t="shared" si="64"/>
        <v>361</v>
      </c>
      <c r="D296" s="10">
        <f t="shared" si="57"/>
        <v>2012</v>
      </c>
      <c r="E296" s="10">
        <f t="shared" si="58"/>
        <v>2012</v>
      </c>
      <c r="F296" s="10">
        <f t="shared" si="59"/>
        <v>52</v>
      </c>
      <c r="G296" s="10">
        <f t="shared" si="65"/>
        <v>52</v>
      </c>
      <c r="H296" s="11">
        <f t="shared" si="60"/>
        <v>4</v>
      </c>
      <c r="I296" s="12">
        <v>12</v>
      </c>
      <c r="J296">
        <v>9</v>
      </c>
      <c r="K296" s="14">
        <f t="shared" si="61"/>
        <v>4.5</v>
      </c>
      <c r="L296" s="21">
        <v>141</v>
      </c>
      <c r="M296" s="14">
        <f t="shared" si="66"/>
        <v>31.333333333333332</v>
      </c>
      <c r="N296" s="14">
        <f t="shared" si="62"/>
        <v>24.538780663780663</v>
      </c>
      <c r="O296" s="22">
        <v>3</v>
      </c>
      <c r="P296" s="22">
        <v>5</v>
      </c>
      <c r="Q296" s="15">
        <f t="shared" si="67"/>
        <v>0.625</v>
      </c>
    </row>
    <row r="297" spans="1:17" x14ac:dyDescent="0.25">
      <c r="A297" s="1">
        <v>41595</v>
      </c>
      <c r="B297" s="48">
        <f t="shared" si="63"/>
        <v>321</v>
      </c>
      <c r="C297" s="48">
        <f t="shared" si="64"/>
        <v>321</v>
      </c>
      <c r="D297" s="10">
        <f t="shared" si="57"/>
        <v>2013</v>
      </c>
      <c r="E297" s="10">
        <f t="shared" si="58"/>
        <v>2013</v>
      </c>
      <c r="F297" s="10">
        <f t="shared" si="59"/>
        <v>47</v>
      </c>
      <c r="G297" s="10">
        <f t="shared" si="65"/>
        <v>47</v>
      </c>
      <c r="H297" s="11">
        <f t="shared" si="60"/>
        <v>1</v>
      </c>
      <c r="I297" s="12">
        <v>12</v>
      </c>
      <c r="J297" s="23">
        <v>13</v>
      </c>
      <c r="K297" s="14">
        <f t="shared" si="61"/>
        <v>6.5</v>
      </c>
      <c r="L297" s="21">
        <v>232</v>
      </c>
      <c r="M297" s="14">
        <f t="shared" si="66"/>
        <v>35.692307692307693</v>
      </c>
      <c r="N297" s="14">
        <f t="shared" si="62"/>
        <v>26.807167832167835</v>
      </c>
      <c r="O297" s="23"/>
      <c r="P297" s="23"/>
      <c r="Q297" s="15"/>
    </row>
    <row r="298" spans="1:17" x14ac:dyDescent="0.25">
      <c r="A298" s="1">
        <v>41596</v>
      </c>
      <c r="B298" s="48">
        <f t="shared" si="63"/>
        <v>322</v>
      </c>
      <c r="C298" s="48">
        <f t="shared" si="64"/>
        <v>322</v>
      </c>
      <c r="D298" s="10">
        <f t="shared" si="57"/>
        <v>2013</v>
      </c>
      <c r="E298" s="10">
        <f t="shared" si="58"/>
        <v>2013</v>
      </c>
      <c r="F298" s="10">
        <f t="shared" si="59"/>
        <v>47</v>
      </c>
      <c r="G298" s="10">
        <f t="shared" si="65"/>
        <v>47</v>
      </c>
      <c r="H298" s="11">
        <f t="shared" si="60"/>
        <v>2</v>
      </c>
      <c r="I298" s="12">
        <v>24</v>
      </c>
      <c r="J298" s="23">
        <v>11</v>
      </c>
      <c r="K298" s="14">
        <f t="shared" si="61"/>
        <v>11</v>
      </c>
      <c r="L298" s="21">
        <v>183</v>
      </c>
      <c r="M298" s="14">
        <f t="shared" si="66"/>
        <v>16.636363636363637</v>
      </c>
      <c r="N298" s="14">
        <f t="shared" si="62"/>
        <v>26.807167832167835</v>
      </c>
      <c r="O298" s="23"/>
      <c r="P298" s="23"/>
      <c r="Q298" s="15"/>
    </row>
    <row r="299" spans="1:17" x14ac:dyDescent="0.25">
      <c r="A299" s="1">
        <v>41597</v>
      </c>
      <c r="B299" s="48">
        <f t="shared" si="63"/>
        <v>323</v>
      </c>
      <c r="C299" s="48">
        <f t="shared" si="64"/>
        <v>323</v>
      </c>
      <c r="D299" s="10">
        <f t="shared" si="57"/>
        <v>2013</v>
      </c>
      <c r="E299" s="10">
        <f t="shared" si="58"/>
        <v>2013</v>
      </c>
      <c r="F299" s="10">
        <f t="shared" si="59"/>
        <v>47</v>
      </c>
      <c r="G299" s="10">
        <f t="shared" si="65"/>
        <v>47</v>
      </c>
      <c r="H299" s="11">
        <f t="shared" si="60"/>
        <v>3</v>
      </c>
      <c r="I299" s="12">
        <v>24</v>
      </c>
      <c r="J299" s="23">
        <v>10</v>
      </c>
      <c r="K299" s="14">
        <f t="shared" si="61"/>
        <v>10</v>
      </c>
      <c r="L299" s="21">
        <v>119</v>
      </c>
      <c r="M299" s="14">
        <f t="shared" si="66"/>
        <v>11.9</v>
      </c>
      <c r="N299" s="14">
        <f t="shared" si="62"/>
        <v>26.807167832167835</v>
      </c>
      <c r="O299" s="23">
        <v>49</v>
      </c>
      <c r="P299" s="23">
        <v>26</v>
      </c>
      <c r="Q299" s="15">
        <f>P299/(O299+P299)</f>
        <v>0.34666666666666668</v>
      </c>
    </row>
    <row r="300" spans="1:17" x14ac:dyDescent="0.25">
      <c r="A300" s="1">
        <v>41598</v>
      </c>
      <c r="B300" s="48">
        <f t="shared" si="63"/>
        <v>324</v>
      </c>
      <c r="C300" s="48">
        <f t="shared" si="64"/>
        <v>324</v>
      </c>
      <c r="D300" s="10">
        <f t="shared" si="57"/>
        <v>2013</v>
      </c>
      <c r="E300" s="10">
        <f t="shared" si="58"/>
        <v>2013</v>
      </c>
      <c r="F300" s="10">
        <f t="shared" si="59"/>
        <v>47</v>
      </c>
      <c r="G300" s="10">
        <f t="shared" si="65"/>
        <v>47</v>
      </c>
      <c r="H300" s="11">
        <f t="shared" si="60"/>
        <v>4</v>
      </c>
      <c r="I300" s="12">
        <v>12</v>
      </c>
      <c r="J300" s="23">
        <v>6</v>
      </c>
      <c r="K300" s="14">
        <f t="shared" si="61"/>
        <v>3</v>
      </c>
      <c r="L300" s="21">
        <v>129</v>
      </c>
      <c r="M300" s="14">
        <f t="shared" si="66"/>
        <v>43</v>
      </c>
      <c r="N300" s="14">
        <f t="shared" si="62"/>
        <v>26.807167832167835</v>
      </c>
      <c r="O300" s="23"/>
      <c r="P300" s="23"/>
      <c r="Q300" s="15"/>
    </row>
    <row r="301" spans="1:17" x14ac:dyDescent="0.25">
      <c r="A301" s="1">
        <v>41602</v>
      </c>
      <c r="B301" s="48">
        <f t="shared" si="63"/>
        <v>328</v>
      </c>
      <c r="C301" s="48">
        <f t="shared" si="64"/>
        <v>328</v>
      </c>
      <c r="D301" s="10">
        <f t="shared" si="57"/>
        <v>2013</v>
      </c>
      <c r="E301" s="10">
        <f t="shared" si="58"/>
        <v>2013</v>
      </c>
      <c r="F301" s="10">
        <f t="shared" si="59"/>
        <v>48</v>
      </c>
      <c r="G301" s="10">
        <f t="shared" si="65"/>
        <v>48</v>
      </c>
      <c r="H301" s="11">
        <f t="shared" si="60"/>
        <v>1</v>
      </c>
      <c r="I301" s="12">
        <v>12</v>
      </c>
      <c r="J301">
        <v>16</v>
      </c>
      <c r="K301" s="14">
        <f t="shared" si="61"/>
        <v>8</v>
      </c>
      <c r="L301" s="21">
        <v>210</v>
      </c>
      <c r="M301" s="14">
        <f t="shared" si="66"/>
        <v>26.25</v>
      </c>
      <c r="N301" s="14">
        <f t="shared" si="62"/>
        <v>18.962499999999999</v>
      </c>
      <c r="O301" s="23">
        <v>4</v>
      </c>
      <c r="P301" s="23">
        <v>7</v>
      </c>
      <c r="Q301" s="15">
        <f>P301/(O301+P301)</f>
        <v>0.63636363636363635</v>
      </c>
    </row>
    <row r="302" spans="1:17" x14ac:dyDescent="0.25">
      <c r="A302" s="1">
        <v>41603</v>
      </c>
      <c r="B302" s="48">
        <f t="shared" si="63"/>
        <v>329</v>
      </c>
      <c r="C302" s="48">
        <f t="shared" si="64"/>
        <v>329</v>
      </c>
      <c r="D302" s="10">
        <f t="shared" si="57"/>
        <v>2013</v>
      </c>
      <c r="E302" s="10">
        <f t="shared" si="58"/>
        <v>2013</v>
      </c>
      <c r="F302" s="10">
        <f t="shared" si="59"/>
        <v>48</v>
      </c>
      <c r="G302" s="10">
        <f t="shared" si="65"/>
        <v>48</v>
      </c>
      <c r="H302" s="11">
        <f t="shared" si="60"/>
        <v>2</v>
      </c>
      <c r="I302" s="12">
        <v>24</v>
      </c>
      <c r="J302">
        <v>10</v>
      </c>
      <c r="K302" s="14">
        <f t="shared" si="61"/>
        <v>10</v>
      </c>
      <c r="L302" s="21">
        <v>73</v>
      </c>
      <c r="M302" s="14">
        <f t="shared" si="66"/>
        <v>7.3</v>
      </c>
      <c r="N302" s="14">
        <f t="shared" si="62"/>
        <v>18.962499999999999</v>
      </c>
      <c r="O302" s="23">
        <v>4</v>
      </c>
      <c r="P302" s="23">
        <v>2</v>
      </c>
      <c r="Q302" s="15">
        <f>P302/(O302+P302)</f>
        <v>0.33333333333333331</v>
      </c>
    </row>
    <row r="303" spans="1:17" x14ac:dyDescent="0.25">
      <c r="A303" s="1">
        <v>41604</v>
      </c>
      <c r="B303" s="48">
        <f t="shared" si="63"/>
        <v>330</v>
      </c>
      <c r="C303" s="48">
        <f t="shared" si="64"/>
        <v>330</v>
      </c>
      <c r="D303" s="10">
        <f t="shared" si="57"/>
        <v>2013</v>
      </c>
      <c r="E303" s="10">
        <f t="shared" si="58"/>
        <v>2013</v>
      </c>
      <c r="F303" s="10">
        <f t="shared" si="59"/>
        <v>48</v>
      </c>
      <c r="G303" s="10">
        <f t="shared" si="65"/>
        <v>48</v>
      </c>
      <c r="H303" s="11">
        <f t="shared" si="60"/>
        <v>3</v>
      </c>
      <c r="I303" s="12">
        <v>24</v>
      </c>
      <c r="J303">
        <v>5</v>
      </c>
      <c r="K303" s="14">
        <f t="shared" si="61"/>
        <v>5</v>
      </c>
      <c r="L303" s="21">
        <v>74</v>
      </c>
      <c r="M303" s="14">
        <f t="shared" si="66"/>
        <v>14.8</v>
      </c>
      <c r="N303" s="14">
        <f t="shared" si="62"/>
        <v>18.962499999999999</v>
      </c>
      <c r="O303" s="23">
        <v>15</v>
      </c>
      <c r="P303" s="23">
        <v>13</v>
      </c>
      <c r="Q303" s="15">
        <f>P303/(O303+P303)</f>
        <v>0.4642857142857143</v>
      </c>
    </row>
    <row r="304" spans="1:17" x14ac:dyDescent="0.25">
      <c r="A304" s="1">
        <v>41605</v>
      </c>
      <c r="B304" s="48">
        <f t="shared" si="63"/>
        <v>331</v>
      </c>
      <c r="C304" s="48">
        <f t="shared" si="64"/>
        <v>331</v>
      </c>
      <c r="D304" s="10">
        <f t="shared" si="57"/>
        <v>2013</v>
      </c>
      <c r="E304" s="10">
        <f t="shared" si="58"/>
        <v>2013</v>
      </c>
      <c r="F304" s="10">
        <f t="shared" si="59"/>
        <v>48</v>
      </c>
      <c r="G304" s="10">
        <f t="shared" si="65"/>
        <v>48</v>
      </c>
      <c r="H304" s="11">
        <f t="shared" si="60"/>
        <v>4</v>
      </c>
      <c r="I304" s="12">
        <v>12</v>
      </c>
      <c r="J304">
        <v>4</v>
      </c>
      <c r="K304" s="14">
        <f t="shared" si="61"/>
        <v>2</v>
      </c>
      <c r="L304" s="21">
        <v>55</v>
      </c>
      <c r="M304" s="14">
        <f t="shared" si="66"/>
        <v>27.5</v>
      </c>
      <c r="N304" s="14">
        <f t="shared" si="62"/>
        <v>18.962499999999999</v>
      </c>
      <c r="O304"/>
      <c r="P304"/>
      <c r="Q304" s="15"/>
    </row>
    <row r="305" spans="1:17" x14ac:dyDescent="0.25">
      <c r="A305" s="1">
        <v>41609</v>
      </c>
      <c r="B305" s="48">
        <f t="shared" si="63"/>
        <v>335</v>
      </c>
      <c r="C305" s="48">
        <f t="shared" si="64"/>
        <v>335</v>
      </c>
      <c r="D305" s="10">
        <f t="shared" si="57"/>
        <v>2013</v>
      </c>
      <c r="E305" s="10">
        <f t="shared" si="58"/>
        <v>2013</v>
      </c>
      <c r="F305" s="10">
        <f t="shared" si="59"/>
        <v>49</v>
      </c>
      <c r="G305" s="10">
        <f t="shared" si="65"/>
        <v>49</v>
      </c>
      <c r="H305" s="11">
        <f t="shared" si="60"/>
        <v>1</v>
      </c>
      <c r="I305" s="12">
        <v>12</v>
      </c>
      <c r="J305">
        <v>19</v>
      </c>
      <c r="K305" s="14">
        <f t="shared" si="61"/>
        <v>9.5</v>
      </c>
      <c r="L305" s="21">
        <v>1760</v>
      </c>
      <c r="M305" s="14">
        <f t="shared" si="66"/>
        <v>185.26315789473685</v>
      </c>
      <c r="N305" s="14">
        <f t="shared" si="62"/>
        <v>122.89674185463659</v>
      </c>
      <c r="O305" s="23">
        <v>11</v>
      </c>
      <c r="P305" s="23">
        <v>6</v>
      </c>
      <c r="Q305" s="15">
        <f>P305/(O305+P305)</f>
        <v>0.35294117647058826</v>
      </c>
    </row>
    <row r="306" spans="1:17" x14ac:dyDescent="0.25">
      <c r="A306" s="1">
        <v>41610</v>
      </c>
      <c r="B306" s="48">
        <f t="shared" si="63"/>
        <v>336</v>
      </c>
      <c r="C306" s="48">
        <f t="shared" si="64"/>
        <v>336</v>
      </c>
      <c r="D306" s="10">
        <f t="shared" si="57"/>
        <v>2013</v>
      </c>
      <c r="E306" s="10">
        <f t="shared" si="58"/>
        <v>2013</v>
      </c>
      <c r="F306" s="10">
        <f t="shared" si="59"/>
        <v>49</v>
      </c>
      <c r="G306" s="10">
        <f t="shared" si="65"/>
        <v>49</v>
      </c>
      <c r="H306" s="11">
        <f t="shared" si="60"/>
        <v>2</v>
      </c>
      <c r="I306" s="12">
        <v>24</v>
      </c>
      <c r="J306">
        <v>15</v>
      </c>
      <c r="K306" s="14">
        <f t="shared" si="61"/>
        <v>15</v>
      </c>
      <c r="L306" s="21">
        <v>343</v>
      </c>
      <c r="M306" s="14">
        <f t="shared" si="66"/>
        <v>22.866666666666667</v>
      </c>
      <c r="N306" s="14">
        <f t="shared" si="62"/>
        <v>122.89674185463659</v>
      </c>
      <c r="O306" s="23">
        <v>56</v>
      </c>
      <c r="P306" s="23">
        <v>42</v>
      </c>
      <c r="Q306" s="15">
        <f>P306/(O306+P306)</f>
        <v>0.42857142857142855</v>
      </c>
    </row>
    <row r="307" spans="1:17" x14ac:dyDescent="0.25">
      <c r="A307" s="1">
        <v>41611</v>
      </c>
      <c r="B307" s="48">
        <f t="shared" si="63"/>
        <v>337</v>
      </c>
      <c r="C307" s="48">
        <f t="shared" si="64"/>
        <v>337</v>
      </c>
      <c r="D307" s="10">
        <f t="shared" si="57"/>
        <v>2013</v>
      </c>
      <c r="E307" s="10">
        <f t="shared" si="58"/>
        <v>2013</v>
      </c>
      <c r="F307" s="10">
        <f t="shared" si="59"/>
        <v>49</v>
      </c>
      <c r="G307" s="10">
        <f t="shared" si="65"/>
        <v>49</v>
      </c>
      <c r="H307" s="11">
        <f t="shared" si="60"/>
        <v>3</v>
      </c>
      <c r="I307" s="12">
        <v>24</v>
      </c>
      <c r="J307">
        <v>15</v>
      </c>
      <c r="K307" s="14">
        <f t="shared" si="61"/>
        <v>15</v>
      </c>
      <c r="L307" s="21">
        <v>1884</v>
      </c>
      <c r="M307" s="14">
        <f t="shared" si="66"/>
        <v>125.6</v>
      </c>
      <c r="N307" s="14">
        <f t="shared" si="62"/>
        <v>122.89674185463659</v>
      </c>
      <c r="O307" s="23">
        <v>162</v>
      </c>
      <c r="P307" s="23">
        <v>74</v>
      </c>
      <c r="Q307" s="15">
        <f>P307/(O307+P307)</f>
        <v>0.3135593220338983</v>
      </c>
    </row>
    <row r="308" spans="1:17" x14ac:dyDescent="0.25">
      <c r="A308" s="1">
        <v>41612</v>
      </c>
      <c r="B308" s="48">
        <f t="shared" si="63"/>
        <v>338</v>
      </c>
      <c r="C308" s="48">
        <f t="shared" si="64"/>
        <v>338</v>
      </c>
      <c r="D308" s="10">
        <f t="shared" si="57"/>
        <v>2013</v>
      </c>
      <c r="E308" s="10">
        <f t="shared" si="58"/>
        <v>2013</v>
      </c>
      <c r="F308" s="10">
        <f t="shared" si="59"/>
        <v>49</v>
      </c>
      <c r="G308" s="10">
        <f t="shared" si="65"/>
        <v>49</v>
      </c>
      <c r="H308" s="11">
        <f t="shared" si="60"/>
        <v>4</v>
      </c>
      <c r="I308" s="12">
        <v>12</v>
      </c>
      <c r="J308">
        <v>14</v>
      </c>
      <c r="K308" s="14">
        <f t="shared" si="61"/>
        <v>7</v>
      </c>
      <c r="L308" s="21">
        <v>1105</v>
      </c>
      <c r="M308" s="14">
        <f t="shared" si="66"/>
        <v>157.85714285714286</v>
      </c>
      <c r="N308" s="14">
        <f t="shared" si="62"/>
        <v>122.89674185463659</v>
      </c>
      <c r="O308"/>
      <c r="P308"/>
      <c r="Q308" s="15"/>
    </row>
    <row r="309" spans="1:17" x14ac:dyDescent="0.25">
      <c r="A309" s="1">
        <v>41616</v>
      </c>
      <c r="B309" s="48">
        <f t="shared" si="63"/>
        <v>342</v>
      </c>
      <c r="C309" s="48">
        <f t="shared" si="64"/>
        <v>342</v>
      </c>
      <c r="D309" s="10">
        <f t="shared" si="57"/>
        <v>2013</v>
      </c>
      <c r="E309" s="10">
        <f t="shared" si="58"/>
        <v>2013</v>
      </c>
      <c r="F309" s="10">
        <f t="shared" si="59"/>
        <v>50</v>
      </c>
      <c r="G309" s="10">
        <f t="shared" si="65"/>
        <v>50</v>
      </c>
      <c r="H309" s="11">
        <f t="shared" si="60"/>
        <v>1</v>
      </c>
      <c r="I309" s="12">
        <v>12</v>
      </c>
      <c r="J309">
        <v>26</v>
      </c>
      <c r="K309" s="14">
        <f t="shared" si="61"/>
        <v>13</v>
      </c>
      <c r="L309" s="21">
        <v>1515</v>
      </c>
      <c r="M309" s="14">
        <f t="shared" si="66"/>
        <v>116.53846153846153</v>
      </c>
      <c r="N309" s="14">
        <f t="shared" si="62"/>
        <v>64.920329670329664</v>
      </c>
      <c r="O309" s="23">
        <v>224</v>
      </c>
      <c r="P309" s="23">
        <v>132</v>
      </c>
      <c r="Q309" s="15">
        <f t="shared" ref="Q309:Q319" si="68">P309/(O309+P309)</f>
        <v>0.3707865168539326</v>
      </c>
    </row>
    <row r="310" spans="1:17" x14ac:dyDescent="0.25">
      <c r="A310" s="1">
        <v>41617</v>
      </c>
      <c r="B310" s="48">
        <f t="shared" si="63"/>
        <v>343</v>
      </c>
      <c r="C310" s="48">
        <f t="shared" si="64"/>
        <v>343</v>
      </c>
      <c r="D310" s="10">
        <f t="shared" si="57"/>
        <v>2013</v>
      </c>
      <c r="E310" s="10">
        <f t="shared" si="58"/>
        <v>2013</v>
      </c>
      <c r="F310" s="10">
        <f t="shared" si="59"/>
        <v>50</v>
      </c>
      <c r="G310" s="10">
        <f t="shared" si="65"/>
        <v>50</v>
      </c>
      <c r="H310" s="11">
        <f t="shared" si="60"/>
        <v>2</v>
      </c>
      <c r="I310" s="12">
        <v>24</v>
      </c>
      <c r="J310">
        <v>24</v>
      </c>
      <c r="K310" s="14">
        <f t="shared" si="61"/>
        <v>24</v>
      </c>
      <c r="L310" s="21">
        <v>1008</v>
      </c>
      <c r="M310" s="14">
        <f t="shared" si="66"/>
        <v>42</v>
      </c>
      <c r="N310" s="14">
        <f t="shared" si="62"/>
        <v>64.920329670329664</v>
      </c>
      <c r="O310" s="23">
        <v>137</v>
      </c>
      <c r="P310" s="23">
        <v>71</v>
      </c>
      <c r="Q310" s="15">
        <f t="shared" si="68"/>
        <v>0.34134615384615385</v>
      </c>
    </row>
    <row r="311" spans="1:17" x14ac:dyDescent="0.25">
      <c r="A311" s="1">
        <v>41618</v>
      </c>
      <c r="B311" s="48">
        <f t="shared" si="63"/>
        <v>344</v>
      </c>
      <c r="C311" s="48">
        <f t="shared" si="64"/>
        <v>344</v>
      </c>
      <c r="D311" s="10">
        <f t="shared" si="57"/>
        <v>2013</v>
      </c>
      <c r="E311" s="10">
        <f t="shared" si="58"/>
        <v>2013</v>
      </c>
      <c r="F311" s="10">
        <f t="shared" si="59"/>
        <v>50</v>
      </c>
      <c r="G311" s="10">
        <f t="shared" si="65"/>
        <v>50</v>
      </c>
      <c r="H311" s="11">
        <f t="shared" si="60"/>
        <v>3</v>
      </c>
      <c r="I311" s="12">
        <v>24</v>
      </c>
      <c r="J311">
        <v>21</v>
      </c>
      <c r="K311" s="14">
        <f t="shared" si="61"/>
        <v>21</v>
      </c>
      <c r="L311" s="21">
        <v>836</v>
      </c>
      <c r="M311" s="14">
        <f t="shared" si="66"/>
        <v>39.80952380952381</v>
      </c>
      <c r="N311" s="14">
        <f t="shared" si="62"/>
        <v>64.920329670329664</v>
      </c>
      <c r="O311" s="23">
        <v>202</v>
      </c>
      <c r="P311" s="23">
        <v>156</v>
      </c>
      <c r="Q311" s="15">
        <f t="shared" si="68"/>
        <v>0.43575418994413406</v>
      </c>
    </row>
    <row r="312" spans="1:17" x14ac:dyDescent="0.25">
      <c r="A312" s="1">
        <v>41619</v>
      </c>
      <c r="B312" s="48">
        <f t="shared" si="63"/>
        <v>345</v>
      </c>
      <c r="C312" s="48">
        <f t="shared" si="64"/>
        <v>345</v>
      </c>
      <c r="D312" s="10">
        <f t="shared" si="57"/>
        <v>2013</v>
      </c>
      <c r="E312" s="10">
        <f t="shared" si="58"/>
        <v>2013</v>
      </c>
      <c r="F312" s="10">
        <f t="shared" si="59"/>
        <v>50</v>
      </c>
      <c r="G312" s="10">
        <f t="shared" si="65"/>
        <v>50</v>
      </c>
      <c r="H312" s="11">
        <f t="shared" si="60"/>
        <v>4</v>
      </c>
      <c r="I312" s="12">
        <v>12</v>
      </c>
      <c r="J312">
        <v>12</v>
      </c>
      <c r="K312" s="14">
        <f t="shared" si="61"/>
        <v>6</v>
      </c>
      <c r="L312" s="21">
        <v>368</v>
      </c>
      <c r="M312" s="14">
        <f t="shared" si="66"/>
        <v>61.333333333333336</v>
      </c>
      <c r="N312" s="14">
        <f t="shared" si="62"/>
        <v>64.920329670329664</v>
      </c>
      <c r="O312" s="23">
        <v>116</v>
      </c>
      <c r="P312" s="23">
        <v>82</v>
      </c>
      <c r="Q312" s="15">
        <f t="shared" si="68"/>
        <v>0.41414141414141414</v>
      </c>
    </row>
    <row r="313" spans="1:17" x14ac:dyDescent="0.25">
      <c r="A313" s="1">
        <v>41623</v>
      </c>
      <c r="B313" s="48">
        <f t="shared" si="63"/>
        <v>349</v>
      </c>
      <c r="C313" s="48">
        <f t="shared" si="64"/>
        <v>349</v>
      </c>
      <c r="D313" s="10">
        <f t="shared" si="57"/>
        <v>2013</v>
      </c>
      <c r="E313" s="10">
        <f t="shared" si="58"/>
        <v>2013</v>
      </c>
      <c r="F313" s="10">
        <f t="shared" si="59"/>
        <v>51</v>
      </c>
      <c r="G313" s="10">
        <f t="shared" si="65"/>
        <v>51</v>
      </c>
      <c r="H313" s="11">
        <f t="shared" si="60"/>
        <v>1</v>
      </c>
      <c r="I313" s="12">
        <v>12</v>
      </c>
      <c r="J313">
        <v>26</v>
      </c>
      <c r="K313" s="14">
        <f t="shared" si="61"/>
        <v>13</v>
      </c>
      <c r="L313" s="21">
        <v>815</v>
      </c>
      <c r="M313" s="14">
        <f t="shared" si="66"/>
        <v>62.692307692307693</v>
      </c>
      <c r="N313" s="14">
        <f t="shared" si="62"/>
        <v>58.193910256410255</v>
      </c>
      <c r="O313" s="23">
        <v>256</v>
      </c>
      <c r="P313" s="23">
        <v>174</v>
      </c>
      <c r="Q313" s="15">
        <f t="shared" si="68"/>
        <v>0.40465116279069768</v>
      </c>
    </row>
    <row r="314" spans="1:17" x14ac:dyDescent="0.25">
      <c r="A314" s="1">
        <v>41624</v>
      </c>
      <c r="B314" s="48">
        <f t="shared" si="63"/>
        <v>350</v>
      </c>
      <c r="C314" s="48">
        <f t="shared" si="64"/>
        <v>350</v>
      </c>
      <c r="D314" s="10">
        <f t="shared" si="57"/>
        <v>2013</v>
      </c>
      <c r="E314" s="10">
        <f t="shared" si="58"/>
        <v>2013</v>
      </c>
      <c r="F314" s="10">
        <f t="shared" si="59"/>
        <v>51</v>
      </c>
      <c r="G314" s="10">
        <f t="shared" si="65"/>
        <v>51</v>
      </c>
      <c r="H314" s="11">
        <f t="shared" si="60"/>
        <v>2</v>
      </c>
      <c r="I314" s="12">
        <v>24</v>
      </c>
      <c r="J314">
        <v>20</v>
      </c>
      <c r="K314" s="14">
        <f t="shared" si="61"/>
        <v>20</v>
      </c>
      <c r="L314" s="21">
        <v>320</v>
      </c>
      <c r="M314" s="14">
        <f t="shared" si="66"/>
        <v>16</v>
      </c>
      <c r="N314" s="14">
        <f t="shared" si="62"/>
        <v>58.193910256410255</v>
      </c>
      <c r="O314" s="23">
        <v>120</v>
      </c>
      <c r="P314" s="23">
        <v>65</v>
      </c>
      <c r="Q314" s="15">
        <f t="shared" si="68"/>
        <v>0.35135135135135137</v>
      </c>
    </row>
    <row r="315" spans="1:17" x14ac:dyDescent="0.25">
      <c r="A315" s="1">
        <v>41625</v>
      </c>
      <c r="B315" s="48">
        <f t="shared" si="63"/>
        <v>351</v>
      </c>
      <c r="C315" s="48">
        <f t="shared" si="64"/>
        <v>351</v>
      </c>
      <c r="D315" s="10">
        <f t="shared" si="57"/>
        <v>2013</v>
      </c>
      <c r="E315" s="10">
        <f t="shared" si="58"/>
        <v>2013</v>
      </c>
      <c r="F315" s="10">
        <f t="shared" si="59"/>
        <v>51</v>
      </c>
      <c r="G315" s="10">
        <f t="shared" si="65"/>
        <v>51</v>
      </c>
      <c r="H315" s="11">
        <f t="shared" si="60"/>
        <v>3</v>
      </c>
      <c r="I315" s="12">
        <v>24</v>
      </c>
      <c r="J315">
        <v>12</v>
      </c>
      <c r="K315" s="14">
        <f t="shared" si="61"/>
        <v>12</v>
      </c>
      <c r="L315" s="21">
        <v>349</v>
      </c>
      <c r="M315" s="14">
        <f t="shared" si="66"/>
        <v>29.083333333333332</v>
      </c>
      <c r="N315" s="14">
        <f t="shared" si="62"/>
        <v>58.193910256410255</v>
      </c>
      <c r="O315" s="23">
        <v>69</v>
      </c>
      <c r="P315" s="23">
        <v>35</v>
      </c>
      <c r="Q315" s="15">
        <f t="shared" si="68"/>
        <v>0.33653846153846156</v>
      </c>
    </row>
    <row r="316" spans="1:17" x14ac:dyDescent="0.25">
      <c r="A316" s="1">
        <v>41626</v>
      </c>
      <c r="B316" s="48">
        <f t="shared" si="63"/>
        <v>352</v>
      </c>
      <c r="C316" s="48">
        <f t="shared" si="64"/>
        <v>352</v>
      </c>
      <c r="D316" s="10">
        <f t="shared" si="57"/>
        <v>2013</v>
      </c>
      <c r="E316" s="10">
        <f t="shared" si="58"/>
        <v>2013</v>
      </c>
      <c r="F316" s="10">
        <f t="shared" si="59"/>
        <v>51</v>
      </c>
      <c r="G316" s="10">
        <f t="shared" si="65"/>
        <v>51</v>
      </c>
      <c r="H316" s="11">
        <f t="shared" si="60"/>
        <v>4</v>
      </c>
      <c r="I316" s="12">
        <v>12</v>
      </c>
      <c r="J316">
        <v>4</v>
      </c>
      <c r="K316" s="14">
        <f t="shared" si="61"/>
        <v>2</v>
      </c>
      <c r="L316" s="21">
        <v>250</v>
      </c>
      <c r="M316" s="14">
        <f t="shared" si="66"/>
        <v>125</v>
      </c>
      <c r="N316" s="14">
        <f t="shared" si="62"/>
        <v>58.193910256410255</v>
      </c>
      <c r="O316" s="23">
        <v>122</v>
      </c>
      <c r="P316" s="23">
        <v>55</v>
      </c>
      <c r="Q316" s="15">
        <f t="shared" si="68"/>
        <v>0.31073446327683618</v>
      </c>
    </row>
    <row r="317" spans="1:17" x14ac:dyDescent="0.25">
      <c r="A317" s="1">
        <v>41630</v>
      </c>
      <c r="B317" s="48">
        <f t="shared" si="63"/>
        <v>356</v>
      </c>
      <c r="C317" s="48">
        <f t="shared" si="64"/>
        <v>356</v>
      </c>
      <c r="D317" s="10">
        <f t="shared" si="57"/>
        <v>2013</v>
      </c>
      <c r="E317" s="10">
        <f t="shared" si="58"/>
        <v>2013</v>
      </c>
      <c r="F317" s="10">
        <f t="shared" si="59"/>
        <v>52</v>
      </c>
      <c r="G317" s="10">
        <f t="shared" si="65"/>
        <v>52</v>
      </c>
      <c r="H317" s="11">
        <f t="shared" si="60"/>
        <v>1</v>
      </c>
      <c r="I317" s="12">
        <v>12</v>
      </c>
      <c r="J317">
        <v>24</v>
      </c>
      <c r="K317" s="14">
        <f t="shared" si="61"/>
        <v>12</v>
      </c>
      <c r="L317" s="21">
        <v>914</v>
      </c>
      <c r="M317" s="14">
        <f t="shared" si="66"/>
        <v>76.166666666666671</v>
      </c>
      <c r="N317" s="14">
        <f t="shared" si="62"/>
        <v>53.043087121212125</v>
      </c>
      <c r="O317" s="23">
        <v>146</v>
      </c>
      <c r="P317" s="23">
        <v>113</v>
      </c>
      <c r="Q317" s="15">
        <f t="shared" si="68"/>
        <v>0.43629343629343631</v>
      </c>
    </row>
    <row r="318" spans="1:17" x14ac:dyDescent="0.25">
      <c r="A318" s="1">
        <v>41631</v>
      </c>
      <c r="B318" s="48">
        <f t="shared" si="63"/>
        <v>357</v>
      </c>
      <c r="C318" s="48">
        <f t="shared" si="64"/>
        <v>357</v>
      </c>
      <c r="D318" s="10">
        <f t="shared" si="57"/>
        <v>2013</v>
      </c>
      <c r="E318" s="10">
        <f t="shared" si="58"/>
        <v>2013</v>
      </c>
      <c r="F318" s="10">
        <f t="shared" si="59"/>
        <v>52</v>
      </c>
      <c r="G318" s="10">
        <f t="shared" si="65"/>
        <v>52</v>
      </c>
      <c r="H318" s="11">
        <f t="shared" si="60"/>
        <v>2</v>
      </c>
      <c r="I318" s="12">
        <v>24</v>
      </c>
      <c r="J318">
        <v>22</v>
      </c>
      <c r="K318" s="14">
        <f t="shared" si="61"/>
        <v>22</v>
      </c>
      <c r="L318" s="21">
        <v>722</v>
      </c>
      <c r="M318" s="14">
        <f t="shared" si="66"/>
        <v>32.81818181818182</v>
      </c>
      <c r="N318" s="14">
        <f t="shared" si="62"/>
        <v>53.043087121212125</v>
      </c>
      <c r="O318" s="23">
        <v>143</v>
      </c>
      <c r="P318" s="23">
        <v>120</v>
      </c>
      <c r="Q318" s="15">
        <f t="shared" si="68"/>
        <v>0.45627376425855515</v>
      </c>
    </row>
    <row r="319" spans="1:17" x14ac:dyDescent="0.25">
      <c r="A319" s="1">
        <v>41632</v>
      </c>
      <c r="B319" s="48">
        <f t="shared" si="63"/>
        <v>358</v>
      </c>
      <c r="C319" s="48">
        <f t="shared" si="64"/>
        <v>358</v>
      </c>
      <c r="D319" s="10">
        <f t="shared" si="57"/>
        <v>2013</v>
      </c>
      <c r="E319" s="10">
        <f t="shared" si="58"/>
        <v>2013</v>
      </c>
      <c r="F319" s="10">
        <f t="shared" si="59"/>
        <v>52</v>
      </c>
      <c r="G319" s="10">
        <f t="shared" si="65"/>
        <v>52</v>
      </c>
      <c r="H319" s="11">
        <f t="shared" si="60"/>
        <v>3</v>
      </c>
      <c r="I319" s="12">
        <v>24</v>
      </c>
      <c r="J319">
        <v>16</v>
      </c>
      <c r="K319" s="14">
        <f t="shared" si="61"/>
        <v>16</v>
      </c>
      <c r="L319" s="21">
        <v>235</v>
      </c>
      <c r="M319" s="14">
        <f t="shared" si="66"/>
        <v>14.6875</v>
      </c>
      <c r="N319" s="14">
        <f t="shared" si="62"/>
        <v>53.043087121212125</v>
      </c>
      <c r="O319" s="23">
        <v>25</v>
      </c>
      <c r="P319" s="23">
        <v>24</v>
      </c>
      <c r="Q319" s="15">
        <f t="shared" si="68"/>
        <v>0.48979591836734693</v>
      </c>
    </row>
    <row r="320" spans="1:17" x14ac:dyDescent="0.25">
      <c r="A320" s="1">
        <v>41633</v>
      </c>
      <c r="B320" s="48">
        <f t="shared" si="63"/>
        <v>359</v>
      </c>
      <c r="C320" s="48">
        <f t="shared" si="64"/>
        <v>359</v>
      </c>
      <c r="D320" s="10">
        <f t="shared" si="57"/>
        <v>2013</v>
      </c>
      <c r="E320" s="10">
        <f t="shared" si="58"/>
        <v>2013</v>
      </c>
      <c r="F320" s="10">
        <f t="shared" si="59"/>
        <v>52</v>
      </c>
      <c r="G320" s="10">
        <f t="shared" si="65"/>
        <v>52</v>
      </c>
      <c r="H320" s="11">
        <f t="shared" si="60"/>
        <v>4</v>
      </c>
      <c r="I320" s="12">
        <v>12</v>
      </c>
      <c r="J320">
        <v>8</v>
      </c>
      <c r="K320" s="14">
        <f t="shared" si="61"/>
        <v>4</v>
      </c>
      <c r="L320" s="21">
        <v>354</v>
      </c>
      <c r="M320" s="14">
        <f t="shared" si="66"/>
        <v>88.5</v>
      </c>
      <c r="N320" s="14">
        <f t="shared" si="62"/>
        <v>53.043087121212125</v>
      </c>
      <c r="O320"/>
      <c r="P320"/>
      <c r="Q320" s="15"/>
    </row>
    <row r="321" spans="1:17" x14ac:dyDescent="0.25">
      <c r="A321" s="1">
        <v>41637</v>
      </c>
      <c r="B321" s="48">
        <f t="shared" si="63"/>
        <v>363</v>
      </c>
      <c r="C321" s="48">
        <f t="shared" si="64"/>
        <v>363</v>
      </c>
      <c r="D321" s="10">
        <f t="shared" si="57"/>
        <v>2013</v>
      </c>
      <c r="E321" s="10">
        <f t="shared" si="58"/>
        <v>2013</v>
      </c>
      <c r="F321" s="10">
        <f t="shared" si="59"/>
        <v>53</v>
      </c>
      <c r="G321" s="10">
        <f t="shared" si="65"/>
        <v>53</v>
      </c>
      <c r="H321" s="11">
        <f t="shared" si="60"/>
        <v>1</v>
      </c>
      <c r="I321" s="12">
        <v>12</v>
      </c>
      <c r="J321">
        <v>20</v>
      </c>
      <c r="K321" s="14">
        <f t="shared" si="61"/>
        <v>10</v>
      </c>
      <c r="L321" s="21">
        <v>98</v>
      </c>
      <c r="M321" s="14">
        <f t="shared" si="66"/>
        <v>9.8000000000000007</v>
      </c>
      <c r="N321" s="14">
        <f t="shared" si="62"/>
        <v>9.476923076923077</v>
      </c>
      <c r="O321" s="23">
        <v>16</v>
      </c>
      <c r="P321" s="23">
        <v>6</v>
      </c>
      <c r="Q321" s="15">
        <f>P321/(O321+P321)</f>
        <v>0.27272727272727271</v>
      </c>
    </row>
    <row r="322" spans="1:17" x14ac:dyDescent="0.25">
      <c r="A322" s="1">
        <v>41638</v>
      </c>
      <c r="B322" s="48">
        <f t="shared" si="63"/>
        <v>364</v>
      </c>
      <c r="C322" s="48">
        <f t="shared" si="64"/>
        <v>364</v>
      </c>
      <c r="D322" s="10">
        <f t="shared" ref="D322:D385" si="69">YEAR(A322)</f>
        <v>2013</v>
      </c>
      <c r="E322" s="10">
        <f t="shared" ref="E322:E385" si="70">IF(F322&gt;10,D322,D322-1)</f>
        <v>2013</v>
      </c>
      <c r="F322" s="10">
        <f t="shared" ref="F322:F385" si="71">WEEKNUM(A322)</f>
        <v>53</v>
      </c>
      <c r="G322" s="10">
        <f t="shared" si="65"/>
        <v>53</v>
      </c>
      <c r="H322" s="11">
        <f t="shared" ref="H322:H363" si="72">WEEKDAY(A322)</f>
        <v>2</v>
      </c>
      <c r="I322" s="12">
        <v>24</v>
      </c>
      <c r="J322">
        <v>13</v>
      </c>
      <c r="K322" s="14">
        <f t="shared" ref="K322:K363" si="73">(I322/24)*J322</f>
        <v>13</v>
      </c>
      <c r="L322" s="21">
        <v>43</v>
      </c>
      <c r="M322" s="14">
        <f t="shared" si="66"/>
        <v>3.3076923076923075</v>
      </c>
      <c r="N322" s="14">
        <f t="shared" ref="N322:N363" si="74">AVERAGEIFS(M:M,E:E,E322,G:G,G322)</f>
        <v>9.476923076923077</v>
      </c>
      <c r="O322" s="23">
        <v>4</v>
      </c>
      <c r="P322" s="23">
        <v>5</v>
      </c>
      <c r="Q322" s="15">
        <f>P322/(O322+P322)</f>
        <v>0.55555555555555558</v>
      </c>
    </row>
    <row r="323" spans="1:17" x14ac:dyDescent="0.25">
      <c r="A323" s="1">
        <v>41639</v>
      </c>
      <c r="B323" s="48">
        <f t="shared" ref="B323:B386" si="75">A323-DATE(YEAR(A323), 1, 0)</f>
        <v>365</v>
      </c>
      <c r="C323" s="48">
        <f t="shared" ref="C323:C386" si="76">IF(B323&lt;300, B323+(DATE(YEAR(A323), 12, 31)-DATE(YEAR(A323), 1, 1)+1), B323)</f>
        <v>365</v>
      </c>
      <c r="D323" s="10">
        <f t="shared" si="69"/>
        <v>2013</v>
      </c>
      <c r="E323" s="10">
        <f t="shared" si="70"/>
        <v>2013</v>
      </c>
      <c r="F323" s="10">
        <f t="shared" si="71"/>
        <v>53</v>
      </c>
      <c r="G323" s="10">
        <f t="shared" si="65"/>
        <v>53</v>
      </c>
      <c r="H323" s="11">
        <f t="shared" si="72"/>
        <v>3</v>
      </c>
      <c r="I323" s="12">
        <v>24</v>
      </c>
      <c r="J323">
        <v>5</v>
      </c>
      <c r="K323" s="14">
        <f t="shared" si="73"/>
        <v>5</v>
      </c>
      <c r="L323" s="21">
        <v>19</v>
      </c>
      <c r="M323" s="14">
        <f t="shared" si="66"/>
        <v>3.8</v>
      </c>
      <c r="N323" s="14">
        <f t="shared" si="74"/>
        <v>9.476923076923077</v>
      </c>
      <c r="O323"/>
      <c r="P323"/>
      <c r="Q323" s="15"/>
    </row>
    <row r="324" spans="1:17" x14ac:dyDescent="0.25">
      <c r="A324" s="1">
        <v>41640</v>
      </c>
      <c r="B324" s="48">
        <f t="shared" si="75"/>
        <v>1</v>
      </c>
      <c r="C324" s="48">
        <f t="shared" si="76"/>
        <v>366</v>
      </c>
      <c r="D324" s="10">
        <f t="shared" si="69"/>
        <v>2014</v>
      </c>
      <c r="E324" s="10">
        <f t="shared" si="70"/>
        <v>2013</v>
      </c>
      <c r="F324" s="10">
        <f t="shared" si="71"/>
        <v>1</v>
      </c>
      <c r="G324" s="10">
        <v>53</v>
      </c>
      <c r="H324" s="11">
        <f t="shared" si="72"/>
        <v>4</v>
      </c>
      <c r="I324" s="12">
        <v>12</v>
      </c>
      <c r="J324">
        <v>2</v>
      </c>
      <c r="K324" s="14">
        <f t="shared" si="73"/>
        <v>1</v>
      </c>
      <c r="L324" s="21">
        <v>21</v>
      </c>
      <c r="M324" s="14">
        <f t="shared" si="66"/>
        <v>21</v>
      </c>
      <c r="N324" s="14">
        <f t="shared" si="74"/>
        <v>9.476923076923077</v>
      </c>
      <c r="O324" s="23">
        <v>10</v>
      </c>
      <c r="P324" s="23">
        <v>3</v>
      </c>
      <c r="Q324" s="15">
        <f>P324/(O324+P324)</f>
        <v>0.23076923076923078</v>
      </c>
    </row>
    <row r="325" spans="1:17" x14ac:dyDescent="0.25">
      <c r="A325" s="1">
        <v>41959</v>
      </c>
      <c r="B325" s="48">
        <f t="shared" si="75"/>
        <v>320</v>
      </c>
      <c r="C325" s="48">
        <f t="shared" si="76"/>
        <v>320</v>
      </c>
      <c r="D325" s="10">
        <f t="shared" si="69"/>
        <v>2014</v>
      </c>
      <c r="E325" s="10">
        <f t="shared" si="70"/>
        <v>2014</v>
      </c>
      <c r="F325" s="10">
        <f t="shared" si="71"/>
        <v>47</v>
      </c>
      <c r="G325" s="10">
        <f t="shared" ref="G325:G388" si="77">IF(F325&gt;10,F325,"")</f>
        <v>47</v>
      </c>
      <c r="H325" s="11">
        <f t="shared" si="72"/>
        <v>1</v>
      </c>
      <c r="I325" s="12">
        <v>12</v>
      </c>
      <c r="J325">
        <v>16</v>
      </c>
      <c r="K325" s="14">
        <f t="shared" si="73"/>
        <v>8</v>
      </c>
      <c r="L325" s="11">
        <v>167</v>
      </c>
      <c r="M325" s="14">
        <f t="shared" si="66"/>
        <v>20.875</v>
      </c>
      <c r="N325" s="14">
        <f t="shared" si="74"/>
        <v>21.685416666666669</v>
      </c>
    </row>
    <row r="326" spans="1:17" x14ac:dyDescent="0.25">
      <c r="A326" s="1">
        <v>41960</v>
      </c>
      <c r="B326" s="48">
        <f t="shared" si="75"/>
        <v>321</v>
      </c>
      <c r="C326" s="48">
        <f t="shared" si="76"/>
        <v>321</v>
      </c>
      <c r="D326" s="10">
        <f t="shared" si="69"/>
        <v>2014</v>
      </c>
      <c r="E326" s="10">
        <f t="shared" si="70"/>
        <v>2014</v>
      </c>
      <c r="F326" s="10">
        <f t="shared" si="71"/>
        <v>47</v>
      </c>
      <c r="G326" s="10">
        <f t="shared" si="77"/>
        <v>47</v>
      </c>
      <c r="H326" s="11">
        <f t="shared" si="72"/>
        <v>2</v>
      </c>
      <c r="I326" s="12">
        <v>24</v>
      </c>
      <c r="J326">
        <v>10</v>
      </c>
      <c r="K326" s="14">
        <f t="shared" si="73"/>
        <v>10</v>
      </c>
      <c r="L326" s="11">
        <v>130</v>
      </c>
      <c r="M326" s="14">
        <f t="shared" si="66"/>
        <v>13</v>
      </c>
      <c r="N326" s="14">
        <f t="shared" si="74"/>
        <v>21.685416666666669</v>
      </c>
    </row>
    <row r="327" spans="1:17" x14ac:dyDescent="0.25">
      <c r="A327" s="1">
        <v>41961</v>
      </c>
      <c r="B327" s="48">
        <f t="shared" si="75"/>
        <v>322</v>
      </c>
      <c r="C327" s="48">
        <f t="shared" si="76"/>
        <v>322</v>
      </c>
      <c r="D327" s="10">
        <f t="shared" si="69"/>
        <v>2014</v>
      </c>
      <c r="E327" s="10">
        <f t="shared" si="70"/>
        <v>2014</v>
      </c>
      <c r="F327" s="10">
        <f t="shared" si="71"/>
        <v>47</v>
      </c>
      <c r="G327" s="10">
        <f t="shared" si="77"/>
        <v>47</v>
      </c>
      <c r="H327" s="11">
        <f t="shared" si="72"/>
        <v>3</v>
      </c>
      <c r="I327" s="12">
        <v>24</v>
      </c>
      <c r="J327">
        <v>5</v>
      </c>
      <c r="K327" s="14">
        <f t="shared" si="73"/>
        <v>5</v>
      </c>
      <c r="L327" s="11">
        <v>111</v>
      </c>
      <c r="M327" s="14">
        <f t="shared" si="66"/>
        <v>22.2</v>
      </c>
      <c r="N327" s="14">
        <f t="shared" si="74"/>
        <v>21.685416666666669</v>
      </c>
    </row>
    <row r="328" spans="1:17" x14ac:dyDescent="0.25">
      <c r="A328" s="1">
        <v>41962</v>
      </c>
      <c r="B328" s="48">
        <f t="shared" si="75"/>
        <v>323</v>
      </c>
      <c r="C328" s="48">
        <f t="shared" si="76"/>
        <v>323</v>
      </c>
      <c r="D328" s="10">
        <f t="shared" si="69"/>
        <v>2014</v>
      </c>
      <c r="E328" s="10">
        <f t="shared" si="70"/>
        <v>2014</v>
      </c>
      <c r="F328" s="10">
        <f t="shared" si="71"/>
        <v>47</v>
      </c>
      <c r="G328" s="10">
        <f t="shared" si="77"/>
        <v>47</v>
      </c>
      <c r="H328" s="11">
        <f t="shared" si="72"/>
        <v>4</v>
      </c>
      <c r="I328" s="12">
        <v>12</v>
      </c>
      <c r="J328">
        <v>3</v>
      </c>
      <c r="K328" s="14">
        <f t="shared" si="73"/>
        <v>1.5</v>
      </c>
      <c r="L328" s="11">
        <v>46</v>
      </c>
      <c r="M328" s="14">
        <f t="shared" si="66"/>
        <v>30.666666666666668</v>
      </c>
      <c r="N328" s="14">
        <f t="shared" si="74"/>
        <v>21.685416666666669</v>
      </c>
    </row>
    <row r="329" spans="1:17" x14ac:dyDescent="0.25">
      <c r="A329" s="1">
        <v>41966</v>
      </c>
      <c r="B329" s="48">
        <f t="shared" si="75"/>
        <v>327</v>
      </c>
      <c r="C329" s="48">
        <f t="shared" si="76"/>
        <v>327</v>
      </c>
      <c r="D329" s="10">
        <f t="shared" si="69"/>
        <v>2014</v>
      </c>
      <c r="E329" s="10">
        <f t="shared" si="70"/>
        <v>2014</v>
      </c>
      <c r="F329" s="10">
        <f t="shared" si="71"/>
        <v>48</v>
      </c>
      <c r="G329" s="10">
        <f t="shared" si="77"/>
        <v>48</v>
      </c>
      <c r="H329" s="11">
        <f t="shared" si="72"/>
        <v>1</v>
      </c>
      <c r="I329" s="12">
        <v>12</v>
      </c>
      <c r="J329">
        <v>16</v>
      </c>
      <c r="K329" s="14">
        <f t="shared" si="73"/>
        <v>8</v>
      </c>
      <c r="L329" s="11">
        <v>909</v>
      </c>
      <c r="M329" s="14">
        <f t="shared" si="66"/>
        <v>113.625</v>
      </c>
      <c r="N329" s="14">
        <f t="shared" si="74"/>
        <v>46.48996040723982</v>
      </c>
      <c r="O329" s="11">
        <v>132</v>
      </c>
      <c r="P329" s="11">
        <v>39</v>
      </c>
      <c r="Q329" s="24">
        <f t="shared" ref="Q329:Q350" si="78">P329/(O329+P329)</f>
        <v>0.22807017543859648</v>
      </c>
    </row>
    <row r="330" spans="1:17" x14ac:dyDescent="0.25">
      <c r="A330" s="1">
        <v>41967</v>
      </c>
      <c r="B330" s="48">
        <f t="shared" si="75"/>
        <v>328</v>
      </c>
      <c r="C330" s="48">
        <f t="shared" si="76"/>
        <v>328</v>
      </c>
      <c r="D330" s="10">
        <f t="shared" si="69"/>
        <v>2014</v>
      </c>
      <c r="E330" s="10">
        <f t="shared" si="70"/>
        <v>2014</v>
      </c>
      <c r="F330" s="10">
        <f t="shared" si="71"/>
        <v>48</v>
      </c>
      <c r="G330" s="10">
        <f t="shared" si="77"/>
        <v>48</v>
      </c>
      <c r="H330" s="11">
        <f t="shared" si="72"/>
        <v>2</v>
      </c>
      <c r="I330" s="12">
        <v>24</v>
      </c>
      <c r="J330">
        <v>17</v>
      </c>
      <c r="K330" s="14">
        <f t="shared" si="73"/>
        <v>17</v>
      </c>
      <c r="L330" s="11">
        <v>568</v>
      </c>
      <c r="M330" s="14">
        <f t="shared" si="66"/>
        <v>33.411764705882355</v>
      </c>
      <c r="N330" s="14">
        <f t="shared" si="74"/>
        <v>46.48996040723982</v>
      </c>
      <c r="O330" s="11">
        <v>193</v>
      </c>
      <c r="P330" s="11">
        <v>101</v>
      </c>
      <c r="Q330" s="24">
        <f t="shared" si="78"/>
        <v>0.34353741496598639</v>
      </c>
    </row>
    <row r="331" spans="1:17" x14ac:dyDescent="0.25">
      <c r="A331" s="1">
        <v>41968</v>
      </c>
      <c r="B331" s="48">
        <f t="shared" si="75"/>
        <v>329</v>
      </c>
      <c r="C331" s="48">
        <f t="shared" si="76"/>
        <v>329</v>
      </c>
      <c r="D331" s="10">
        <f t="shared" si="69"/>
        <v>2014</v>
      </c>
      <c r="E331" s="10">
        <f t="shared" si="70"/>
        <v>2014</v>
      </c>
      <c r="F331" s="10">
        <f t="shared" si="71"/>
        <v>48</v>
      </c>
      <c r="G331" s="10">
        <f t="shared" si="77"/>
        <v>48</v>
      </c>
      <c r="H331" s="11">
        <f t="shared" si="72"/>
        <v>3</v>
      </c>
      <c r="I331" s="12">
        <v>24</v>
      </c>
      <c r="J331">
        <v>13</v>
      </c>
      <c r="K331" s="14">
        <f t="shared" si="73"/>
        <v>13</v>
      </c>
      <c r="L331" s="11">
        <v>246</v>
      </c>
      <c r="M331" s="14">
        <f t="shared" si="66"/>
        <v>18.923076923076923</v>
      </c>
      <c r="N331" s="14">
        <f t="shared" si="74"/>
        <v>46.48996040723982</v>
      </c>
      <c r="O331" s="11">
        <v>56</v>
      </c>
      <c r="P331" s="11">
        <v>27</v>
      </c>
      <c r="Q331" s="24">
        <f t="shared" si="78"/>
        <v>0.3253012048192771</v>
      </c>
    </row>
    <row r="332" spans="1:17" x14ac:dyDescent="0.25">
      <c r="A332" s="1">
        <v>41969</v>
      </c>
      <c r="B332" s="48">
        <f t="shared" si="75"/>
        <v>330</v>
      </c>
      <c r="C332" s="48">
        <f t="shared" si="76"/>
        <v>330</v>
      </c>
      <c r="D332" s="10">
        <f t="shared" si="69"/>
        <v>2014</v>
      </c>
      <c r="E332" s="10">
        <f t="shared" si="70"/>
        <v>2014</v>
      </c>
      <c r="F332" s="10">
        <f t="shared" si="71"/>
        <v>48</v>
      </c>
      <c r="G332" s="10">
        <f t="shared" si="77"/>
        <v>48</v>
      </c>
      <c r="H332" s="11">
        <f t="shared" si="72"/>
        <v>4</v>
      </c>
      <c r="I332" s="12">
        <v>12</v>
      </c>
      <c r="J332">
        <v>2</v>
      </c>
      <c r="K332" s="14">
        <f t="shared" si="73"/>
        <v>1</v>
      </c>
      <c r="L332" s="11">
        <v>20</v>
      </c>
      <c r="M332" s="14">
        <f t="shared" si="66"/>
        <v>20</v>
      </c>
      <c r="N332" s="14">
        <f t="shared" si="74"/>
        <v>46.48996040723982</v>
      </c>
      <c r="O332" s="11">
        <v>0</v>
      </c>
      <c r="P332" s="11">
        <v>0</v>
      </c>
      <c r="Q332" s="24" t="e">
        <f t="shared" si="78"/>
        <v>#DIV/0!</v>
      </c>
    </row>
    <row r="333" spans="1:17" x14ac:dyDescent="0.25">
      <c r="A333" s="1">
        <v>41973</v>
      </c>
      <c r="B333" s="48">
        <f t="shared" si="75"/>
        <v>334</v>
      </c>
      <c r="C333" s="48">
        <f t="shared" si="76"/>
        <v>334</v>
      </c>
      <c r="D333" s="10">
        <f t="shared" si="69"/>
        <v>2014</v>
      </c>
      <c r="E333" s="10">
        <f t="shared" si="70"/>
        <v>2014</v>
      </c>
      <c r="F333" s="10">
        <f t="shared" si="71"/>
        <v>49</v>
      </c>
      <c r="G333" s="10">
        <f t="shared" si="77"/>
        <v>49</v>
      </c>
      <c r="H333" s="11">
        <f t="shared" si="72"/>
        <v>1</v>
      </c>
      <c r="I333" s="12">
        <v>12</v>
      </c>
      <c r="J333">
        <v>14</v>
      </c>
      <c r="K333" s="14">
        <f t="shared" si="73"/>
        <v>7</v>
      </c>
      <c r="L333" s="11">
        <v>459</v>
      </c>
      <c r="M333" s="14">
        <f t="shared" si="66"/>
        <v>65.571428571428569</v>
      </c>
      <c r="N333" s="14">
        <f t="shared" si="74"/>
        <v>56.074201839826841</v>
      </c>
      <c r="O333" s="11">
        <v>175</v>
      </c>
      <c r="P333" s="11">
        <v>93</v>
      </c>
      <c r="Q333" s="24">
        <f t="shared" si="78"/>
        <v>0.34701492537313433</v>
      </c>
    </row>
    <row r="334" spans="1:17" x14ac:dyDescent="0.25">
      <c r="A334" s="1">
        <v>41974</v>
      </c>
      <c r="B334" s="48">
        <f t="shared" si="75"/>
        <v>335</v>
      </c>
      <c r="C334" s="48">
        <f t="shared" si="76"/>
        <v>335</v>
      </c>
      <c r="D334" s="10">
        <f t="shared" si="69"/>
        <v>2014</v>
      </c>
      <c r="E334" s="10">
        <f t="shared" si="70"/>
        <v>2014</v>
      </c>
      <c r="F334" s="10">
        <f t="shared" si="71"/>
        <v>49</v>
      </c>
      <c r="G334" s="10">
        <f t="shared" si="77"/>
        <v>49</v>
      </c>
      <c r="H334" s="11">
        <f t="shared" si="72"/>
        <v>2</v>
      </c>
      <c r="I334" s="12">
        <v>24</v>
      </c>
      <c r="J334">
        <v>18</v>
      </c>
      <c r="K334" s="14">
        <f t="shared" si="73"/>
        <v>18</v>
      </c>
      <c r="L334" s="11">
        <v>753</v>
      </c>
      <c r="M334" s="14">
        <f t="shared" si="66"/>
        <v>41.833333333333336</v>
      </c>
      <c r="N334" s="14">
        <f t="shared" si="74"/>
        <v>56.074201839826841</v>
      </c>
      <c r="O334" s="11">
        <v>283</v>
      </c>
      <c r="P334" s="11">
        <v>159</v>
      </c>
      <c r="Q334" s="24">
        <f t="shared" si="78"/>
        <v>0.35972850678733032</v>
      </c>
    </row>
    <row r="335" spans="1:17" x14ac:dyDescent="0.25">
      <c r="A335" s="1">
        <v>41975</v>
      </c>
      <c r="B335" s="48">
        <f t="shared" si="75"/>
        <v>336</v>
      </c>
      <c r="C335" s="48">
        <f t="shared" si="76"/>
        <v>336</v>
      </c>
      <c r="D335" s="10">
        <f t="shared" si="69"/>
        <v>2014</v>
      </c>
      <c r="E335" s="10">
        <f t="shared" si="70"/>
        <v>2014</v>
      </c>
      <c r="F335" s="10">
        <f t="shared" si="71"/>
        <v>49</v>
      </c>
      <c r="G335" s="10">
        <f t="shared" si="77"/>
        <v>49</v>
      </c>
      <c r="H335" s="11">
        <f t="shared" si="72"/>
        <v>3</v>
      </c>
      <c r="I335" s="12">
        <v>24</v>
      </c>
      <c r="J335">
        <v>16</v>
      </c>
      <c r="K335" s="14">
        <f t="shared" si="73"/>
        <v>16</v>
      </c>
      <c r="L335" s="11">
        <v>791</v>
      </c>
      <c r="M335" s="14">
        <f t="shared" si="66"/>
        <v>49.4375</v>
      </c>
      <c r="N335" s="14">
        <f t="shared" si="74"/>
        <v>56.074201839826841</v>
      </c>
      <c r="O335" s="11">
        <v>213</v>
      </c>
      <c r="P335" s="11">
        <v>135</v>
      </c>
      <c r="Q335" s="24">
        <f t="shared" si="78"/>
        <v>0.38793103448275862</v>
      </c>
    </row>
    <row r="336" spans="1:17" x14ac:dyDescent="0.25">
      <c r="A336" s="1">
        <v>41976</v>
      </c>
      <c r="B336" s="48">
        <f t="shared" si="75"/>
        <v>337</v>
      </c>
      <c r="C336" s="48">
        <f t="shared" si="76"/>
        <v>337</v>
      </c>
      <c r="D336" s="10">
        <f t="shared" si="69"/>
        <v>2014</v>
      </c>
      <c r="E336" s="10">
        <f t="shared" si="70"/>
        <v>2014</v>
      </c>
      <c r="F336" s="10">
        <f t="shared" si="71"/>
        <v>49</v>
      </c>
      <c r="G336" s="10">
        <f t="shared" si="77"/>
        <v>49</v>
      </c>
      <c r="H336" s="11">
        <f t="shared" si="72"/>
        <v>4</v>
      </c>
      <c r="I336" s="12">
        <v>12</v>
      </c>
      <c r="J336">
        <v>11</v>
      </c>
      <c r="K336" s="14">
        <f t="shared" si="73"/>
        <v>5.5</v>
      </c>
      <c r="L336" s="11">
        <v>371</v>
      </c>
      <c r="M336" s="14">
        <f t="shared" si="66"/>
        <v>67.454545454545453</v>
      </c>
      <c r="N336" s="14">
        <f t="shared" si="74"/>
        <v>56.074201839826841</v>
      </c>
      <c r="O336" s="11">
        <v>162</v>
      </c>
      <c r="P336" s="11">
        <v>84</v>
      </c>
      <c r="Q336" s="24">
        <f t="shared" si="78"/>
        <v>0.34146341463414637</v>
      </c>
    </row>
    <row r="337" spans="1:17" x14ac:dyDescent="0.25">
      <c r="A337" s="1">
        <v>41980</v>
      </c>
      <c r="B337" s="48">
        <f t="shared" si="75"/>
        <v>341</v>
      </c>
      <c r="C337" s="48">
        <f t="shared" si="76"/>
        <v>341</v>
      </c>
      <c r="D337" s="10">
        <f t="shared" si="69"/>
        <v>2014</v>
      </c>
      <c r="E337" s="10">
        <f t="shared" si="70"/>
        <v>2014</v>
      </c>
      <c r="F337" s="10">
        <f t="shared" si="71"/>
        <v>50</v>
      </c>
      <c r="G337" s="10">
        <f t="shared" si="77"/>
        <v>50</v>
      </c>
      <c r="H337" s="11">
        <f t="shared" si="72"/>
        <v>1</v>
      </c>
      <c r="I337" s="12">
        <v>12</v>
      </c>
      <c r="J337">
        <v>22</v>
      </c>
      <c r="K337" s="14">
        <f t="shared" si="73"/>
        <v>11</v>
      </c>
      <c r="L337" s="11">
        <v>569</v>
      </c>
      <c r="M337" s="14">
        <f t="shared" ref="M337:M351" si="79">L337/K337</f>
        <v>51.727272727272727</v>
      </c>
      <c r="N337" s="14">
        <f t="shared" si="74"/>
        <v>45.921278966131908</v>
      </c>
      <c r="O337" s="11">
        <v>139</v>
      </c>
      <c r="P337" s="11">
        <v>72</v>
      </c>
      <c r="Q337" s="24">
        <f t="shared" si="78"/>
        <v>0.34123222748815168</v>
      </c>
    </row>
    <row r="338" spans="1:17" x14ac:dyDescent="0.25">
      <c r="A338" s="1">
        <v>41981</v>
      </c>
      <c r="B338" s="48">
        <f t="shared" si="75"/>
        <v>342</v>
      </c>
      <c r="C338" s="48">
        <f t="shared" si="76"/>
        <v>342</v>
      </c>
      <c r="D338" s="10">
        <f t="shared" si="69"/>
        <v>2014</v>
      </c>
      <c r="E338" s="10">
        <f t="shared" si="70"/>
        <v>2014</v>
      </c>
      <c r="F338" s="10">
        <f t="shared" si="71"/>
        <v>50</v>
      </c>
      <c r="G338" s="10">
        <f t="shared" si="77"/>
        <v>50</v>
      </c>
      <c r="H338" s="11">
        <f t="shared" si="72"/>
        <v>2</v>
      </c>
      <c r="I338" s="12">
        <v>24</v>
      </c>
      <c r="J338">
        <v>17</v>
      </c>
      <c r="K338" s="14">
        <f t="shared" si="73"/>
        <v>17</v>
      </c>
      <c r="L338" s="11">
        <v>339</v>
      </c>
      <c r="M338" s="14">
        <f t="shared" si="79"/>
        <v>19.941176470588236</v>
      </c>
      <c r="N338" s="14">
        <f t="shared" si="74"/>
        <v>45.921278966131908</v>
      </c>
      <c r="O338" s="11">
        <v>86</v>
      </c>
      <c r="P338" s="11">
        <v>59</v>
      </c>
      <c r="Q338" s="24">
        <f t="shared" si="78"/>
        <v>0.40689655172413791</v>
      </c>
    </row>
    <row r="339" spans="1:17" x14ac:dyDescent="0.25">
      <c r="A339" s="1">
        <v>41982</v>
      </c>
      <c r="B339" s="48">
        <f t="shared" si="75"/>
        <v>343</v>
      </c>
      <c r="C339" s="48">
        <f t="shared" si="76"/>
        <v>343</v>
      </c>
      <c r="D339" s="10">
        <f t="shared" si="69"/>
        <v>2014</v>
      </c>
      <c r="E339" s="10">
        <f t="shared" si="70"/>
        <v>2014</v>
      </c>
      <c r="F339" s="10">
        <f t="shared" si="71"/>
        <v>50</v>
      </c>
      <c r="G339" s="10">
        <f t="shared" si="77"/>
        <v>50</v>
      </c>
      <c r="H339" s="11">
        <f t="shared" si="72"/>
        <v>3</v>
      </c>
      <c r="I339" s="12">
        <v>24</v>
      </c>
      <c r="J339">
        <v>12</v>
      </c>
      <c r="K339" s="14">
        <f t="shared" si="73"/>
        <v>12</v>
      </c>
      <c r="L339" s="11">
        <v>329</v>
      </c>
      <c r="M339" s="14">
        <f t="shared" si="79"/>
        <v>27.416666666666668</v>
      </c>
      <c r="N339" s="14">
        <f t="shared" si="74"/>
        <v>45.921278966131908</v>
      </c>
      <c r="O339" s="11">
        <v>67</v>
      </c>
      <c r="P339" s="11">
        <v>39</v>
      </c>
      <c r="Q339" s="24">
        <f t="shared" si="78"/>
        <v>0.36792452830188677</v>
      </c>
    </row>
    <row r="340" spans="1:17" x14ac:dyDescent="0.25">
      <c r="A340" s="1">
        <v>41983</v>
      </c>
      <c r="B340" s="48">
        <f t="shared" si="75"/>
        <v>344</v>
      </c>
      <c r="C340" s="48">
        <f t="shared" si="76"/>
        <v>344</v>
      </c>
      <c r="D340" s="10">
        <f t="shared" si="69"/>
        <v>2014</v>
      </c>
      <c r="E340" s="10">
        <f t="shared" si="70"/>
        <v>2014</v>
      </c>
      <c r="F340" s="10">
        <f t="shared" si="71"/>
        <v>50</v>
      </c>
      <c r="G340" s="10">
        <f t="shared" si="77"/>
        <v>50</v>
      </c>
      <c r="H340" s="11">
        <f t="shared" si="72"/>
        <v>4</v>
      </c>
      <c r="I340" s="12">
        <v>12</v>
      </c>
      <c r="J340">
        <v>10</v>
      </c>
      <c r="K340" s="14">
        <f t="shared" si="73"/>
        <v>5</v>
      </c>
      <c r="L340" s="11">
        <v>423</v>
      </c>
      <c r="M340" s="14">
        <f t="shared" si="79"/>
        <v>84.6</v>
      </c>
      <c r="N340" s="14">
        <f t="shared" si="74"/>
        <v>45.921278966131908</v>
      </c>
      <c r="O340" s="11">
        <v>136</v>
      </c>
      <c r="P340" s="11">
        <v>90</v>
      </c>
      <c r="Q340" s="24">
        <f t="shared" si="78"/>
        <v>0.39823008849557523</v>
      </c>
    </row>
    <row r="341" spans="1:17" x14ac:dyDescent="0.25">
      <c r="A341" s="1">
        <v>41987</v>
      </c>
      <c r="B341" s="48">
        <f t="shared" si="75"/>
        <v>348</v>
      </c>
      <c r="C341" s="48">
        <f t="shared" si="76"/>
        <v>348</v>
      </c>
      <c r="D341" s="10">
        <f t="shared" si="69"/>
        <v>2014</v>
      </c>
      <c r="E341" s="10">
        <f t="shared" si="70"/>
        <v>2014</v>
      </c>
      <c r="F341" s="10">
        <f t="shared" si="71"/>
        <v>51</v>
      </c>
      <c r="G341" s="10">
        <f t="shared" si="77"/>
        <v>51</v>
      </c>
      <c r="H341" s="11">
        <f t="shared" si="72"/>
        <v>1</v>
      </c>
      <c r="I341" s="12">
        <v>12</v>
      </c>
      <c r="J341">
        <v>22</v>
      </c>
      <c r="K341" s="14">
        <f t="shared" si="73"/>
        <v>11</v>
      </c>
      <c r="L341" s="11">
        <v>711</v>
      </c>
      <c r="M341" s="14">
        <f t="shared" si="79"/>
        <v>64.63636363636364</v>
      </c>
      <c r="N341" s="14">
        <f t="shared" si="74"/>
        <v>45.678943850267387</v>
      </c>
      <c r="O341" s="11">
        <v>216</v>
      </c>
      <c r="P341" s="11">
        <v>156</v>
      </c>
      <c r="Q341" s="24">
        <f t="shared" si="78"/>
        <v>0.41935483870967744</v>
      </c>
    </row>
    <row r="342" spans="1:17" x14ac:dyDescent="0.25">
      <c r="A342" s="1">
        <v>41988</v>
      </c>
      <c r="B342" s="48">
        <f t="shared" si="75"/>
        <v>349</v>
      </c>
      <c r="C342" s="48">
        <f t="shared" si="76"/>
        <v>349</v>
      </c>
      <c r="D342" s="10">
        <f t="shared" si="69"/>
        <v>2014</v>
      </c>
      <c r="E342" s="10">
        <f t="shared" si="70"/>
        <v>2014</v>
      </c>
      <c r="F342" s="10">
        <f t="shared" si="71"/>
        <v>51</v>
      </c>
      <c r="G342" s="10">
        <f t="shared" si="77"/>
        <v>51</v>
      </c>
      <c r="H342" s="11">
        <f t="shared" si="72"/>
        <v>2</v>
      </c>
      <c r="I342" s="12">
        <v>24</v>
      </c>
      <c r="J342">
        <v>20</v>
      </c>
      <c r="K342" s="14">
        <f t="shared" si="73"/>
        <v>20</v>
      </c>
      <c r="L342" s="11">
        <v>1147</v>
      </c>
      <c r="M342" s="14">
        <f t="shared" si="79"/>
        <v>57.35</v>
      </c>
      <c r="N342" s="14">
        <f t="shared" si="74"/>
        <v>45.678943850267387</v>
      </c>
      <c r="O342" s="11">
        <v>522</v>
      </c>
      <c r="P342" s="11">
        <v>257</v>
      </c>
      <c r="Q342" s="24">
        <f t="shared" si="78"/>
        <v>0.32991014120667522</v>
      </c>
    </row>
    <row r="343" spans="1:17" x14ac:dyDescent="0.25">
      <c r="A343" s="1">
        <v>41989</v>
      </c>
      <c r="B343" s="48">
        <f t="shared" si="75"/>
        <v>350</v>
      </c>
      <c r="C343" s="48">
        <f t="shared" si="76"/>
        <v>350</v>
      </c>
      <c r="D343" s="10">
        <f t="shared" si="69"/>
        <v>2014</v>
      </c>
      <c r="E343" s="10">
        <f t="shared" si="70"/>
        <v>2014</v>
      </c>
      <c r="F343" s="10">
        <f t="shared" si="71"/>
        <v>51</v>
      </c>
      <c r="G343" s="10">
        <f t="shared" si="77"/>
        <v>51</v>
      </c>
      <c r="H343" s="11">
        <f t="shared" si="72"/>
        <v>3</v>
      </c>
      <c r="I343" s="12">
        <v>24</v>
      </c>
      <c r="J343">
        <v>17</v>
      </c>
      <c r="K343" s="14">
        <f t="shared" si="73"/>
        <v>17</v>
      </c>
      <c r="L343" s="11">
        <v>264</v>
      </c>
      <c r="M343" s="14">
        <f t="shared" si="79"/>
        <v>15.529411764705882</v>
      </c>
      <c r="N343" s="14">
        <f t="shared" si="74"/>
        <v>45.678943850267387</v>
      </c>
      <c r="O343" s="11">
        <v>114</v>
      </c>
      <c r="P343" s="11">
        <v>75</v>
      </c>
      <c r="Q343" s="24">
        <f t="shared" si="78"/>
        <v>0.3968253968253968</v>
      </c>
    </row>
    <row r="344" spans="1:17" x14ac:dyDescent="0.25">
      <c r="A344" s="1">
        <v>41990</v>
      </c>
      <c r="B344" s="48">
        <f t="shared" si="75"/>
        <v>351</v>
      </c>
      <c r="C344" s="48">
        <f t="shared" si="76"/>
        <v>351</v>
      </c>
      <c r="D344" s="10">
        <f t="shared" si="69"/>
        <v>2014</v>
      </c>
      <c r="E344" s="10">
        <f t="shared" si="70"/>
        <v>2014</v>
      </c>
      <c r="F344" s="10">
        <f t="shared" si="71"/>
        <v>51</v>
      </c>
      <c r="G344" s="10">
        <f t="shared" si="77"/>
        <v>51</v>
      </c>
      <c r="H344" s="11">
        <f t="shared" si="72"/>
        <v>4</v>
      </c>
      <c r="I344" s="12">
        <v>12</v>
      </c>
      <c r="J344">
        <v>10</v>
      </c>
      <c r="K344" s="14">
        <f t="shared" si="73"/>
        <v>5</v>
      </c>
      <c r="L344" s="11">
        <v>226</v>
      </c>
      <c r="M344" s="14">
        <f t="shared" si="79"/>
        <v>45.2</v>
      </c>
      <c r="N344" s="14">
        <f t="shared" si="74"/>
        <v>45.678943850267387</v>
      </c>
      <c r="O344" s="11">
        <v>109</v>
      </c>
      <c r="P344" s="11">
        <v>51</v>
      </c>
      <c r="Q344" s="24">
        <f t="shared" si="78"/>
        <v>0.31874999999999998</v>
      </c>
    </row>
    <row r="345" spans="1:17" x14ac:dyDescent="0.25">
      <c r="A345" s="1">
        <v>41994</v>
      </c>
      <c r="B345" s="48">
        <f t="shared" si="75"/>
        <v>355</v>
      </c>
      <c r="C345" s="48">
        <f t="shared" si="76"/>
        <v>355</v>
      </c>
      <c r="D345" s="10">
        <f t="shared" si="69"/>
        <v>2014</v>
      </c>
      <c r="E345" s="10">
        <f t="shared" si="70"/>
        <v>2014</v>
      </c>
      <c r="F345" s="10">
        <f t="shared" si="71"/>
        <v>52</v>
      </c>
      <c r="G345" s="10">
        <f t="shared" si="77"/>
        <v>52</v>
      </c>
      <c r="H345" s="11">
        <f t="shared" si="72"/>
        <v>1</v>
      </c>
      <c r="I345" s="12">
        <v>12</v>
      </c>
      <c r="J345">
        <v>20</v>
      </c>
      <c r="K345" s="14">
        <f t="shared" si="73"/>
        <v>10</v>
      </c>
      <c r="L345" s="11">
        <v>1169</v>
      </c>
      <c r="M345" s="14">
        <f t="shared" si="79"/>
        <v>116.9</v>
      </c>
      <c r="N345" s="14">
        <f t="shared" si="74"/>
        <v>96.898529411764713</v>
      </c>
      <c r="O345" s="11">
        <v>158</v>
      </c>
      <c r="P345" s="11">
        <v>108</v>
      </c>
      <c r="Q345" s="24">
        <f t="shared" si="78"/>
        <v>0.40601503759398494</v>
      </c>
    </row>
    <row r="346" spans="1:17" x14ac:dyDescent="0.25">
      <c r="A346" s="1">
        <v>41995</v>
      </c>
      <c r="B346" s="48">
        <f t="shared" si="75"/>
        <v>356</v>
      </c>
      <c r="C346" s="48">
        <f t="shared" si="76"/>
        <v>356</v>
      </c>
      <c r="D346" s="10">
        <f t="shared" si="69"/>
        <v>2014</v>
      </c>
      <c r="E346" s="10">
        <f t="shared" si="70"/>
        <v>2014</v>
      </c>
      <c r="F346" s="10">
        <f t="shared" si="71"/>
        <v>52</v>
      </c>
      <c r="G346" s="10">
        <f t="shared" si="77"/>
        <v>52</v>
      </c>
      <c r="H346" s="11">
        <f t="shared" si="72"/>
        <v>2</v>
      </c>
      <c r="I346" s="12">
        <v>24</v>
      </c>
      <c r="J346">
        <v>21</v>
      </c>
      <c r="K346" s="14">
        <f t="shared" si="73"/>
        <v>21</v>
      </c>
      <c r="L346" s="11">
        <v>2289</v>
      </c>
      <c r="M346" s="14">
        <f t="shared" si="79"/>
        <v>109</v>
      </c>
      <c r="N346" s="14">
        <f t="shared" si="74"/>
        <v>96.898529411764713</v>
      </c>
      <c r="O346" s="11">
        <v>707</v>
      </c>
      <c r="P346" s="11">
        <v>545</v>
      </c>
      <c r="Q346" s="24">
        <f t="shared" si="78"/>
        <v>0.43530351437699683</v>
      </c>
    </row>
    <row r="347" spans="1:17" x14ac:dyDescent="0.25">
      <c r="A347" s="1">
        <v>41996</v>
      </c>
      <c r="B347" s="48">
        <f t="shared" si="75"/>
        <v>357</v>
      </c>
      <c r="C347" s="48">
        <f t="shared" si="76"/>
        <v>357</v>
      </c>
      <c r="D347" s="10">
        <f t="shared" si="69"/>
        <v>2014</v>
      </c>
      <c r="E347" s="10">
        <f t="shared" si="70"/>
        <v>2014</v>
      </c>
      <c r="F347" s="10">
        <f t="shared" si="71"/>
        <v>52</v>
      </c>
      <c r="G347" s="10">
        <f t="shared" si="77"/>
        <v>52</v>
      </c>
      <c r="H347" s="11">
        <f t="shared" si="72"/>
        <v>3</v>
      </c>
      <c r="I347" s="12">
        <v>24</v>
      </c>
      <c r="J347">
        <v>20</v>
      </c>
      <c r="K347" s="14">
        <f t="shared" si="73"/>
        <v>20</v>
      </c>
      <c r="L347" s="11">
        <v>1288</v>
      </c>
      <c r="M347" s="14">
        <f t="shared" si="79"/>
        <v>64.400000000000006</v>
      </c>
      <c r="N347" s="14">
        <f t="shared" si="74"/>
        <v>96.898529411764713</v>
      </c>
      <c r="O347" s="11">
        <v>484</v>
      </c>
      <c r="P347" s="11">
        <v>292</v>
      </c>
      <c r="Q347" s="24">
        <f t="shared" si="78"/>
        <v>0.37628865979381443</v>
      </c>
    </row>
    <row r="348" spans="1:17" x14ac:dyDescent="0.25">
      <c r="A348" s="1">
        <v>41997</v>
      </c>
      <c r="B348" s="48">
        <f t="shared" si="75"/>
        <v>358</v>
      </c>
      <c r="C348" s="48">
        <f t="shared" si="76"/>
        <v>358</v>
      </c>
      <c r="D348" s="10">
        <f t="shared" si="69"/>
        <v>2014</v>
      </c>
      <c r="E348" s="10">
        <f t="shared" si="70"/>
        <v>2014</v>
      </c>
      <c r="F348" s="10">
        <f t="shared" si="71"/>
        <v>52</v>
      </c>
      <c r="G348" s="10">
        <f t="shared" si="77"/>
        <v>52</v>
      </c>
      <c r="H348" s="11">
        <f t="shared" si="72"/>
        <v>4</v>
      </c>
      <c r="I348" s="12">
        <v>12</v>
      </c>
      <c r="J348">
        <v>17</v>
      </c>
      <c r="K348" s="14">
        <f t="shared" si="73"/>
        <v>8.5</v>
      </c>
      <c r="L348" s="11">
        <v>827</v>
      </c>
      <c r="M348" s="14">
        <f t="shared" si="79"/>
        <v>97.294117647058826</v>
      </c>
      <c r="N348" s="14">
        <f t="shared" si="74"/>
        <v>96.898529411764713</v>
      </c>
      <c r="O348" s="11">
        <v>220</v>
      </c>
      <c r="P348" s="11">
        <v>153</v>
      </c>
      <c r="Q348" s="24">
        <f t="shared" si="78"/>
        <v>0.41018766756032171</v>
      </c>
    </row>
    <row r="349" spans="1:17" x14ac:dyDescent="0.25">
      <c r="A349" s="1">
        <v>42323</v>
      </c>
      <c r="B349" s="48">
        <f t="shared" si="75"/>
        <v>319</v>
      </c>
      <c r="C349" s="48">
        <f t="shared" si="76"/>
        <v>319</v>
      </c>
      <c r="D349" s="10">
        <f t="shared" si="69"/>
        <v>2015</v>
      </c>
      <c r="E349" s="10">
        <f t="shared" si="70"/>
        <v>2015</v>
      </c>
      <c r="F349" s="10">
        <f t="shared" si="71"/>
        <v>47</v>
      </c>
      <c r="G349" s="10">
        <f t="shared" si="77"/>
        <v>47</v>
      </c>
      <c r="H349" s="11">
        <f t="shared" si="72"/>
        <v>1</v>
      </c>
      <c r="I349" s="12">
        <v>12</v>
      </c>
      <c r="J349">
        <v>6</v>
      </c>
      <c r="K349" s="14">
        <f t="shared" si="73"/>
        <v>3</v>
      </c>
      <c r="L349" s="11">
        <v>20</v>
      </c>
      <c r="M349" s="14">
        <f t="shared" si="79"/>
        <v>6.666666666666667</v>
      </c>
      <c r="N349" s="14">
        <f t="shared" si="74"/>
        <v>5.104166666666667</v>
      </c>
      <c r="O349" s="11">
        <v>16</v>
      </c>
      <c r="P349" s="11">
        <v>4</v>
      </c>
      <c r="Q349" s="24">
        <f t="shared" si="78"/>
        <v>0.2</v>
      </c>
    </row>
    <row r="350" spans="1:17" x14ac:dyDescent="0.25">
      <c r="A350" s="1">
        <v>42324</v>
      </c>
      <c r="B350" s="48">
        <f t="shared" si="75"/>
        <v>320</v>
      </c>
      <c r="C350" s="48">
        <f t="shared" si="76"/>
        <v>320</v>
      </c>
      <c r="D350" s="10">
        <f t="shared" si="69"/>
        <v>2015</v>
      </c>
      <c r="E350" s="10">
        <f t="shared" si="70"/>
        <v>2015</v>
      </c>
      <c r="F350" s="10">
        <f t="shared" si="71"/>
        <v>47</v>
      </c>
      <c r="G350" s="10">
        <f t="shared" si="77"/>
        <v>47</v>
      </c>
      <c r="H350" s="11">
        <f t="shared" si="72"/>
        <v>2</v>
      </c>
      <c r="I350" s="12">
        <v>24</v>
      </c>
      <c r="J350">
        <v>4</v>
      </c>
      <c r="K350" s="14">
        <f t="shared" si="73"/>
        <v>4</v>
      </c>
      <c r="L350" s="11">
        <v>23</v>
      </c>
      <c r="M350" s="14">
        <f t="shared" si="79"/>
        <v>5.75</v>
      </c>
      <c r="N350" s="14">
        <f t="shared" si="74"/>
        <v>5.104166666666667</v>
      </c>
      <c r="O350" s="11">
        <v>16</v>
      </c>
      <c r="P350" s="11">
        <v>6</v>
      </c>
      <c r="Q350" s="24">
        <f t="shared" si="78"/>
        <v>0.27272727272727271</v>
      </c>
    </row>
    <row r="351" spans="1:17" x14ac:dyDescent="0.25">
      <c r="A351" s="1">
        <v>42325</v>
      </c>
      <c r="B351" s="48">
        <f t="shared" si="75"/>
        <v>321</v>
      </c>
      <c r="C351" s="48">
        <f t="shared" si="76"/>
        <v>321</v>
      </c>
      <c r="D351" s="10">
        <f t="shared" si="69"/>
        <v>2015</v>
      </c>
      <c r="E351" s="10">
        <f t="shared" si="70"/>
        <v>2015</v>
      </c>
      <c r="F351" s="10">
        <f t="shared" si="71"/>
        <v>47</v>
      </c>
      <c r="G351" s="10">
        <f t="shared" si="77"/>
        <v>47</v>
      </c>
      <c r="H351" s="11">
        <f t="shared" si="72"/>
        <v>3</v>
      </c>
      <c r="I351" s="12">
        <v>24</v>
      </c>
      <c r="J351">
        <v>1</v>
      </c>
      <c r="K351" s="14">
        <f t="shared" si="73"/>
        <v>1</v>
      </c>
      <c r="L351" s="11">
        <v>8</v>
      </c>
      <c r="M351" s="14">
        <f t="shared" si="79"/>
        <v>8</v>
      </c>
      <c r="N351" s="14">
        <f t="shared" si="74"/>
        <v>5.104166666666667</v>
      </c>
      <c r="O351" s="11">
        <v>0</v>
      </c>
      <c r="P351" s="11">
        <v>0</v>
      </c>
      <c r="Q351" s="24">
        <v>0</v>
      </c>
    </row>
    <row r="352" spans="1:17" x14ac:dyDescent="0.25">
      <c r="A352" s="1">
        <v>42326</v>
      </c>
      <c r="B352" s="48">
        <f t="shared" si="75"/>
        <v>322</v>
      </c>
      <c r="C352" s="48">
        <f t="shared" si="76"/>
        <v>322</v>
      </c>
      <c r="D352" s="10">
        <f t="shared" si="69"/>
        <v>2015</v>
      </c>
      <c r="E352" s="10">
        <f t="shared" si="70"/>
        <v>2015</v>
      </c>
      <c r="F352" s="10">
        <f t="shared" si="71"/>
        <v>47</v>
      </c>
      <c r="G352" s="10">
        <f t="shared" si="77"/>
        <v>47</v>
      </c>
      <c r="H352" s="11">
        <f t="shared" si="72"/>
        <v>4</v>
      </c>
      <c r="I352" s="12">
        <v>12</v>
      </c>
      <c r="J352">
        <v>0</v>
      </c>
      <c r="K352" s="14">
        <f t="shared" si="73"/>
        <v>0</v>
      </c>
      <c r="L352" s="11">
        <v>0</v>
      </c>
      <c r="M352" s="14">
        <v>0</v>
      </c>
      <c r="N352" s="14">
        <f t="shared" si="74"/>
        <v>5.104166666666667</v>
      </c>
      <c r="O352" s="11">
        <v>0</v>
      </c>
      <c r="P352" s="11">
        <v>0</v>
      </c>
      <c r="Q352" s="24">
        <v>0</v>
      </c>
    </row>
    <row r="353" spans="1:17" x14ac:dyDescent="0.25">
      <c r="A353" s="1">
        <v>42330</v>
      </c>
      <c r="B353" s="48">
        <f t="shared" si="75"/>
        <v>326</v>
      </c>
      <c r="C353" s="48">
        <f t="shared" si="76"/>
        <v>326</v>
      </c>
      <c r="D353" s="10">
        <f t="shared" si="69"/>
        <v>2015</v>
      </c>
      <c r="E353" s="10">
        <f t="shared" si="70"/>
        <v>2015</v>
      </c>
      <c r="F353" s="10">
        <f t="shared" si="71"/>
        <v>48</v>
      </c>
      <c r="G353" s="10">
        <f t="shared" si="77"/>
        <v>48</v>
      </c>
      <c r="H353" s="11">
        <f t="shared" si="72"/>
        <v>1</v>
      </c>
      <c r="I353" s="12">
        <v>12</v>
      </c>
      <c r="J353">
        <v>9</v>
      </c>
      <c r="K353" s="14">
        <f t="shared" si="73"/>
        <v>4.5</v>
      </c>
      <c r="L353" s="11">
        <v>273</v>
      </c>
      <c r="M353" s="14">
        <f t="shared" ref="M353:M363" si="80">L353/K353</f>
        <v>60.666666666666664</v>
      </c>
      <c r="N353" s="14">
        <f t="shared" si="74"/>
        <v>38.635317460317459</v>
      </c>
      <c r="O353" s="11">
        <v>102</v>
      </c>
      <c r="P353" s="11">
        <v>65</v>
      </c>
      <c r="Q353" s="24">
        <f t="shared" ref="Q353:Q363" si="81">P353/(O353+P353)</f>
        <v>0.38922155688622756</v>
      </c>
    </row>
    <row r="354" spans="1:17" x14ac:dyDescent="0.25">
      <c r="A354" s="1">
        <v>42331</v>
      </c>
      <c r="B354" s="48">
        <f t="shared" si="75"/>
        <v>327</v>
      </c>
      <c r="C354" s="48">
        <f t="shared" si="76"/>
        <v>327</v>
      </c>
      <c r="D354" s="10">
        <f t="shared" si="69"/>
        <v>2015</v>
      </c>
      <c r="E354" s="10">
        <f t="shared" si="70"/>
        <v>2015</v>
      </c>
      <c r="F354" s="10">
        <f t="shared" si="71"/>
        <v>48</v>
      </c>
      <c r="G354" s="10">
        <f t="shared" si="77"/>
        <v>48</v>
      </c>
      <c r="H354" s="11">
        <f t="shared" si="72"/>
        <v>2</v>
      </c>
      <c r="I354" s="12">
        <v>24</v>
      </c>
      <c r="J354">
        <v>10</v>
      </c>
      <c r="K354" s="14">
        <f t="shared" si="73"/>
        <v>10</v>
      </c>
      <c r="L354" s="11">
        <v>357</v>
      </c>
      <c r="M354" s="14">
        <f t="shared" si="80"/>
        <v>35.700000000000003</v>
      </c>
      <c r="N354" s="14">
        <f t="shared" si="74"/>
        <v>38.635317460317459</v>
      </c>
      <c r="O354" s="11">
        <v>158</v>
      </c>
      <c r="P354" s="11">
        <v>40</v>
      </c>
      <c r="Q354" s="24">
        <f t="shared" si="81"/>
        <v>0.20202020202020202</v>
      </c>
    </row>
    <row r="355" spans="1:17" x14ac:dyDescent="0.25">
      <c r="A355" s="1">
        <v>42332</v>
      </c>
      <c r="B355" s="48">
        <f t="shared" si="75"/>
        <v>328</v>
      </c>
      <c r="C355" s="48">
        <f t="shared" si="76"/>
        <v>328</v>
      </c>
      <c r="D355" s="10">
        <f t="shared" si="69"/>
        <v>2015</v>
      </c>
      <c r="E355" s="10">
        <f t="shared" si="70"/>
        <v>2015</v>
      </c>
      <c r="F355" s="10">
        <f t="shared" si="71"/>
        <v>48</v>
      </c>
      <c r="G355" s="10">
        <f t="shared" si="77"/>
        <v>48</v>
      </c>
      <c r="H355" s="11">
        <f t="shared" si="72"/>
        <v>3</v>
      </c>
      <c r="I355" s="12">
        <v>24</v>
      </c>
      <c r="J355">
        <v>9</v>
      </c>
      <c r="K355" s="14">
        <f t="shared" si="73"/>
        <v>9</v>
      </c>
      <c r="L355" s="11">
        <v>233</v>
      </c>
      <c r="M355" s="14">
        <f t="shared" si="80"/>
        <v>25.888888888888889</v>
      </c>
      <c r="N355" s="14">
        <f t="shared" si="74"/>
        <v>38.635317460317459</v>
      </c>
      <c r="O355" s="11">
        <v>94</v>
      </c>
      <c r="P355" s="11">
        <v>57</v>
      </c>
      <c r="Q355" s="24">
        <f t="shared" si="81"/>
        <v>0.37748344370860926</v>
      </c>
    </row>
    <row r="356" spans="1:17" x14ac:dyDescent="0.25">
      <c r="A356" s="1">
        <v>42333</v>
      </c>
      <c r="B356" s="48">
        <f t="shared" si="75"/>
        <v>329</v>
      </c>
      <c r="C356" s="48">
        <f t="shared" si="76"/>
        <v>329</v>
      </c>
      <c r="D356" s="10">
        <f t="shared" si="69"/>
        <v>2015</v>
      </c>
      <c r="E356" s="10">
        <f t="shared" si="70"/>
        <v>2015</v>
      </c>
      <c r="F356" s="10">
        <f t="shared" si="71"/>
        <v>48</v>
      </c>
      <c r="G356" s="10">
        <f t="shared" si="77"/>
        <v>48</v>
      </c>
      <c r="H356" s="11">
        <f t="shared" si="72"/>
        <v>4</v>
      </c>
      <c r="I356" s="12">
        <v>12</v>
      </c>
      <c r="J356">
        <v>7</v>
      </c>
      <c r="K356" s="14">
        <f t="shared" si="73"/>
        <v>3.5</v>
      </c>
      <c r="L356" s="11">
        <v>113</v>
      </c>
      <c r="M356" s="14">
        <f t="shared" si="80"/>
        <v>32.285714285714285</v>
      </c>
      <c r="N356" s="14">
        <f t="shared" si="74"/>
        <v>38.635317460317459</v>
      </c>
      <c r="O356" s="11">
        <v>48</v>
      </c>
      <c r="P356" s="11">
        <v>28</v>
      </c>
      <c r="Q356" s="24">
        <f t="shared" si="81"/>
        <v>0.36842105263157893</v>
      </c>
    </row>
    <row r="357" spans="1:17" x14ac:dyDescent="0.25">
      <c r="A357" s="1">
        <v>42337</v>
      </c>
      <c r="B357" s="48">
        <f t="shared" si="75"/>
        <v>333</v>
      </c>
      <c r="C357" s="48">
        <f t="shared" si="76"/>
        <v>333</v>
      </c>
      <c r="D357" s="10">
        <f t="shared" si="69"/>
        <v>2015</v>
      </c>
      <c r="E357" s="10">
        <f t="shared" si="70"/>
        <v>2015</v>
      </c>
      <c r="F357" s="10">
        <f t="shared" si="71"/>
        <v>49</v>
      </c>
      <c r="G357" s="10">
        <f t="shared" si="77"/>
        <v>49</v>
      </c>
      <c r="H357" s="11">
        <f t="shared" si="72"/>
        <v>1</v>
      </c>
      <c r="I357" s="12">
        <v>12</v>
      </c>
      <c r="J357">
        <v>16</v>
      </c>
      <c r="K357" s="14">
        <f t="shared" si="73"/>
        <v>8</v>
      </c>
      <c r="L357" s="11">
        <v>269</v>
      </c>
      <c r="M357" s="14">
        <f t="shared" si="80"/>
        <v>33.625</v>
      </c>
      <c r="N357" s="14">
        <f t="shared" si="74"/>
        <v>29.660737179487178</v>
      </c>
      <c r="O357" s="11">
        <v>119</v>
      </c>
      <c r="P357" s="11">
        <v>63</v>
      </c>
      <c r="Q357" s="24">
        <f t="shared" si="81"/>
        <v>0.34615384615384615</v>
      </c>
    </row>
    <row r="358" spans="1:17" x14ac:dyDescent="0.25">
      <c r="A358" s="1">
        <v>42338</v>
      </c>
      <c r="B358" s="48">
        <f t="shared" si="75"/>
        <v>334</v>
      </c>
      <c r="C358" s="48">
        <f t="shared" si="76"/>
        <v>334</v>
      </c>
      <c r="D358" s="10">
        <f t="shared" si="69"/>
        <v>2015</v>
      </c>
      <c r="E358" s="10">
        <f t="shared" si="70"/>
        <v>2015</v>
      </c>
      <c r="F358" s="10">
        <f t="shared" si="71"/>
        <v>49</v>
      </c>
      <c r="G358" s="10">
        <f t="shared" si="77"/>
        <v>49</v>
      </c>
      <c r="H358" s="11">
        <f t="shared" si="72"/>
        <v>2</v>
      </c>
      <c r="I358" s="12">
        <v>24</v>
      </c>
      <c r="J358">
        <v>13</v>
      </c>
      <c r="K358" s="14">
        <f t="shared" si="73"/>
        <v>13</v>
      </c>
      <c r="L358" s="11">
        <v>200</v>
      </c>
      <c r="M358" s="14">
        <f t="shared" si="80"/>
        <v>15.384615384615385</v>
      </c>
      <c r="N358" s="14">
        <f t="shared" si="74"/>
        <v>29.660737179487178</v>
      </c>
      <c r="O358" s="11">
        <v>117</v>
      </c>
      <c r="P358" s="11">
        <v>48</v>
      </c>
      <c r="Q358" s="24">
        <f t="shared" si="81"/>
        <v>0.29090909090909089</v>
      </c>
    </row>
    <row r="359" spans="1:17" x14ac:dyDescent="0.25">
      <c r="A359" s="1">
        <v>42339</v>
      </c>
      <c r="B359" s="48">
        <f t="shared" si="75"/>
        <v>335</v>
      </c>
      <c r="C359" s="48">
        <f t="shared" si="76"/>
        <v>335</v>
      </c>
      <c r="D359" s="10">
        <f t="shared" si="69"/>
        <v>2015</v>
      </c>
      <c r="E359" s="10">
        <f t="shared" si="70"/>
        <v>2015</v>
      </c>
      <c r="F359" s="10">
        <f t="shared" si="71"/>
        <v>49</v>
      </c>
      <c r="G359" s="10">
        <f t="shared" si="77"/>
        <v>49</v>
      </c>
      <c r="H359" s="11">
        <f t="shared" si="72"/>
        <v>3</v>
      </c>
      <c r="I359" s="12">
        <v>24</v>
      </c>
      <c r="J359">
        <v>10</v>
      </c>
      <c r="K359" s="14">
        <f t="shared" si="73"/>
        <v>10</v>
      </c>
      <c r="L359" s="11">
        <v>223</v>
      </c>
      <c r="M359" s="14">
        <f t="shared" si="80"/>
        <v>22.3</v>
      </c>
      <c r="N359" s="14">
        <f t="shared" si="74"/>
        <v>29.660737179487178</v>
      </c>
      <c r="O359" s="11">
        <v>38</v>
      </c>
      <c r="P359" s="11">
        <v>9</v>
      </c>
      <c r="Q359" s="24">
        <f t="shared" si="81"/>
        <v>0.19148936170212766</v>
      </c>
    </row>
    <row r="360" spans="1:17" x14ac:dyDescent="0.25">
      <c r="A360" s="1">
        <v>42340</v>
      </c>
      <c r="B360" s="48">
        <f t="shared" si="75"/>
        <v>336</v>
      </c>
      <c r="C360" s="48">
        <f t="shared" si="76"/>
        <v>336</v>
      </c>
      <c r="D360" s="10">
        <f t="shared" si="69"/>
        <v>2015</v>
      </c>
      <c r="E360" s="10">
        <f t="shared" si="70"/>
        <v>2015</v>
      </c>
      <c r="F360" s="10">
        <f t="shared" si="71"/>
        <v>49</v>
      </c>
      <c r="G360" s="10">
        <f t="shared" si="77"/>
        <v>49</v>
      </c>
      <c r="H360" s="11">
        <f t="shared" si="72"/>
        <v>4</v>
      </c>
      <c r="I360" s="12">
        <v>12</v>
      </c>
      <c r="J360">
        <v>9</v>
      </c>
      <c r="K360" s="14">
        <f t="shared" si="73"/>
        <v>4.5</v>
      </c>
      <c r="L360" s="11">
        <v>213</v>
      </c>
      <c r="M360" s="14">
        <f t="shared" si="80"/>
        <v>47.333333333333336</v>
      </c>
      <c r="N360" s="14">
        <f t="shared" si="74"/>
        <v>29.660737179487178</v>
      </c>
      <c r="O360" s="11">
        <v>126</v>
      </c>
      <c r="P360" s="11">
        <v>64</v>
      </c>
      <c r="Q360" s="24">
        <f t="shared" si="81"/>
        <v>0.33684210526315789</v>
      </c>
    </row>
    <row r="361" spans="1:17" x14ac:dyDescent="0.25">
      <c r="A361" s="1">
        <v>42344</v>
      </c>
      <c r="B361" s="48">
        <f t="shared" si="75"/>
        <v>340</v>
      </c>
      <c r="C361" s="48">
        <f t="shared" si="76"/>
        <v>340</v>
      </c>
      <c r="D361" s="10">
        <f t="shared" si="69"/>
        <v>2015</v>
      </c>
      <c r="E361" s="10">
        <f t="shared" si="70"/>
        <v>2015</v>
      </c>
      <c r="F361" s="10">
        <f t="shared" si="71"/>
        <v>50</v>
      </c>
      <c r="G361" s="10">
        <f t="shared" si="77"/>
        <v>50</v>
      </c>
      <c r="H361" s="11">
        <f t="shared" si="72"/>
        <v>1</v>
      </c>
      <c r="I361" s="12">
        <v>12</v>
      </c>
      <c r="J361">
        <v>19</v>
      </c>
      <c r="K361" s="14">
        <f t="shared" si="73"/>
        <v>9.5</v>
      </c>
      <c r="L361" s="11">
        <v>515</v>
      </c>
      <c r="M361" s="14">
        <f t="shared" si="80"/>
        <v>54.210526315789473</v>
      </c>
      <c r="N361" s="14">
        <f t="shared" si="74"/>
        <v>37.058479532163737</v>
      </c>
      <c r="O361" s="11">
        <v>278</v>
      </c>
      <c r="P361" s="11">
        <v>204</v>
      </c>
      <c r="Q361" s="24">
        <f t="shared" si="81"/>
        <v>0.42323651452282157</v>
      </c>
    </row>
    <row r="362" spans="1:17" x14ac:dyDescent="0.25">
      <c r="A362" s="1">
        <v>42345</v>
      </c>
      <c r="B362" s="48">
        <f t="shared" si="75"/>
        <v>341</v>
      </c>
      <c r="C362" s="48">
        <f t="shared" si="76"/>
        <v>341</v>
      </c>
      <c r="D362" s="10">
        <f t="shared" si="69"/>
        <v>2015</v>
      </c>
      <c r="E362" s="10">
        <f t="shared" si="70"/>
        <v>2015</v>
      </c>
      <c r="F362" s="10">
        <f t="shared" si="71"/>
        <v>50</v>
      </c>
      <c r="G362" s="10">
        <f t="shared" si="77"/>
        <v>50</v>
      </c>
      <c r="H362" s="11">
        <f t="shared" si="72"/>
        <v>2</v>
      </c>
      <c r="I362" s="12">
        <v>24</v>
      </c>
      <c r="J362">
        <v>19</v>
      </c>
      <c r="K362" s="14">
        <f t="shared" si="73"/>
        <v>19</v>
      </c>
      <c r="L362" s="11">
        <v>848</v>
      </c>
      <c r="M362" s="14">
        <f t="shared" si="80"/>
        <v>44.631578947368418</v>
      </c>
      <c r="N362" s="14">
        <f t="shared" si="74"/>
        <v>37.058479532163737</v>
      </c>
      <c r="O362" s="11">
        <v>310</v>
      </c>
      <c r="P362" s="11">
        <v>201</v>
      </c>
      <c r="Q362" s="24">
        <f t="shared" si="81"/>
        <v>0.39334637964774949</v>
      </c>
    </row>
    <row r="363" spans="1:17" x14ac:dyDescent="0.25">
      <c r="A363" s="1">
        <v>42346</v>
      </c>
      <c r="B363" s="48">
        <f t="shared" si="75"/>
        <v>342</v>
      </c>
      <c r="C363" s="48">
        <f t="shared" si="76"/>
        <v>342</v>
      </c>
      <c r="D363" s="10">
        <f t="shared" si="69"/>
        <v>2015</v>
      </c>
      <c r="E363" s="10">
        <f t="shared" si="70"/>
        <v>2015</v>
      </c>
      <c r="F363" s="10">
        <f t="shared" si="71"/>
        <v>50</v>
      </c>
      <c r="G363" s="10">
        <f t="shared" si="77"/>
        <v>50</v>
      </c>
      <c r="H363" s="11">
        <f t="shared" si="72"/>
        <v>3</v>
      </c>
      <c r="I363" s="12">
        <v>24</v>
      </c>
      <c r="J363">
        <v>3</v>
      </c>
      <c r="K363" s="14">
        <f t="shared" si="73"/>
        <v>3</v>
      </c>
      <c r="L363" s="11">
        <v>37</v>
      </c>
      <c r="M363" s="14">
        <f t="shared" si="80"/>
        <v>12.333333333333334</v>
      </c>
      <c r="N363" s="14">
        <f t="shared" si="74"/>
        <v>37.058479532163737</v>
      </c>
      <c r="O363" s="11">
        <v>4</v>
      </c>
      <c r="P363" s="11">
        <v>0</v>
      </c>
      <c r="Q363" s="24">
        <f t="shared" si="81"/>
        <v>0</v>
      </c>
    </row>
    <row r="364" spans="1:17" x14ac:dyDescent="0.25">
      <c r="A364" s="1">
        <v>42347</v>
      </c>
      <c r="B364" s="48">
        <f t="shared" si="75"/>
        <v>343</v>
      </c>
      <c r="C364" s="48">
        <f t="shared" si="76"/>
        <v>343</v>
      </c>
      <c r="D364" s="10">
        <f t="shared" si="69"/>
        <v>2015</v>
      </c>
      <c r="E364" s="10">
        <f t="shared" si="70"/>
        <v>2015</v>
      </c>
      <c r="F364" s="10">
        <f t="shared" si="71"/>
        <v>50</v>
      </c>
      <c r="G364" s="10">
        <f t="shared" si="77"/>
        <v>50</v>
      </c>
      <c r="M364" s="14"/>
      <c r="N364" s="14"/>
    </row>
    <row r="365" spans="1:17" x14ac:dyDescent="0.25">
      <c r="A365" s="1">
        <v>42355</v>
      </c>
      <c r="B365" s="48">
        <f t="shared" si="75"/>
        <v>351</v>
      </c>
      <c r="C365" s="48">
        <f t="shared" si="76"/>
        <v>351</v>
      </c>
      <c r="D365" s="10">
        <f t="shared" si="69"/>
        <v>2015</v>
      </c>
      <c r="E365" s="10">
        <f t="shared" si="70"/>
        <v>2015</v>
      </c>
      <c r="F365" s="10">
        <f t="shared" si="71"/>
        <v>51</v>
      </c>
      <c r="G365" s="10">
        <f t="shared" si="77"/>
        <v>51</v>
      </c>
      <c r="H365" s="11">
        <f t="shared" ref="H365:H428" si="82">WEEKDAY(A365)</f>
        <v>5</v>
      </c>
      <c r="I365" s="12">
        <v>12</v>
      </c>
      <c r="J365">
        <v>19</v>
      </c>
      <c r="K365" s="14">
        <f t="shared" ref="K365:K378" si="83">(I365/24)*J365</f>
        <v>9.5</v>
      </c>
      <c r="L365" s="11">
        <v>518</v>
      </c>
      <c r="M365" s="14">
        <f t="shared" ref="M365:M428" si="84">L365/K365</f>
        <v>54.526315789473685</v>
      </c>
      <c r="N365" s="14">
        <f t="shared" ref="N365:N428" si="85">AVERAGEIFS(M:M,E:E,E365,G:G,G365)</f>
        <v>44.191600212652844</v>
      </c>
      <c r="O365" s="11">
        <v>197</v>
      </c>
      <c r="P365" s="11">
        <v>167</v>
      </c>
      <c r="Q365" s="24">
        <f t="shared" ref="Q365:Q378" si="86">P365/(O365+P365)</f>
        <v>0.45879120879120877</v>
      </c>
    </row>
    <row r="366" spans="1:17" x14ac:dyDescent="0.25">
      <c r="A366" s="1">
        <v>42356</v>
      </c>
      <c r="B366" s="48">
        <f t="shared" si="75"/>
        <v>352</v>
      </c>
      <c r="C366" s="48">
        <f t="shared" si="76"/>
        <v>352</v>
      </c>
      <c r="D366" s="10">
        <f t="shared" si="69"/>
        <v>2015</v>
      </c>
      <c r="E366" s="10">
        <f t="shared" si="70"/>
        <v>2015</v>
      </c>
      <c r="F366" s="10">
        <f t="shared" si="71"/>
        <v>51</v>
      </c>
      <c r="G366" s="10">
        <f t="shared" si="77"/>
        <v>51</v>
      </c>
      <c r="H366" s="11">
        <f t="shared" si="82"/>
        <v>6</v>
      </c>
      <c r="I366" s="12">
        <v>24</v>
      </c>
      <c r="J366">
        <v>15</v>
      </c>
      <c r="K366" s="14">
        <f t="shared" si="83"/>
        <v>15</v>
      </c>
      <c r="L366" s="11">
        <v>478</v>
      </c>
      <c r="M366" s="14">
        <f t="shared" si="84"/>
        <v>31.866666666666667</v>
      </c>
      <c r="N366" s="14">
        <f t="shared" si="85"/>
        <v>44.191600212652844</v>
      </c>
      <c r="O366" s="11">
        <v>235</v>
      </c>
      <c r="P366" s="11">
        <v>141</v>
      </c>
      <c r="Q366" s="24">
        <f t="shared" si="86"/>
        <v>0.375</v>
      </c>
    </row>
    <row r="367" spans="1:17" x14ac:dyDescent="0.25">
      <c r="A367" s="1">
        <v>42357</v>
      </c>
      <c r="B367" s="48">
        <f t="shared" si="75"/>
        <v>353</v>
      </c>
      <c r="C367" s="48">
        <f t="shared" si="76"/>
        <v>353</v>
      </c>
      <c r="D367" s="10">
        <f t="shared" si="69"/>
        <v>2015</v>
      </c>
      <c r="E367" s="10">
        <f t="shared" si="70"/>
        <v>2015</v>
      </c>
      <c r="F367" s="10">
        <f t="shared" si="71"/>
        <v>51</v>
      </c>
      <c r="G367" s="10">
        <f t="shared" si="77"/>
        <v>51</v>
      </c>
      <c r="H367" s="11">
        <f t="shared" si="82"/>
        <v>7</v>
      </c>
      <c r="I367" s="12">
        <v>12</v>
      </c>
      <c r="J367">
        <v>11</v>
      </c>
      <c r="K367" s="14">
        <f t="shared" si="83"/>
        <v>5.5</v>
      </c>
      <c r="L367" s="11">
        <v>254</v>
      </c>
      <c r="M367" s="14">
        <f t="shared" si="84"/>
        <v>46.18181818181818</v>
      </c>
      <c r="N367" s="14">
        <f t="shared" si="85"/>
        <v>44.191600212652844</v>
      </c>
      <c r="O367" s="11">
        <v>136</v>
      </c>
      <c r="P367" s="11">
        <v>81</v>
      </c>
      <c r="Q367" s="24">
        <f t="shared" si="86"/>
        <v>0.37327188940092165</v>
      </c>
    </row>
    <row r="368" spans="1:17" x14ac:dyDescent="0.25">
      <c r="A368" s="1">
        <v>42358</v>
      </c>
      <c r="B368" s="48">
        <f t="shared" si="75"/>
        <v>354</v>
      </c>
      <c r="C368" s="48">
        <f t="shared" si="76"/>
        <v>354</v>
      </c>
      <c r="D368" s="10">
        <f t="shared" si="69"/>
        <v>2015</v>
      </c>
      <c r="E368" s="10">
        <f t="shared" si="70"/>
        <v>2015</v>
      </c>
      <c r="F368" s="10">
        <f t="shared" si="71"/>
        <v>52</v>
      </c>
      <c r="G368" s="10">
        <f t="shared" si="77"/>
        <v>52</v>
      </c>
      <c r="H368" s="11">
        <f t="shared" si="82"/>
        <v>1</v>
      </c>
      <c r="I368" s="12">
        <v>12</v>
      </c>
      <c r="J368">
        <v>18</v>
      </c>
      <c r="K368" s="14">
        <f t="shared" si="83"/>
        <v>9</v>
      </c>
      <c r="L368" s="11">
        <v>190</v>
      </c>
      <c r="M368" s="14">
        <f t="shared" si="84"/>
        <v>21.111111111111111</v>
      </c>
      <c r="N368" s="14">
        <f t="shared" si="85"/>
        <v>28.089542483660132</v>
      </c>
      <c r="O368" s="11">
        <v>100</v>
      </c>
      <c r="P368" s="11">
        <v>74</v>
      </c>
      <c r="Q368" s="24">
        <f t="shared" si="86"/>
        <v>0.42528735632183906</v>
      </c>
    </row>
    <row r="369" spans="1:17" x14ac:dyDescent="0.25">
      <c r="A369" s="1">
        <v>42359</v>
      </c>
      <c r="B369" s="48">
        <f t="shared" si="75"/>
        <v>355</v>
      </c>
      <c r="C369" s="48">
        <f t="shared" si="76"/>
        <v>355</v>
      </c>
      <c r="D369" s="10">
        <f t="shared" si="69"/>
        <v>2015</v>
      </c>
      <c r="E369" s="10">
        <f t="shared" si="70"/>
        <v>2015</v>
      </c>
      <c r="F369" s="10">
        <f t="shared" si="71"/>
        <v>52</v>
      </c>
      <c r="G369" s="10">
        <f t="shared" si="77"/>
        <v>52</v>
      </c>
      <c r="H369" s="11">
        <f t="shared" si="82"/>
        <v>2</v>
      </c>
      <c r="I369" s="12">
        <v>24</v>
      </c>
      <c r="J369">
        <v>17</v>
      </c>
      <c r="K369" s="14">
        <f t="shared" si="83"/>
        <v>17</v>
      </c>
      <c r="L369" s="11">
        <v>502</v>
      </c>
      <c r="M369" s="14">
        <f t="shared" si="84"/>
        <v>29.529411764705884</v>
      </c>
      <c r="N369" s="14">
        <f t="shared" si="85"/>
        <v>28.089542483660132</v>
      </c>
      <c r="O369" s="11">
        <v>287</v>
      </c>
      <c r="P369" s="11">
        <v>145</v>
      </c>
      <c r="Q369" s="24">
        <f t="shared" si="86"/>
        <v>0.33564814814814814</v>
      </c>
    </row>
    <row r="370" spans="1:17" x14ac:dyDescent="0.25">
      <c r="A370" s="1">
        <v>42360</v>
      </c>
      <c r="B370" s="48">
        <f t="shared" si="75"/>
        <v>356</v>
      </c>
      <c r="C370" s="48">
        <f t="shared" si="76"/>
        <v>356</v>
      </c>
      <c r="D370" s="10">
        <f t="shared" si="69"/>
        <v>2015</v>
      </c>
      <c r="E370" s="10">
        <f t="shared" si="70"/>
        <v>2015</v>
      </c>
      <c r="F370" s="10">
        <f t="shared" si="71"/>
        <v>52</v>
      </c>
      <c r="G370" s="10">
        <f t="shared" si="77"/>
        <v>52</v>
      </c>
      <c r="H370" s="11">
        <f t="shared" si="82"/>
        <v>3</v>
      </c>
      <c r="I370" s="12">
        <v>24</v>
      </c>
      <c r="J370">
        <v>17</v>
      </c>
      <c r="K370" s="14">
        <f t="shared" si="83"/>
        <v>17</v>
      </c>
      <c r="L370" s="11">
        <v>274</v>
      </c>
      <c r="M370" s="14">
        <f t="shared" si="84"/>
        <v>16.117647058823529</v>
      </c>
      <c r="N370" s="14">
        <f t="shared" si="85"/>
        <v>28.089542483660132</v>
      </c>
      <c r="O370" s="11">
        <v>104</v>
      </c>
      <c r="P370" s="11">
        <v>77</v>
      </c>
      <c r="Q370" s="24">
        <f t="shared" si="86"/>
        <v>0.425414364640884</v>
      </c>
    </row>
    <row r="371" spans="1:17" x14ac:dyDescent="0.25">
      <c r="A371" s="1">
        <v>42361</v>
      </c>
      <c r="B371" s="48">
        <f t="shared" si="75"/>
        <v>357</v>
      </c>
      <c r="C371" s="48">
        <f t="shared" si="76"/>
        <v>357</v>
      </c>
      <c r="D371" s="10">
        <f t="shared" si="69"/>
        <v>2015</v>
      </c>
      <c r="E371" s="10">
        <f t="shared" si="70"/>
        <v>2015</v>
      </c>
      <c r="F371" s="10">
        <f t="shared" si="71"/>
        <v>52</v>
      </c>
      <c r="G371" s="10">
        <f t="shared" si="77"/>
        <v>52</v>
      </c>
      <c r="H371" s="11">
        <f t="shared" si="82"/>
        <v>4</v>
      </c>
      <c r="I371" s="12">
        <v>12</v>
      </c>
      <c r="J371">
        <v>10</v>
      </c>
      <c r="K371" s="14">
        <f t="shared" si="83"/>
        <v>5</v>
      </c>
      <c r="L371" s="11">
        <v>228</v>
      </c>
      <c r="M371" s="14">
        <f t="shared" si="84"/>
        <v>45.6</v>
      </c>
      <c r="N371" s="14">
        <f t="shared" si="85"/>
        <v>28.089542483660132</v>
      </c>
      <c r="O371" s="11">
        <v>132</v>
      </c>
      <c r="P371" s="11">
        <v>81</v>
      </c>
      <c r="Q371" s="24">
        <f t="shared" si="86"/>
        <v>0.38028169014084506</v>
      </c>
    </row>
    <row r="372" spans="1:17" x14ac:dyDescent="0.25">
      <c r="A372" s="1">
        <v>42365</v>
      </c>
      <c r="B372" s="48">
        <f t="shared" si="75"/>
        <v>361</v>
      </c>
      <c r="C372" s="48">
        <f t="shared" si="76"/>
        <v>361</v>
      </c>
      <c r="D372" s="10">
        <f t="shared" si="69"/>
        <v>2015</v>
      </c>
      <c r="E372" s="10">
        <f t="shared" si="70"/>
        <v>2015</v>
      </c>
      <c r="F372" s="10">
        <f t="shared" si="71"/>
        <v>53</v>
      </c>
      <c r="G372" s="10">
        <f t="shared" si="77"/>
        <v>53</v>
      </c>
      <c r="H372" s="11">
        <f t="shared" si="82"/>
        <v>1</v>
      </c>
      <c r="I372" s="12">
        <v>12</v>
      </c>
      <c r="J372">
        <v>17</v>
      </c>
      <c r="K372" s="14">
        <f t="shared" si="83"/>
        <v>8.5</v>
      </c>
      <c r="L372" s="11">
        <v>46</v>
      </c>
      <c r="M372" s="14">
        <f t="shared" si="84"/>
        <v>5.4117647058823533</v>
      </c>
      <c r="N372" s="14">
        <f t="shared" si="85"/>
        <v>14.693277310924367</v>
      </c>
      <c r="O372" s="11">
        <v>25</v>
      </c>
      <c r="P372" s="11">
        <v>13</v>
      </c>
      <c r="Q372" s="24">
        <f t="shared" si="86"/>
        <v>0.34210526315789475</v>
      </c>
    </row>
    <row r="373" spans="1:17" x14ac:dyDescent="0.25">
      <c r="A373" s="1">
        <v>42366</v>
      </c>
      <c r="B373" s="48">
        <f t="shared" si="75"/>
        <v>362</v>
      </c>
      <c r="C373" s="48">
        <f t="shared" si="76"/>
        <v>362</v>
      </c>
      <c r="D373" s="10">
        <f t="shared" si="69"/>
        <v>2015</v>
      </c>
      <c r="E373" s="10">
        <f t="shared" si="70"/>
        <v>2015</v>
      </c>
      <c r="F373" s="10">
        <f t="shared" si="71"/>
        <v>53</v>
      </c>
      <c r="G373" s="10">
        <f t="shared" si="77"/>
        <v>53</v>
      </c>
      <c r="H373" s="11">
        <f t="shared" si="82"/>
        <v>2</v>
      </c>
      <c r="I373" s="12">
        <v>24</v>
      </c>
      <c r="J373">
        <v>14</v>
      </c>
      <c r="K373" s="14">
        <f t="shared" si="83"/>
        <v>14</v>
      </c>
      <c r="L373" s="11">
        <v>235</v>
      </c>
      <c r="M373" s="14">
        <f t="shared" si="84"/>
        <v>16.785714285714285</v>
      </c>
      <c r="N373" s="14">
        <f t="shared" si="85"/>
        <v>14.693277310924367</v>
      </c>
      <c r="O373" s="11">
        <v>137</v>
      </c>
      <c r="P373" s="11">
        <v>66</v>
      </c>
      <c r="Q373" s="24">
        <f t="shared" si="86"/>
        <v>0.3251231527093596</v>
      </c>
    </row>
    <row r="374" spans="1:17" x14ac:dyDescent="0.25">
      <c r="A374" s="1">
        <v>42367</v>
      </c>
      <c r="B374" s="48">
        <f t="shared" si="75"/>
        <v>363</v>
      </c>
      <c r="C374" s="48">
        <f t="shared" si="76"/>
        <v>363</v>
      </c>
      <c r="D374" s="10">
        <f t="shared" si="69"/>
        <v>2015</v>
      </c>
      <c r="E374" s="10">
        <f t="shared" si="70"/>
        <v>2015</v>
      </c>
      <c r="F374" s="10">
        <f t="shared" si="71"/>
        <v>53</v>
      </c>
      <c r="G374" s="10">
        <f t="shared" si="77"/>
        <v>53</v>
      </c>
      <c r="H374" s="11">
        <f t="shared" si="82"/>
        <v>3</v>
      </c>
      <c r="I374" s="12">
        <v>17</v>
      </c>
      <c r="J374">
        <v>10</v>
      </c>
      <c r="K374" s="14">
        <f t="shared" si="83"/>
        <v>7.0833333333333339</v>
      </c>
      <c r="L374" s="11">
        <v>155</v>
      </c>
      <c r="M374" s="14">
        <f t="shared" si="84"/>
        <v>21.882352941176467</v>
      </c>
      <c r="N374" s="14">
        <f t="shared" si="85"/>
        <v>14.693277310924367</v>
      </c>
      <c r="O374" s="11">
        <v>69</v>
      </c>
      <c r="P374" s="11">
        <v>48</v>
      </c>
      <c r="Q374" s="24">
        <f t="shared" si="86"/>
        <v>0.41025641025641024</v>
      </c>
    </row>
    <row r="375" spans="1:17" x14ac:dyDescent="0.25">
      <c r="A375" s="1">
        <v>42687</v>
      </c>
      <c r="B375" s="48">
        <f t="shared" si="75"/>
        <v>318</v>
      </c>
      <c r="C375" s="48">
        <f t="shared" si="76"/>
        <v>318</v>
      </c>
      <c r="D375" s="10">
        <f t="shared" si="69"/>
        <v>2016</v>
      </c>
      <c r="E375" s="10">
        <f t="shared" si="70"/>
        <v>2016</v>
      </c>
      <c r="F375" s="10">
        <f t="shared" si="71"/>
        <v>47</v>
      </c>
      <c r="G375" s="10">
        <f t="shared" si="77"/>
        <v>47</v>
      </c>
      <c r="H375" s="11">
        <f t="shared" si="82"/>
        <v>1</v>
      </c>
      <c r="I375" s="12">
        <v>12</v>
      </c>
      <c r="J375" s="11">
        <v>9</v>
      </c>
      <c r="K375" s="14">
        <f t="shared" si="83"/>
        <v>4.5</v>
      </c>
      <c r="L375" s="11">
        <v>57</v>
      </c>
      <c r="M375" s="14">
        <f t="shared" si="84"/>
        <v>12.666666666666666</v>
      </c>
      <c r="N375" s="14">
        <f t="shared" si="85"/>
        <v>10.8125</v>
      </c>
      <c r="O375" s="11">
        <v>34</v>
      </c>
      <c r="P375" s="11">
        <v>23</v>
      </c>
      <c r="Q375" s="24">
        <f t="shared" si="86"/>
        <v>0.40350877192982454</v>
      </c>
    </row>
    <row r="376" spans="1:17" x14ac:dyDescent="0.25">
      <c r="A376" s="1">
        <v>42688</v>
      </c>
      <c r="B376" s="48">
        <f t="shared" si="75"/>
        <v>319</v>
      </c>
      <c r="C376" s="48">
        <f t="shared" si="76"/>
        <v>319</v>
      </c>
      <c r="D376" s="10">
        <f t="shared" si="69"/>
        <v>2016</v>
      </c>
      <c r="E376" s="10">
        <f t="shared" si="70"/>
        <v>2016</v>
      </c>
      <c r="F376" s="10">
        <f t="shared" si="71"/>
        <v>47</v>
      </c>
      <c r="G376" s="10">
        <f t="shared" si="77"/>
        <v>47</v>
      </c>
      <c r="H376" s="11">
        <f t="shared" si="82"/>
        <v>2</v>
      </c>
      <c r="I376" s="12">
        <v>24</v>
      </c>
      <c r="J376" s="11">
        <v>6</v>
      </c>
      <c r="K376" s="14">
        <f t="shared" si="83"/>
        <v>6</v>
      </c>
      <c r="L376" s="11">
        <v>29</v>
      </c>
      <c r="M376" s="14">
        <f t="shared" si="84"/>
        <v>4.833333333333333</v>
      </c>
      <c r="N376" s="14">
        <f t="shared" si="85"/>
        <v>10.8125</v>
      </c>
      <c r="O376" s="11">
        <v>11</v>
      </c>
      <c r="P376" s="11">
        <v>6</v>
      </c>
      <c r="Q376" s="24">
        <f t="shared" si="86"/>
        <v>0.35294117647058826</v>
      </c>
    </row>
    <row r="377" spans="1:17" x14ac:dyDescent="0.25">
      <c r="A377" s="1">
        <v>42689</v>
      </c>
      <c r="B377" s="48">
        <f t="shared" si="75"/>
        <v>320</v>
      </c>
      <c r="C377" s="48">
        <f t="shared" si="76"/>
        <v>320</v>
      </c>
      <c r="D377" s="10">
        <f t="shared" si="69"/>
        <v>2016</v>
      </c>
      <c r="E377" s="10">
        <f t="shared" si="70"/>
        <v>2016</v>
      </c>
      <c r="F377" s="10">
        <f t="shared" si="71"/>
        <v>47</v>
      </c>
      <c r="G377" s="10">
        <f t="shared" si="77"/>
        <v>47</v>
      </c>
      <c r="H377" s="11">
        <f t="shared" si="82"/>
        <v>3</v>
      </c>
      <c r="I377" s="12">
        <v>24</v>
      </c>
      <c r="J377" s="11">
        <v>4</v>
      </c>
      <c r="K377" s="14">
        <f t="shared" si="83"/>
        <v>4</v>
      </c>
      <c r="L377" s="11">
        <v>47</v>
      </c>
      <c r="M377" s="14">
        <f t="shared" si="84"/>
        <v>11.75</v>
      </c>
      <c r="N377" s="14">
        <f t="shared" si="85"/>
        <v>10.8125</v>
      </c>
      <c r="O377" s="11">
        <v>12</v>
      </c>
      <c r="P377" s="11">
        <v>10</v>
      </c>
      <c r="Q377" s="24">
        <f t="shared" si="86"/>
        <v>0.45454545454545453</v>
      </c>
    </row>
    <row r="378" spans="1:17" x14ac:dyDescent="0.25">
      <c r="A378" s="1">
        <v>42690</v>
      </c>
      <c r="B378" s="48">
        <f t="shared" si="75"/>
        <v>321</v>
      </c>
      <c r="C378" s="48">
        <f t="shared" si="76"/>
        <v>321</v>
      </c>
      <c r="D378" s="10">
        <f t="shared" si="69"/>
        <v>2016</v>
      </c>
      <c r="E378" s="10">
        <f t="shared" si="70"/>
        <v>2016</v>
      </c>
      <c r="F378" s="10">
        <f t="shared" si="71"/>
        <v>47</v>
      </c>
      <c r="G378" s="10">
        <f t="shared" si="77"/>
        <v>47</v>
      </c>
      <c r="H378" s="11">
        <f t="shared" si="82"/>
        <v>4</v>
      </c>
      <c r="I378" s="12">
        <v>12</v>
      </c>
      <c r="J378" s="11">
        <v>4</v>
      </c>
      <c r="K378" s="14">
        <f t="shared" si="83"/>
        <v>2</v>
      </c>
      <c r="L378" s="11">
        <v>28</v>
      </c>
      <c r="M378" s="14">
        <f t="shared" si="84"/>
        <v>14</v>
      </c>
      <c r="N378" s="14">
        <f t="shared" si="85"/>
        <v>10.8125</v>
      </c>
      <c r="O378" s="11">
        <v>14</v>
      </c>
      <c r="P378" s="11">
        <v>14</v>
      </c>
      <c r="Q378" s="24">
        <f t="shared" si="86"/>
        <v>0.5</v>
      </c>
    </row>
    <row r="379" spans="1:17" x14ac:dyDescent="0.25">
      <c r="A379" s="1">
        <v>43058</v>
      </c>
      <c r="B379" s="48">
        <f t="shared" si="75"/>
        <v>323</v>
      </c>
      <c r="C379" s="48">
        <f t="shared" si="76"/>
        <v>323</v>
      </c>
      <c r="D379" s="10">
        <f t="shared" si="69"/>
        <v>2017</v>
      </c>
      <c r="E379" s="10">
        <f t="shared" si="70"/>
        <v>2017</v>
      </c>
      <c r="F379" s="10">
        <f t="shared" si="71"/>
        <v>47</v>
      </c>
      <c r="G379" s="10">
        <f t="shared" si="77"/>
        <v>47</v>
      </c>
      <c r="H379" s="11">
        <f t="shared" si="82"/>
        <v>1</v>
      </c>
      <c r="I379" s="12">
        <v>12</v>
      </c>
      <c r="J379">
        <v>12</v>
      </c>
      <c r="K379" s="14">
        <v>6</v>
      </c>
      <c r="L379" s="11">
        <v>138</v>
      </c>
      <c r="M379" s="14">
        <f t="shared" si="84"/>
        <v>23</v>
      </c>
      <c r="N379" s="14">
        <f t="shared" si="85"/>
        <v>30.847619047619048</v>
      </c>
      <c r="O379" s="11">
        <v>88</v>
      </c>
      <c r="P379" s="11">
        <v>50</v>
      </c>
      <c r="Q379" s="24">
        <v>0.36231884057971014</v>
      </c>
    </row>
    <row r="380" spans="1:17" x14ac:dyDescent="0.25">
      <c r="A380" s="1">
        <v>43059</v>
      </c>
      <c r="B380" s="48">
        <f t="shared" si="75"/>
        <v>324</v>
      </c>
      <c r="C380" s="48">
        <f t="shared" si="76"/>
        <v>324</v>
      </c>
      <c r="D380" s="10">
        <f t="shared" si="69"/>
        <v>2017</v>
      </c>
      <c r="E380" s="10">
        <f t="shared" si="70"/>
        <v>2017</v>
      </c>
      <c r="F380" s="10">
        <f t="shared" si="71"/>
        <v>47</v>
      </c>
      <c r="G380" s="10">
        <f t="shared" si="77"/>
        <v>47</v>
      </c>
      <c r="H380" s="11">
        <f t="shared" si="82"/>
        <v>2</v>
      </c>
      <c r="I380" s="12">
        <v>24</v>
      </c>
      <c r="J380">
        <v>10</v>
      </c>
      <c r="K380" s="14">
        <v>10</v>
      </c>
      <c r="L380" s="11">
        <v>372</v>
      </c>
      <c r="M380" s="14">
        <f t="shared" si="84"/>
        <v>37.200000000000003</v>
      </c>
      <c r="N380" s="14">
        <f t="shared" si="85"/>
        <v>30.847619047619048</v>
      </c>
      <c r="O380" s="11">
        <v>78</v>
      </c>
      <c r="P380" s="11">
        <v>38</v>
      </c>
      <c r="Q380" s="24">
        <v>0.32758620689655171</v>
      </c>
    </row>
    <row r="381" spans="1:17" x14ac:dyDescent="0.25">
      <c r="A381" s="1">
        <v>43060</v>
      </c>
      <c r="B381" s="48">
        <f t="shared" si="75"/>
        <v>325</v>
      </c>
      <c r="C381" s="48">
        <f t="shared" si="76"/>
        <v>325</v>
      </c>
      <c r="D381" s="10">
        <f t="shared" si="69"/>
        <v>2017</v>
      </c>
      <c r="E381" s="10">
        <f t="shared" si="70"/>
        <v>2017</v>
      </c>
      <c r="F381" s="10">
        <f t="shared" si="71"/>
        <v>47</v>
      </c>
      <c r="G381" s="10">
        <f t="shared" si="77"/>
        <v>47</v>
      </c>
      <c r="H381" s="11">
        <f t="shared" si="82"/>
        <v>3</v>
      </c>
      <c r="I381" s="12">
        <v>24</v>
      </c>
      <c r="J381">
        <v>9</v>
      </c>
      <c r="K381" s="14">
        <v>9</v>
      </c>
      <c r="L381" s="11">
        <v>93</v>
      </c>
      <c r="M381" s="14">
        <f t="shared" si="84"/>
        <v>10.333333333333334</v>
      </c>
      <c r="N381" s="14">
        <f t="shared" si="85"/>
        <v>30.847619047619048</v>
      </c>
      <c r="O381" s="11">
        <v>48</v>
      </c>
      <c r="P381" s="11">
        <v>43</v>
      </c>
      <c r="Q381" s="24">
        <v>0.47252747252747251</v>
      </c>
    </row>
    <row r="382" spans="1:17" x14ac:dyDescent="0.25">
      <c r="A382" s="1">
        <v>43061</v>
      </c>
      <c r="B382" s="48">
        <f t="shared" si="75"/>
        <v>326</v>
      </c>
      <c r="C382" s="48">
        <f t="shared" si="76"/>
        <v>326</v>
      </c>
      <c r="D382" s="10">
        <f t="shared" si="69"/>
        <v>2017</v>
      </c>
      <c r="E382" s="10">
        <f t="shared" si="70"/>
        <v>2017</v>
      </c>
      <c r="F382" s="10">
        <f t="shared" si="71"/>
        <v>47</v>
      </c>
      <c r="G382" s="10">
        <f t="shared" si="77"/>
        <v>47</v>
      </c>
      <c r="H382" s="11">
        <f t="shared" si="82"/>
        <v>4</v>
      </c>
      <c r="I382" s="12">
        <v>12</v>
      </c>
      <c r="J382">
        <v>7</v>
      </c>
      <c r="K382" s="14">
        <v>3.5</v>
      </c>
      <c r="L382" s="11">
        <v>185</v>
      </c>
      <c r="M382" s="14">
        <f t="shared" si="84"/>
        <v>52.857142857142854</v>
      </c>
      <c r="N382" s="14">
        <f t="shared" si="85"/>
        <v>30.847619047619048</v>
      </c>
      <c r="O382" s="11">
        <v>34</v>
      </c>
      <c r="P382" s="11">
        <v>22</v>
      </c>
      <c r="Q382" s="24">
        <v>0.39285714285714285</v>
      </c>
    </row>
    <row r="383" spans="1:17" x14ac:dyDescent="0.25">
      <c r="A383" s="1">
        <v>43088</v>
      </c>
      <c r="B383" s="48">
        <f t="shared" si="75"/>
        <v>353</v>
      </c>
      <c r="C383" s="48">
        <f t="shared" si="76"/>
        <v>353</v>
      </c>
      <c r="D383" s="10">
        <f t="shared" si="69"/>
        <v>2017</v>
      </c>
      <c r="E383" s="10">
        <f t="shared" si="70"/>
        <v>2017</v>
      </c>
      <c r="F383" s="10">
        <f t="shared" si="71"/>
        <v>51</v>
      </c>
      <c r="G383" s="10">
        <f t="shared" si="77"/>
        <v>51</v>
      </c>
      <c r="H383" s="11">
        <f t="shared" si="82"/>
        <v>3</v>
      </c>
      <c r="I383" s="12">
        <v>12</v>
      </c>
      <c r="J383">
        <v>14</v>
      </c>
      <c r="K383" s="14">
        <v>7</v>
      </c>
      <c r="L383" s="11">
        <v>980</v>
      </c>
      <c r="M383" s="14">
        <f t="shared" si="84"/>
        <v>140</v>
      </c>
      <c r="N383" s="14">
        <f t="shared" si="85"/>
        <v>83.731283422459896</v>
      </c>
      <c r="O383" s="11">
        <v>384</v>
      </c>
      <c r="P383" s="11">
        <v>295</v>
      </c>
      <c r="Q383" s="24">
        <v>0.43446244477172313</v>
      </c>
    </row>
    <row r="384" spans="1:17" x14ac:dyDescent="0.25">
      <c r="A384" s="1">
        <v>43089</v>
      </c>
      <c r="B384" s="48">
        <f t="shared" si="75"/>
        <v>354</v>
      </c>
      <c r="C384" s="48">
        <f t="shared" si="76"/>
        <v>354</v>
      </c>
      <c r="D384" s="10">
        <f t="shared" si="69"/>
        <v>2017</v>
      </c>
      <c r="E384" s="10">
        <f t="shared" si="70"/>
        <v>2017</v>
      </c>
      <c r="F384" s="10">
        <f t="shared" si="71"/>
        <v>51</v>
      </c>
      <c r="G384" s="10">
        <f t="shared" si="77"/>
        <v>51</v>
      </c>
      <c r="H384" s="11">
        <f t="shared" si="82"/>
        <v>4</v>
      </c>
      <c r="I384" s="12">
        <v>24</v>
      </c>
      <c r="J384">
        <v>17</v>
      </c>
      <c r="K384" s="14">
        <v>17</v>
      </c>
      <c r="L384" s="11">
        <v>705</v>
      </c>
      <c r="M384" s="14">
        <f t="shared" si="84"/>
        <v>41.470588235294116</v>
      </c>
      <c r="N384" s="14">
        <f t="shared" si="85"/>
        <v>83.731283422459896</v>
      </c>
      <c r="O384" s="11">
        <v>196</v>
      </c>
      <c r="P384" s="11">
        <v>208</v>
      </c>
      <c r="Q384" s="24">
        <v>0.51485148514851486</v>
      </c>
    </row>
    <row r="385" spans="1:17" x14ac:dyDescent="0.25">
      <c r="A385" s="1">
        <v>43090</v>
      </c>
      <c r="B385" s="48">
        <f t="shared" si="75"/>
        <v>355</v>
      </c>
      <c r="C385" s="48">
        <f t="shared" si="76"/>
        <v>355</v>
      </c>
      <c r="D385" s="10">
        <f t="shared" si="69"/>
        <v>2017</v>
      </c>
      <c r="E385" s="10">
        <f t="shared" si="70"/>
        <v>2017</v>
      </c>
      <c r="F385" s="10">
        <f t="shared" si="71"/>
        <v>51</v>
      </c>
      <c r="G385" s="10">
        <f t="shared" si="77"/>
        <v>51</v>
      </c>
      <c r="H385" s="11">
        <f t="shared" si="82"/>
        <v>5</v>
      </c>
      <c r="I385" s="12">
        <v>24</v>
      </c>
      <c r="J385">
        <v>11</v>
      </c>
      <c r="K385" s="14">
        <v>11</v>
      </c>
      <c r="L385" s="11">
        <v>548</v>
      </c>
      <c r="M385" s="14">
        <f t="shared" si="84"/>
        <v>49.81818181818182</v>
      </c>
      <c r="N385" s="14">
        <f t="shared" si="85"/>
        <v>83.731283422459896</v>
      </c>
      <c r="O385" s="11">
        <v>120</v>
      </c>
      <c r="P385" s="11">
        <v>181</v>
      </c>
      <c r="Q385" s="24">
        <v>0.6013289036544851</v>
      </c>
    </row>
    <row r="386" spans="1:17" x14ac:dyDescent="0.25">
      <c r="A386" s="1">
        <v>43091</v>
      </c>
      <c r="B386" s="48">
        <f t="shared" si="75"/>
        <v>356</v>
      </c>
      <c r="C386" s="48">
        <f t="shared" si="76"/>
        <v>356</v>
      </c>
      <c r="D386" s="10">
        <f t="shared" ref="D386:D429" si="87">YEAR(A386)</f>
        <v>2017</v>
      </c>
      <c r="E386" s="10">
        <f t="shared" ref="E386:E429" si="88">IF(F386&gt;10,D386,D386-1)</f>
        <v>2017</v>
      </c>
      <c r="F386" s="10">
        <f t="shared" ref="F386:F429" si="89">WEEKNUM(A386)</f>
        <v>51</v>
      </c>
      <c r="G386" s="10">
        <f t="shared" si="77"/>
        <v>51</v>
      </c>
      <c r="H386" s="11">
        <f t="shared" si="82"/>
        <v>6</v>
      </c>
      <c r="I386" s="12">
        <v>12</v>
      </c>
      <c r="J386">
        <v>11</v>
      </c>
      <c r="K386" s="14">
        <v>5.5</v>
      </c>
      <c r="L386" s="11">
        <v>570</v>
      </c>
      <c r="M386" s="14">
        <f t="shared" si="84"/>
        <v>103.63636363636364</v>
      </c>
      <c r="N386" s="14">
        <f t="shared" si="85"/>
        <v>83.731283422459896</v>
      </c>
      <c r="O386" s="11">
        <v>127</v>
      </c>
      <c r="P386" s="11">
        <v>155</v>
      </c>
      <c r="Q386" s="24">
        <v>0.54964539007092195</v>
      </c>
    </row>
    <row r="387" spans="1:17" x14ac:dyDescent="0.25">
      <c r="A387" s="1">
        <v>43093</v>
      </c>
      <c r="B387" s="48">
        <f t="shared" ref="B387:B430" si="90">A387-DATE(YEAR(A387), 1, 0)</f>
        <v>358</v>
      </c>
      <c r="C387" s="48">
        <f t="shared" ref="C387:C430" si="91">IF(B387&lt;300, B387+(DATE(YEAR(A387), 12, 31)-DATE(YEAR(A387), 1, 1)+1), B387)</f>
        <v>358</v>
      </c>
      <c r="D387" s="10">
        <f t="shared" si="87"/>
        <v>2017</v>
      </c>
      <c r="E387" s="10">
        <f t="shared" si="88"/>
        <v>2017</v>
      </c>
      <c r="F387" s="10">
        <f t="shared" si="89"/>
        <v>52</v>
      </c>
      <c r="G387" s="10">
        <f t="shared" si="77"/>
        <v>52</v>
      </c>
      <c r="H387" s="11">
        <f t="shared" si="82"/>
        <v>1</v>
      </c>
      <c r="I387" s="12">
        <v>12</v>
      </c>
      <c r="J387">
        <v>14</v>
      </c>
      <c r="K387" s="14">
        <v>7</v>
      </c>
      <c r="L387" s="11">
        <v>295</v>
      </c>
      <c r="M387" s="14">
        <f t="shared" si="84"/>
        <v>42.142857142857146</v>
      </c>
      <c r="N387" s="14">
        <f t="shared" si="85"/>
        <v>49.160714285714285</v>
      </c>
      <c r="O387" s="11">
        <v>112</v>
      </c>
      <c r="P387" s="11">
        <v>148</v>
      </c>
      <c r="Q387" s="24">
        <v>0.56923076923076921</v>
      </c>
    </row>
    <row r="388" spans="1:17" x14ac:dyDescent="0.25">
      <c r="A388" s="1">
        <v>43094</v>
      </c>
      <c r="B388" s="48">
        <f t="shared" si="90"/>
        <v>359</v>
      </c>
      <c r="C388" s="48">
        <f t="shared" si="91"/>
        <v>359</v>
      </c>
      <c r="D388" s="10">
        <f t="shared" si="87"/>
        <v>2017</v>
      </c>
      <c r="E388" s="10">
        <f t="shared" si="88"/>
        <v>2017</v>
      </c>
      <c r="F388" s="10">
        <f t="shared" si="89"/>
        <v>52</v>
      </c>
      <c r="G388" s="10">
        <f t="shared" si="77"/>
        <v>52</v>
      </c>
      <c r="H388" s="11">
        <f t="shared" si="82"/>
        <v>2</v>
      </c>
      <c r="I388" s="12">
        <v>24</v>
      </c>
      <c r="J388">
        <v>12</v>
      </c>
      <c r="K388" s="14">
        <v>12</v>
      </c>
      <c r="L388" s="11">
        <v>408</v>
      </c>
      <c r="M388" s="14">
        <f t="shared" si="84"/>
        <v>34</v>
      </c>
      <c r="N388" s="14">
        <f t="shared" si="85"/>
        <v>49.160714285714285</v>
      </c>
      <c r="O388" s="11">
        <v>114</v>
      </c>
      <c r="P388" s="11">
        <v>133</v>
      </c>
      <c r="Q388" s="24">
        <v>0.53846153846153844</v>
      </c>
    </row>
    <row r="389" spans="1:17" x14ac:dyDescent="0.25">
      <c r="A389" s="1">
        <v>43095</v>
      </c>
      <c r="B389" s="48">
        <f t="shared" si="90"/>
        <v>360</v>
      </c>
      <c r="C389" s="48">
        <f t="shared" si="91"/>
        <v>360</v>
      </c>
      <c r="D389" s="10">
        <f t="shared" si="87"/>
        <v>2017</v>
      </c>
      <c r="E389" s="10">
        <f t="shared" si="88"/>
        <v>2017</v>
      </c>
      <c r="F389" s="10">
        <f t="shared" si="89"/>
        <v>52</v>
      </c>
      <c r="G389" s="10">
        <f t="shared" ref="G389:G391" si="92">IF(F389&gt;10,F389,"")</f>
        <v>52</v>
      </c>
      <c r="H389" s="11">
        <f t="shared" si="82"/>
        <v>3</v>
      </c>
      <c r="I389" s="12">
        <v>24</v>
      </c>
      <c r="J389">
        <v>10</v>
      </c>
      <c r="K389" s="14">
        <v>10</v>
      </c>
      <c r="L389" s="11">
        <v>305</v>
      </c>
      <c r="M389" s="14">
        <f t="shared" si="84"/>
        <v>30.5</v>
      </c>
      <c r="N389" s="14">
        <f t="shared" si="85"/>
        <v>49.160714285714285</v>
      </c>
      <c r="O389" s="11">
        <v>83</v>
      </c>
      <c r="P389" s="11">
        <v>67</v>
      </c>
      <c r="Q389" s="24">
        <v>0.44666666666666666</v>
      </c>
    </row>
    <row r="390" spans="1:17" x14ac:dyDescent="0.25">
      <c r="A390" s="1">
        <v>43096</v>
      </c>
      <c r="B390" s="48">
        <f t="shared" si="90"/>
        <v>361</v>
      </c>
      <c r="C390" s="48">
        <f t="shared" si="91"/>
        <v>361</v>
      </c>
      <c r="D390" s="10">
        <f t="shared" si="87"/>
        <v>2017</v>
      </c>
      <c r="E390" s="10">
        <f t="shared" si="88"/>
        <v>2017</v>
      </c>
      <c r="F390" s="10">
        <f t="shared" si="89"/>
        <v>52</v>
      </c>
      <c r="G390" s="10">
        <f t="shared" si="92"/>
        <v>52</v>
      </c>
      <c r="H390" s="11">
        <f t="shared" si="82"/>
        <v>4</v>
      </c>
      <c r="I390" s="12">
        <v>12</v>
      </c>
      <c r="J390">
        <v>6</v>
      </c>
      <c r="K390" s="14">
        <v>3</v>
      </c>
      <c r="L390" s="11">
        <v>270</v>
      </c>
      <c r="M390" s="14">
        <f t="shared" si="84"/>
        <v>90</v>
      </c>
      <c r="N390" s="14">
        <f t="shared" si="85"/>
        <v>49.160714285714285</v>
      </c>
      <c r="O390" s="11">
        <v>87</v>
      </c>
      <c r="P390" s="11">
        <v>66</v>
      </c>
      <c r="Q390" s="24">
        <v>0.43137254901960786</v>
      </c>
    </row>
    <row r="391" spans="1:17" x14ac:dyDescent="0.25">
      <c r="A391" s="1">
        <v>43100</v>
      </c>
      <c r="B391" s="48">
        <f t="shared" si="90"/>
        <v>365</v>
      </c>
      <c r="C391" s="48">
        <f t="shared" si="91"/>
        <v>365</v>
      </c>
      <c r="D391" s="10">
        <f t="shared" si="87"/>
        <v>2017</v>
      </c>
      <c r="E391" s="10">
        <f t="shared" si="88"/>
        <v>2017</v>
      </c>
      <c r="F391" s="10">
        <f t="shared" si="89"/>
        <v>53</v>
      </c>
      <c r="G391" s="10">
        <f t="shared" si="92"/>
        <v>53</v>
      </c>
      <c r="H391" s="11">
        <f t="shared" si="82"/>
        <v>1</v>
      </c>
      <c r="I391" s="12">
        <v>12</v>
      </c>
      <c r="J391">
        <v>14</v>
      </c>
      <c r="K391" s="14">
        <v>7</v>
      </c>
      <c r="L391" s="11">
        <v>249</v>
      </c>
      <c r="M391" s="14">
        <f t="shared" si="84"/>
        <v>35.571428571428569</v>
      </c>
      <c r="N391" s="14">
        <f t="shared" si="85"/>
        <v>33.678210678210675</v>
      </c>
      <c r="O391" s="11">
        <v>95</v>
      </c>
      <c r="P391" s="11">
        <v>111</v>
      </c>
      <c r="Q391" s="24">
        <v>0.53883495145631066</v>
      </c>
    </row>
    <row r="392" spans="1:17" x14ac:dyDescent="0.25">
      <c r="A392" s="1">
        <v>43101</v>
      </c>
      <c r="B392" s="48">
        <f t="shared" si="90"/>
        <v>1</v>
      </c>
      <c r="C392" s="48">
        <f t="shared" si="91"/>
        <v>366</v>
      </c>
      <c r="D392" s="10">
        <f t="shared" si="87"/>
        <v>2018</v>
      </c>
      <c r="E392" s="10">
        <f t="shared" si="88"/>
        <v>2017</v>
      </c>
      <c r="F392" s="10">
        <f t="shared" si="89"/>
        <v>1</v>
      </c>
      <c r="G392" s="10">
        <v>53</v>
      </c>
      <c r="H392" s="11">
        <f t="shared" si="82"/>
        <v>2</v>
      </c>
      <c r="I392" s="12">
        <v>24</v>
      </c>
      <c r="J392">
        <v>11</v>
      </c>
      <c r="K392" s="14">
        <v>11</v>
      </c>
      <c r="L392" s="11">
        <v>213</v>
      </c>
      <c r="M392" s="14">
        <f t="shared" si="84"/>
        <v>19.363636363636363</v>
      </c>
      <c r="N392" s="14">
        <f t="shared" si="85"/>
        <v>33.678210678210675</v>
      </c>
      <c r="O392" s="11">
        <v>65</v>
      </c>
      <c r="P392" s="11">
        <v>54</v>
      </c>
      <c r="Q392" s="24">
        <v>0.45378151260504201</v>
      </c>
    </row>
    <row r="393" spans="1:17" x14ac:dyDescent="0.25">
      <c r="A393" s="1">
        <v>43102</v>
      </c>
      <c r="B393" s="48">
        <f t="shared" si="90"/>
        <v>2</v>
      </c>
      <c r="C393" s="48">
        <f t="shared" si="91"/>
        <v>367</v>
      </c>
      <c r="D393" s="10">
        <f t="shared" si="87"/>
        <v>2018</v>
      </c>
      <c r="E393" s="10">
        <f t="shared" si="88"/>
        <v>2017</v>
      </c>
      <c r="F393" s="10">
        <f t="shared" si="89"/>
        <v>1</v>
      </c>
      <c r="G393" s="10">
        <v>53</v>
      </c>
      <c r="H393" s="11">
        <f t="shared" si="82"/>
        <v>3</v>
      </c>
      <c r="I393" s="12">
        <v>24</v>
      </c>
      <c r="J393">
        <v>9</v>
      </c>
      <c r="K393" s="14">
        <v>9</v>
      </c>
      <c r="L393" s="11">
        <v>247</v>
      </c>
      <c r="M393" s="14">
        <f t="shared" si="84"/>
        <v>27.444444444444443</v>
      </c>
      <c r="N393" s="14">
        <f t="shared" si="85"/>
        <v>33.678210678210675</v>
      </c>
      <c r="O393" s="11">
        <v>53</v>
      </c>
      <c r="P393" s="11">
        <v>50</v>
      </c>
      <c r="Q393" s="24">
        <v>0.4854368932038835</v>
      </c>
    </row>
    <row r="394" spans="1:17" x14ac:dyDescent="0.25">
      <c r="A394" s="1">
        <v>43103</v>
      </c>
      <c r="B394" s="48">
        <f t="shared" si="90"/>
        <v>3</v>
      </c>
      <c r="C394" s="48">
        <f t="shared" si="91"/>
        <v>368</v>
      </c>
      <c r="D394" s="10">
        <f t="shared" si="87"/>
        <v>2018</v>
      </c>
      <c r="E394" s="10">
        <f t="shared" si="88"/>
        <v>2017</v>
      </c>
      <c r="F394" s="10">
        <f t="shared" si="89"/>
        <v>1</v>
      </c>
      <c r="G394" s="10">
        <v>53</v>
      </c>
      <c r="H394" s="11">
        <f t="shared" si="82"/>
        <v>4</v>
      </c>
      <c r="I394" s="12">
        <v>12</v>
      </c>
      <c r="J394">
        <v>6</v>
      </c>
      <c r="K394" s="14">
        <v>3</v>
      </c>
      <c r="L394" s="11">
        <v>157</v>
      </c>
      <c r="M394" s="14">
        <f t="shared" si="84"/>
        <v>52.333333333333336</v>
      </c>
      <c r="N394" s="14">
        <f t="shared" si="85"/>
        <v>33.678210678210675</v>
      </c>
      <c r="O394" s="11">
        <v>73</v>
      </c>
      <c r="P394" s="11">
        <v>43</v>
      </c>
      <c r="Q394" s="24">
        <v>0.37068965517241381</v>
      </c>
    </row>
    <row r="395" spans="1:17" x14ac:dyDescent="0.25">
      <c r="A395" s="1">
        <v>43107</v>
      </c>
      <c r="B395" s="48">
        <f t="shared" si="90"/>
        <v>7</v>
      </c>
      <c r="C395" s="48">
        <f t="shared" si="91"/>
        <v>372</v>
      </c>
      <c r="D395" s="10">
        <f t="shared" si="87"/>
        <v>2018</v>
      </c>
      <c r="E395" s="10">
        <f t="shared" si="88"/>
        <v>2017</v>
      </c>
      <c r="F395" s="10">
        <f t="shared" si="89"/>
        <v>2</v>
      </c>
      <c r="G395" s="10">
        <v>54</v>
      </c>
      <c r="H395" s="11">
        <f t="shared" si="82"/>
        <v>1</v>
      </c>
      <c r="I395" s="12">
        <v>12</v>
      </c>
      <c r="J395">
        <v>9</v>
      </c>
      <c r="K395" s="14">
        <v>4.5</v>
      </c>
      <c r="L395" s="11">
        <v>115</v>
      </c>
      <c r="M395" s="14">
        <f t="shared" si="84"/>
        <v>25.555555555555557</v>
      </c>
      <c r="N395" s="14">
        <f t="shared" si="85"/>
        <v>23.979662698412699</v>
      </c>
      <c r="O395" s="11">
        <v>47</v>
      </c>
      <c r="P395" s="11">
        <v>68</v>
      </c>
      <c r="Q395" s="24">
        <v>0.59130434782608698</v>
      </c>
    </row>
    <row r="396" spans="1:17" x14ac:dyDescent="0.25">
      <c r="A396" s="1">
        <v>43108</v>
      </c>
      <c r="B396" s="48">
        <f t="shared" si="90"/>
        <v>8</v>
      </c>
      <c r="C396" s="48">
        <f t="shared" si="91"/>
        <v>373</v>
      </c>
      <c r="D396" s="10">
        <f t="shared" si="87"/>
        <v>2018</v>
      </c>
      <c r="E396" s="10">
        <f t="shared" si="88"/>
        <v>2017</v>
      </c>
      <c r="F396" s="10">
        <f t="shared" si="89"/>
        <v>2</v>
      </c>
      <c r="G396" s="10">
        <v>54</v>
      </c>
      <c r="H396" s="11">
        <f t="shared" si="82"/>
        <v>2</v>
      </c>
      <c r="I396" s="12">
        <v>24</v>
      </c>
      <c r="J396">
        <v>8</v>
      </c>
      <c r="K396" s="14">
        <v>8</v>
      </c>
      <c r="L396" s="11">
        <v>177</v>
      </c>
      <c r="M396" s="14">
        <f t="shared" si="84"/>
        <v>22.125</v>
      </c>
      <c r="N396" s="14">
        <f t="shared" si="85"/>
        <v>23.979662698412699</v>
      </c>
      <c r="O396" s="11">
        <v>55</v>
      </c>
      <c r="P396" s="11">
        <v>71</v>
      </c>
      <c r="Q396" s="24">
        <v>0.56349206349206349</v>
      </c>
    </row>
    <row r="397" spans="1:17" x14ac:dyDescent="0.25">
      <c r="A397" s="1">
        <v>43109</v>
      </c>
      <c r="B397" s="48">
        <f t="shared" si="90"/>
        <v>9</v>
      </c>
      <c r="C397" s="48">
        <f t="shared" si="91"/>
        <v>374</v>
      </c>
      <c r="D397" s="10">
        <f t="shared" si="87"/>
        <v>2018</v>
      </c>
      <c r="E397" s="10">
        <f t="shared" si="88"/>
        <v>2017</v>
      </c>
      <c r="F397" s="10">
        <f t="shared" si="89"/>
        <v>2</v>
      </c>
      <c r="G397" s="10">
        <v>54</v>
      </c>
      <c r="H397" s="11">
        <f t="shared" si="82"/>
        <v>3</v>
      </c>
      <c r="I397" s="12">
        <v>24</v>
      </c>
      <c r="J397">
        <v>7</v>
      </c>
      <c r="K397" s="14">
        <v>7</v>
      </c>
      <c r="L397" s="11">
        <v>137</v>
      </c>
      <c r="M397" s="14">
        <f t="shared" si="84"/>
        <v>19.571428571428573</v>
      </c>
      <c r="N397" s="14">
        <f t="shared" si="85"/>
        <v>23.979662698412699</v>
      </c>
      <c r="O397" s="11">
        <v>50</v>
      </c>
      <c r="P397" s="11">
        <v>51</v>
      </c>
      <c r="Q397" s="24">
        <v>0.50495049504950495</v>
      </c>
    </row>
    <row r="398" spans="1:17" x14ac:dyDescent="0.25">
      <c r="A398" s="1">
        <v>43110</v>
      </c>
      <c r="B398" s="48">
        <f t="shared" si="90"/>
        <v>10</v>
      </c>
      <c r="C398" s="48">
        <f t="shared" si="91"/>
        <v>375</v>
      </c>
      <c r="D398" s="10">
        <f t="shared" si="87"/>
        <v>2018</v>
      </c>
      <c r="E398" s="10">
        <f t="shared" si="88"/>
        <v>2017</v>
      </c>
      <c r="F398" s="10">
        <f t="shared" si="89"/>
        <v>2</v>
      </c>
      <c r="G398" s="10">
        <v>54</v>
      </c>
      <c r="H398" s="11">
        <f t="shared" si="82"/>
        <v>4</v>
      </c>
      <c r="I398" s="12">
        <v>12</v>
      </c>
      <c r="J398">
        <v>6</v>
      </c>
      <c r="K398" s="14">
        <v>3</v>
      </c>
      <c r="L398" s="11">
        <v>86</v>
      </c>
      <c r="M398" s="14">
        <f t="shared" si="84"/>
        <v>28.666666666666668</v>
      </c>
      <c r="N398" s="14">
        <f t="shared" si="85"/>
        <v>23.979662698412699</v>
      </c>
      <c r="O398" s="11">
        <v>39</v>
      </c>
      <c r="P398" s="11">
        <v>37</v>
      </c>
      <c r="Q398" s="24">
        <v>0.48684210526315791</v>
      </c>
    </row>
    <row r="399" spans="1:17" x14ac:dyDescent="0.25">
      <c r="A399" s="1">
        <v>43114</v>
      </c>
      <c r="B399" s="48">
        <f t="shared" si="90"/>
        <v>14</v>
      </c>
      <c r="C399" s="48">
        <f t="shared" si="91"/>
        <v>379</v>
      </c>
      <c r="D399" s="10">
        <f t="shared" si="87"/>
        <v>2018</v>
      </c>
      <c r="E399" s="10">
        <f t="shared" si="88"/>
        <v>2017</v>
      </c>
      <c r="F399" s="10">
        <f t="shared" si="89"/>
        <v>3</v>
      </c>
      <c r="G399" s="10">
        <v>55</v>
      </c>
      <c r="H399" s="11">
        <f t="shared" si="82"/>
        <v>1</v>
      </c>
      <c r="I399" s="12">
        <v>12</v>
      </c>
      <c r="J399">
        <v>6</v>
      </c>
      <c r="K399" s="14">
        <v>3</v>
      </c>
      <c r="L399" s="11">
        <v>64</v>
      </c>
      <c r="M399" s="14">
        <f t="shared" si="84"/>
        <v>21.333333333333332</v>
      </c>
      <c r="N399" s="14">
        <f t="shared" si="85"/>
        <v>16.583333333333332</v>
      </c>
      <c r="O399" s="11">
        <v>23</v>
      </c>
      <c r="P399" s="11">
        <v>33</v>
      </c>
      <c r="Q399" s="24">
        <v>0.5892857142857143</v>
      </c>
    </row>
    <row r="400" spans="1:17" x14ac:dyDescent="0.25">
      <c r="A400" s="1">
        <v>43115</v>
      </c>
      <c r="B400" s="48">
        <f t="shared" si="90"/>
        <v>15</v>
      </c>
      <c r="C400" s="48">
        <f t="shared" si="91"/>
        <v>380</v>
      </c>
      <c r="D400" s="10">
        <f t="shared" si="87"/>
        <v>2018</v>
      </c>
      <c r="E400" s="10">
        <f t="shared" si="88"/>
        <v>2017</v>
      </c>
      <c r="F400" s="10">
        <f t="shared" si="89"/>
        <v>3</v>
      </c>
      <c r="G400" s="10">
        <v>55</v>
      </c>
      <c r="H400" s="11">
        <f t="shared" si="82"/>
        <v>2</v>
      </c>
      <c r="I400" s="12">
        <v>24</v>
      </c>
      <c r="J400">
        <v>3</v>
      </c>
      <c r="K400" s="14">
        <v>3</v>
      </c>
      <c r="L400" s="11">
        <v>18</v>
      </c>
      <c r="M400" s="14">
        <f t="shared" si="84"/>
        <v>6</v>
      </c>
      <c r="N400" s="14">
        <f t="shared" si="85"/>
        <v>16.583333333333332</v>
      </c>
      <c r="O400" s="11">
        <v>7</v>
      </c>
      <c r="P400" s="11">
        <v>11</v>
      </c>
      <c r="Q400" s="24">
        <v>0.61111111111111116</v>
      </c>
    </row>
    <row r="401" spans="1:17" x14ac:dyDescent="0.25">
      <c r="A401" s="1">
        <v>43116</v>
      </c>
      <c r="B401" s="48">
        <f t="shared" si="90"/>
        <v>16</v>
      </c>
      <c r="C401" s="48">
        <f t="shared" si="91"/>
        <v>381</v>
      </c>
      <c r="D401" s="10">
        <f t="shared" si="87"/>
        <v>2018</v>
      </c>
      <c r="E401" s="10">
        <f t="shared" si="88"/>
        <v>2017</v>
      </c>
      <c r="F401" s="10">
        <f t="shared" si="89"/>
        <v>3</v>
      </c>
      <c r="G401" s="10">
        <v>55</v>
      </c>
      <c r="H401" s="11">
        <f t="shared" si="82"/>
        <v>3</v>
      </c>
      <c r="I401" s="12">
        <v>24</v>
      </c>
      <c r="J401">
        <v>2</v>
      </c>
      <c r="K401" s="14">
        <v>2</v>
      </c>
      <c r="L401" s="11">
        <v>34</v>
      </c>
      <c r="M401" s="14">
        <f t="shared" si="84"/>
        <v>17</v>
      </c>
      <c r="N401" s="14">
        <f t="shared" si="85"/>
        <v>16.583333333333332</v>
      </c>
      <c r="O401" s="11">
        <v>24</v>
      </c>
      <c r="P401" s="11">
        <v>10</v>
      </c>
      <c r="Q401" s="24">
        <v>0.29411764705882354</v>
      </c>
    </row>
    <row r="402" spans="1:17" x14ac:dyDescent="0.25">
      <c r="A402" s="1">
        <v>43117</v>
      </c>
      <c r="B402" s="48">
        <f t="shared" si="90"/>
        <v>17</v>
      </c>
      <c r="C402" s="48">
        <f t="shared" si="91"/>
        <v>382</v>
      </c>
      <c r="D402" s="10">
        <f t="shared" si="87"/>
        <v>2018</v>
      </c>
      <c r="E402" s="10">
        <f t="shared" si="88"/>
        <v>2017</v>
      </c>
      <c r="F402" s="10">
        <f t="shared" si="89"/>
        <v>3</v>
      </c>
      <c r="G402" s="10">
        <v>55</v>
      </c>
      <c r="H402" s="11">
        <f t="shared" si="82"/>
        <v>4</v>
      </c>
      <c r="I402" s="12">
        <v>12</v>
      </c>
      <c r="J402">
        <v>2</v>
      </c>
      <c r="K402" s="14">
        <v>1</v>
      </c>
      <c r="L402" s="11">
        <v>22</v>
      </c>
      <c r="M402" s="14">
        <f t="shared" si="84"/>
        <v>22</v>
      </c>
      <c r="N402" s="14">
        <f t="shared" si="85"/>
        <v>16.583333333333332</v>
      </c>
      <c r="O402" s="11">
        <v>0</v>
      </c>
      <c r="P402" s="11">
        <v>0</v>
      </c>
      <c r="Q402" s="24">
        <v>0</v>
      </c>
    </row>
    <row r="403" spans="1:17" x14ac:dyDescent="0.25">
      <c r="A403" s="1">
        <v>43422</v>
      </c>
      <c r="B403" s="48">
        <f t="shared" si="90"/>
        <v>322</v>
      </c>
      <c r="C403" s="48">
        <f t="shared" si="91"/>
        <v>322</v>
      </c>
      <c r="D403" s="10">
        <f t="shared" si="87"/>
        <v>2018</v>
      </c>
      <c r="E403" s="10">
        <f t="shared" si="88"/>
        <v>2018</v>
      </c>
      <c r="F403" s="10">
        <f t="shared" si="89"/>
        <v>47</v>
      </c>
      <c r="G403" s="10">
        <f t="shared" ref="G403:G429" si="93">IF(F403&gt;10,F403,"")</f>
        <v>47</v>
      </c>
      <c r="H403" s="11">
        <f t="shared" si="82"/>
        <v>1</v>
      </c>
      <c r="I403" s="12">
        <v>12</v>
      </c>
      <c r="J403">
        <v>15</v>
      </c>
      <c r="K403" s="14">
        <v>7.5</v>
      </c>
      <c r="L403" s="11">
        <v>19</v>
      </c>
      <c r="M403" s="14">
        <f t="shared" si="84"/>
        <v>2.5333333333333332</v>
      </c>
      <c r="N403" s="14">
        <f t="shared" si="85"/>
        <v>1.5587301587301585</v>
      </c>
      <c r="O403">
        <v>5</v>
      </c>
      <c r="P403">
        <v>19</v>
      </c>
      <c r="Q403" s="25">
        <v>0.26315789473684209</v>
      </c>
    </row>
    <row r="404" spans="1:17" x14ac:dyDescent="0.25">
      <c r="A404" s="1">
        <v>43423</v>
      </c>
      <c r="B404" s="48">
        <f t="shared" si="90"/>
        <v>323</v>
      </c>
      <c r="C404" s="48">
        <f t="shared" si="91"/>
        <v>323</v>
      </c>
      <c r="D404" s="10">
        <f t="shared" si="87"/>
        <v>2018</v>
      </c>
      <c r="E404" s="10">
        <f t="shared" si="88"/>
        <v>2018</v>
      </c>
      <c r="F404" s="10">
        <f t="shared" si="89"/>
        <v>47</v>
      </c>
      <c r="G404" s="10">
        <f t="shared" si="93"/>
        <v>47</v>
      </c>
      <c r="H404" s="11">
        <f t="shared" si="82"/>
        <v>2</v>
      </c>
      <c r="I404" s="12">
        <v>24</v>
      </c>
      <c r="J404">
        <v>7</v>
      </c>
      <c r="K404" s="14">
        <v>7</v>
      </c>
      <c r="L404" s="11">
        <v>8</v>
      </c>
      <c r="M404" s="14">
        <f t="shared" si="84"/>
        <v>1.1428571428571428</v>
      </c>
      <c r="N404" s="14">
        <f t="shared" si="85"/>
        <v>1.5587301587301585</v>
      </c>
      <c r="O404">
        <v>2</v>
      </c>
      <c r="P404">
        <v>7</v>
      </c>
      <c r="Q404" s="25">
        <v>0.2857142857142857</v>
      </c>
    </row>
    <row r="405" spans="1:17" x14ac:dyDescent="0.25">
      <c r="A405" s="1">
        <v>43424</v>
      </c>
      <c r="B405" s="48">
        <f t="shared" si="90"/>
        <v>324</v>
      </c>
      <c r="C405" s="48">
        <f t="shared" si="91"/>
        <v>324</v>
      </c>
      <c r="D405" s="10">
        <f t="shared" si="87"/>
        <v>2018</v>
      </c>
      <c r="E405" s="10">
        <f t="shared" si="88"/>
        <v>2018</v>
      </c>
      <c r="F405" s="10">
        <f t="shared" si="89"/>
        <v>47</v>
      </c>
      <c r="G405" s="10">
        <f t="shared" si="93"/>
        <v>47</v>
      </c>
      <c r="H405" s="11">
        <f t="shared" si="82"/>
        <v>3</v>
      </c>
      <c r="I405" s="12">
        <v>12</v>
      </c>
      <c r="J405">
        <v>4</v>
      </c>
      <c r="K405" s="14">
        <v>2</v>
      </c>
      <c r="L405" s="11">
        <v>2</v>
      </c>
      <c r="M405" s="14">
        <f t="shared" si="84"/>
        <v>1</v>
      </c>
      <c r="N405" s="14">
        <f t="shared" si="85"/>
        <v>1.5587301587301585</v>
      </c>
      <c r="O405">
        <v>0</v>
      </c>
      <c r="P405">
        <v>2</v>
      </c>
      <c r="Q405" s="25">
        <v>0</v>
      </c>
    </row>
    <row r="406" spans="1:17" x14ac:dyDescent="0.25">
      <c r="A406" s="1">
        <v>43429</v>
      </c>
      <c r="B406" s="48">
        <f t="shared" si="90"/>
        <v>329</v>
      </c>
      <c r="C406" s="48">
        <f t="shared" si="91"/>
        <v>329</v>
      </c>
      <c r="D406" s="10">
        <f t="shared" si="87"/>
        <v>2018</v>
      </c>
      <c r="E406" s="10">
        <f t="shared" si="88"/>
        <v>2018</v>
      </c>
      <c r="F406" s="10">
        <f t="shared" si="89"/>
        <v>48</v>
      </c>
      <c r="G406" s="10">
        <f t="shared" si="93"/>
        <v>48</v>
      </c>
      <c r="H406" s="11">
        <f t="shared" si="82"/>
        <v>1</v>
      </c>
      <c r="I406" s="12">
        <v>12</v>
      </c>
      <c r="J406">
        <v>20</v>
      </c>
      <c r="K406" s="14">
        <v>10</v>
      </c>
      <c r="L406">
        <v>383</v>
      </c>
      <c r="M406" s="14">
        <f t="shared" si="84"/>
        <v>38.299999999999997</v>
      </c>
      <c r="N406" s="14">
        <f t="shared" si="85"/>
        <v>32.94444444444445</v>
      </c>
      <c r="O406" s="11">
        <v>247</v>
      </c>
      <c r="P406">
        <v>89</v>
      </c>
      <c r="Q406" s="25">
        <v>0.26488095238095238</v>
      </c>
    </row>
    <row r="407" spans="1:17" x14ac:dyDescent="0.25">
      <c r="A407" s="1">
        <v>43430</v>
      </c>
      <c r="B407" s="48">
        <f t="shared" si="90"/>
        <v>330</v>
      </c>
      <c r="C407" s="48">
        <f t="shared" si="91"/>
        <v>330</v>
      </c>
      <c r="D407" s="10">
        <f t="shared" si="87"/>
        <v>2018</v>
      </c>
      <c r="E407" s="10">
        <f t="shared" si="88"/>
        <v>2018</v>
      </c>
      <c r="F407" s="10">
        <f t="shared" si="89"/>
        <v>48</v>
      </c>
      <c r="G407" s="10">
        <f t="shared" si="93"/>
        <v>48</v>
      </c>
      <c r="H407" s="11">
        <f t="shared" si="82"/>
        <v>2</v>
      </c>
      <c r="I407" s="12">
        <v>24</v>
      </c>
      <c r="J407">
        <v>20</v>
      </c>
      <c r="K407" s="14">
        <v>20</v>
      </c>
      <c r="L407">
        <v>554</v>
      </c>
      <c r="M407" s="14">
        <f t="shared" si="84"/>
        <v>27.7</v>
      </c>
      <c r="N407" s="14">
        <f t="shared" si="85"/>
        <v>32.94444444444445</v>
      </c>
      <c r="O407" s="11">
        <v>309</v>
      </c>
      <c r="P407">
        <v>74</v>
      </c>
      <c r="Q407" s="25">
        <v>0.19321148825065274</v>
      </c>
    </row>
    <row r="408" spans="1:17" x14ac:dyDescent="0.25">
      <c r="A408" s="1">
        <v>43431</v>
      </c>
      <c r="B408" s="48">
        <f t="shared" si="90"/>
        <v>331</v>
      </c>
      <c r="C408" s="48">
        <f t="shared" si="91"/>
        <v>331</v>
      </c>
      <c r="D408" s="10">
        <f t="shared" si="87"/>
        <v>2018</v>
      </c>
      <c r="E408" s="10">
        <f t="shared" si="88"/>
        <v>2018</v>
      </c>
      <c r="F408" s="10">
        <f t="shared" si="89"/>
        <v>48</v>
      </c>
      <c r="G408" s="10">
        <f t="shared" si="93"/>
        <v>48</v>
      </c>
      <c r="H408" s="11">
        <f t="shared" si="82"/>
        <v>3</v>
      </c>
      <c r="I408" s="12">
        <v>12</v>
      </c>
      <c r="J408">
        <v>12</v>
      </c>
      <c r="K408" s="14">
        <v>6</v>
      </c>
      <c r="L408">
        <v>197</v>
      </c>
      <c r="M408" s="14">
        <f t="shared" si="84"/>
        <v>32.833333333333336</v>
      </c>
      <c r="N408" s="14">
        <f t="shared" si="85"/>
        <v>32.94444444444445</v>
      </c>
      <c r="O408" s="11">
        <v>130</v>
      </c>
      <c r="P408">
        <v>45</v>
      </c>
      <c r="Q408" s="25">
        <v>0.25714285714285712</v>
      </c>
    </row>
    <row r="409" spans="1:17" x14ac:dyDescent="0.25">
      <c r="A409" s="1">
        <v>43436</v>
      </c>
      <c r="B409" s="48">
        <f t="shared" si="90"/>
        <v>336</v>
      </c>
      <c r="C409" s="48">
        <f t="shared" si="91"/>
        <v>336</v>
      </c>
      <c r="D409" s="10">
        <f t="shared" si="87"/>
        <v>2018</v>
      </c>
      <c r="E409" s="10">
        <f t="shared" si="88"/>
        <v>2018</v>
      </c>
      <c r="F409" s="10">
        <f t="shared" si="89"/>
        <v>49</v>
      </c>
      <c r="G409" s="10">
        <f t="shared" si="93"/>
        <v>49</v>
      </c>
      <c r="H409" s="11">
        <f t="shared" si="82"/>
        <v>1</v>
      </c>
      <c r="I409" s="12">
        <v>12</v>
      </c>
      <c r="J409">
        <v>23</v>
      </c>
      <c r="K409" s="14">
        <v>11.5</v>
      </c>
      <c r="L409">
        <v>246</v>
      </c>
      <c r="M409" s="14">
        <f t="shared" si="84"/>
        <v>21.391304347826086</v>
      </c>
      <c r="N409" s="14">
        <f>AVERAGEIFS(M:M,E:E,E409,G:G,G409)</f>
        <v>41.11654589371981</v>
      </c>
      <c r="O409" s="11">
        <v>189</v>
      </c>
      <c r="P409">
        <v>51</v>
      </c>
      <c r="Q409" s="25">
        <v>0.21249999999999999</v>
      </c>
    </row>
    <row r="410" spans="1:17" x14ac:dyDescent="0.25">
      <c r="A410" s="1">
        <v>43437</v>
      </c>
      <c r="B410" s="48">
        <f t="shared" si="90"/>
        <v>337</v>
      </c>
      <c r="C410" s="48">
        <f t="shared" si="91"/>
        <v>337</v>
      </c>
      <c r="D410" s="10">
        <f t="shared" si="87"/>
        <v>2018</v>
      </c>
      <c r="E410" s="10">
        <f t="shared" si="88"/>
        <v>2018</v>
      </c>
      <c r="F410" s="10">
        <f t="shared" si="89"/>
        <v>49</v>
      </c>
      <c r="G410" s="10">
        <f t="shared" si="93"/>
        <v>49</v>
      </c>
      <c r="H410" s="11">
        <f t="shared" si="82"/>
        <v>2</v>
      </c>
      <c r="I410" s="12">
        <v>24</v>
      </c>
      <c r="J410">
        <v>21</v>
      </c>
      <c r="K410" s="14">
        <v>21</v>
      </c>
      <c r="L410" s="11">
        <v>322</v>
      </c>
      <c r="M410" s="14">
        <f t="shared" si="84"/>
        <v>15.333333333333334</v>
      </c>
      <c r="N410" s="14">
        <f>AVERAGEIFS(M:M,E:E,E410,G:G,G410)</f>
        <v>41.11654589371981</v>
      </c>
      <c r="O410" s="11">
        <v>223</v>
      </c>
      <c r="P410">
        <v>76</v>
      </c>
      <c r="Q410" s="25">
        <v>0.25418060200668896</v>
      </c>
    </row>
    <row r="411" spans="1:17" x14ac:dyDescent="0.25">
      <c r="A411" s="1">
        <v>43438</v>
      </c>
      <c r="B411" s="48">
        <f t="shared" si="90"/>
        <v>338</v>
      </c>
      <c r="C411" s="48">
        <f t="shared" si="91"/>
        <v>338</v>
      </c>
      <c r="D411" s="10">
        <f t="shared" si="87"/>
        <v>2018</v>
      </c>
      <c r="E411" s="10">
        <f t="shared" si="88"/>
        <v>2018</v>
      </c>
      <c r="F411" s="10">
        <f t="shared" si="89"/>
        <v>49</v>
      </c>
      <c r="G411" s="10">
        <f t="shared" si="93"/>
        <v>49</v>
      </c>
      <c r="H411" s="11">
        <f t="shared" si="82"/>
        <v>3</v>
      </c>
      <c r="I411" s="12">
        <v>12</v>
      </c>
      <c r="J411">
        <v>16</v>
      </c>
      <c r="K411" s="14">
        <v>8</v>
      </c>
      <c r="L411" s="11">
        <v>693</v>
      </c>
      <c r="M411" s="14">
        <f t="shared" si="84"/>
        <v>86.625</v>
      </c>
      <c r="N411" s="14">
        <f>AVERAGEIFS(M:M,E:E,E411,G:G,G411)</f>
        <v>41.11654589371981</v>
      </c>
      <c r="O411" s="11">
        <v>464</v>
      </c>
      <c r="P411">
        <v>211</v>
      </c>
      <c r="Q411" s="25">
        <v>0.31259259259259259</v>
      </c>
    </row>
    <row r="412" spans="1:17" x14ac:dyDescent="0.25">
      <c r="A412" s="1">
        <v>43443</v>
      </c>
      <c r="B412" s="48">
        <f t="shared" si="90"/>
        <v>343</v>
      </c>
      <c r="C412" s="48">
        <f t="shared" si="91"/>
        <v>343</v>
      </c>
      <c r="D412" s="10">
        <f t="shared" si="87"/>
        <v>2018</v>
      </c>
      <c r="E412" s="10">
        <f t="shared" si="88"/>
        <v>2018</v>
      </c>
      <c r="F412" s="10">
        <f t="shared" si="89"/>
        <v>50</v>
      </c>
      <c r="G412" s="10">
        <f t="shared" si="93"/>
        <v>50</v>
      </c>
      <c r="H412" s="11">
        <f t="shared" si="82"/>
        <v>1</v>
      </c>
      <c r="I412" s="12">
        <v>12</v>
      </c>
      <c r="J412">
        <v>26</v>
      </c>
      <c r="K412" s="14">
        <v>13</v>
      </c>
      <c r="L412" s="11">
        <v>588</v>
      </c>
      <c r="M412" s="14">
        <f t="shared" si="84"/>
        <v>45.230769230769234</v>
      </c>
      <c r="N412" s="14">
        <f>AVERAGEIFS(M:M,E:E,E412,G:G,G412)</f>
        <v>36.982720178372354</v>
      </c>
      <c r="O412" s="11">
        <v>325</v>
      </c>
      <c r="P412">
        <v>204</v>
      </c>
      <c r="Q412" s="25">
        <v>0.38563327032136108</v>
      </c>
    </row>
    <row r="413" spans="1:17" x14ac:dyDescent="0.25">
      <c r="A413" s="1">
        <v>43444</v>
      </c>
      <c r="B413" s="48">
        <f t="shared" si="90"/>
        <v>344</v>
      </c>
      <c r="C413" s="48">
        <f t="shared" si="91"/>
        <v>344</v>
      </c>
      <c r="D413" s="10">
        <f t="shared" si="87"/>
        <v>2018</v>
      </c>
      <c r="E413" s="10">
        <f t="shared" si="88"/>
        <v>2018</v>
      </c>
      <c r="F413" s="10">
        <f t="shared" si="89"/>
        <v>50</v>
      </c>
      <c r="G413" s="10">
        <f t="shared" si="93"/>
        <v>50</v>
      </c>
      <c r="H413" s="11">
        <f t="shared" si="82"/>
        <v>2</v>
      </c>
      <c r="I413" s="12">
        <v>24</v>
      </c>
      <c r="J413">
        <v>23</v>
      </c>
      <c r="K413" s="14">
        <v>23</v>
      </c>
      <c r="L413" s="11">
        <v>994</v>
      </c>
      <c r="M413" s="14">
        <f t="shared" si="84"/>
        <v>43.217391304347828</v>
      </c>
      <c r="N413" s="14">
        <f t="shared" si="85"/>
        <v>36.982720178372354</v>
      </c>
      <c r="O413" s="11">
        <v>471</v>
      </c>
      <c r="P413">
        <v>367</v>
      </c>
      <c r="Q413" s="25">
        <v>0.43794749403341288</v>
      </c>
    </row>
    <row r="414" spans="1:17" x14ac:dyDescent="0.25">
      <c r="A414" s="1">
        <v>43445</v>
      </c>
      <c r="B414" s="48">
        <f t="shared" si="90"/>
        <v>345</v>
      </c>
      <c r="C414" s="48">
        <f t="shared" si="91"/>
        <v>345</v>
      </c>
      <c r="D414" s="10">
        <f t="shared" si="87"/>
        <v>2018</v>
      </c>
      <c r="E414" s="10">
        <f t="shared" si="88"/>
        <v>2018</v>
      </c>
      <c r="F414" s="10">
        <f t="shared" si="89"/>
        <v>50</v>
      </c>
      <c r="G414" s="10">
        <f t="shared" si="93"/>
        <v>50</v>
      </c>
      <c r="H414" s="11">
        <f t="shared" si="82"/>
        <v>3</v>
      </c>
      <c r="I414" s="12">
        <v>12</v>
      </c>
      <c r="J414">
        <v>16</v>
      </c>
      <c r="K414" s="14">
        <v>8</v>
      </c>
      <c r="L414" s="11">
        <v>180</v>
      </c>
      <c r="M414" s="14">
        <f t="shared" si="84"/>
        <v>22.5</v>
      </c>
      <c r="N414" s="14">
        <f t="shared" si="85"/>
        <v>36.982720178372354</v>
      </c>
      <c r="O414" s="11">
        <v>112</v>
      </c>
      <c r="P414">
        <v>61</v>
      </c>
      <c r="Q414" s="25">
        <v>0.35260115606936415</v>
      </c>
    </row>
    <row r="415" spans="1:17" x14ac:dyDescent="0.25">
      <c r="A415" s="1">
        <v>43450</v>
      </c>
      <c r="B415" s="48">
        <f t="shared" si="90"/>
        <v>350</v>
      </c>
      <c r="C415" s="48">
        <f t="shared" si="91"/>
        <v>350</v>
      </c>
      <c r="D415" s="10">
        <f t="shared" si="87"/>
        <v>2018</v>
      </c>
      <c r="E415" s="10">
        <f t="shared" si="88"/>
        <v>2018</v>
      </c>
      <c r="F415" s="10">
        <f t="shared" si="89"/>
        <v>51</v>
      </c>
      <c r="G415" s="10">
        <f t="shared" si="93"/>
        <v>51</v>
      </c>
      <c r="H415" s="11">
        <f t="shared" si="82"/>
        <v>1</v>
      </c>
      <c r="I415" s="12">
        <v>12</v>
      </c>
      <c r="J415">
        <v>25</v>
      </c>
      <c r="K415" s="14">
        <v>12.5</v>
      </c>
      <c r="L415" s="11">
        <v>663</v>
      </c>
      <c r="M415" s="14">
        <f t="shared" si="84"/>
        <v>53.04</v>
      </c>
      <c r="N415" s="14">
        <f t="shared" si="85"/>
        <v>56.779821746880572</v>
      </c>
      <c r="O415" s="11">
        <v>350</v>
      </c>
      <c r="P415">
        <v>248</v>
      </c>
      <c r="Q415" s="25">
        <v>0.41471571906354515</v>
      </c>
    </row>
    <row r="416" spans="1:17" x14ac:dyDescent="0.25">
      <c r="A416" s="1">
        <v>43451</v>
      </c>
      <c r="B416" s="48">
        <f t="shared" si="90"/>
        <v>351</v>
      </c>
      <c r="C416" s="48">
        <f t="shared" si="91"/>
        <v>351</v>
      </c>
      <c r="D416" s="10">
        <f t="shared" si="87"/>
        <v>2018</v>
      </c>
      <c r="E416" s="10">
        <f t="shared" si="88"/>
        <v>2018</v>
      </c>
      <c r="F416" s="10">
        <f t="shared" si="89"/>
        <v>51</v>
      </c>
      <c r="G416" s="10">
        <f t="shared" si="93"/>
        <v>51</v>
      </c>
      <c r="H416" s="11">
        <f t="shared" si="82"/>
        <v>2</v>
      </c>
      <c r="I416" s="12">
        <v>24</v>
      </c>
      <c r="J416">
        <v>22</v>
      </c>
      <c r="K416" s="14">
        <v>22</v>
      </c>
      <c r="L416" s="11">
        <v>598</v>
      </c>
      <c r="M416" s="14">
        <f t="shared" si="84"/>
        <v>27.181818181818183</v>
      </c>
      <c r="N416" s="14">
        <f t="shared" si="85"/>
        <v>56.779821746880572</v>
      </c>
      <c r="O416" s="11">
        <v>277</v>
      </c>
      <c r="P416">
        <v>221</v>
      </c>
      <c r="Q416" s="25">
        <v>0.44377510040160645</v>
      </c>
    </row>
    <row r="417" spans="1:17" x14ac:dyDescent="0.25">
      <c r="A417" s="1">
        <v>43452</v>
      </c>
      <c r="B417" s="48">
        <f t="shared" si="90"/>
        <v>352</v>
      </c>
      <c r="C417" s="48">
        <f t="shared" si="91"/>
        <v>352</v>
      </c>
      <c r="D417" s="10">
        <f t="shared" si="87"/>
        <v>2018</v>
      </c>
      <c r="E417" s="10">
        <f t="shared" si="88"/>
        <v>2018</v>
      </c>
      <c r="F417" s="10">
        <f t="shared" si="89"/>
        <v>51</v>
      </c>
      <c r="G417" s="10">
        <f t="shared" si="93"/>
        <v>51</v>
      </c>
      <c r="H417" s="11">
        <f t="shared" si="82"/>
        <v>3</v>
      </c>
      <c r="I417" s="12">
        <v>12</v>
      </c>
      <c r="J417">
        <v>17</v>
      </c>
      <c r="K417" s="14">
        <v>8.5</v>
      </c>
      <c r="L417" s="11">
        <v>766</v>
      </c>
      <c r="M417" s="14">
        <f t="shared" si="84"/>
        <v>90.117647058823536</v>
      </c>
      <c r="N417" s="14">
        <f t="shared" si="85"/>
        <v>56.779821746880572</v>
      </c>
      <c r="O417" s="11">
        <v>355</v>
      </c>
      <c r="P417">
        <v>294</v>
      </c>
      <c r="Q417" s="25">
        <v>0.45300462249614792</v>
      </c>
    </row>
    <row r="418" spans="1:17" x14ac:dyDescent="0.25">
      <c r="A418" s="1">
        <v>43786</v>
      </c>
      <c r="B418" s="48">
        <f t="shared" si="90"/>
        <v>321</v>
      </c>
      <c r="C418" s="48">
        <f t="shared" si="91"/>
        <v>321</v>
      </c>
      <c r="D418" s="10">
        <f t="shared" si="87"/>
        <v>2019</v>
      </c>
      <c r="E418" s="10">
        <f t="shared" si="88"/>
        <v>2019</v>
      </c>
      <c r="F418" s="10">
        <f t="shared" si="89"/>
        <v>47</v>
      </c>
      <c r="G418" s="10">
        <f t="shared" si="93"/>
        <v>47</v>
      </c>
      <c r="H418" s="11">
        <f t="shared" si="82"/>
        <v>1</v>
      </c>
      <c r="I418" s="12">
        <v>12</v>
      </c>
      <c r="J418">
        <v>11</v>
      </c>
      <c r="K418" s="14">
        <v>5.5</v>
      </c>
      <c r="L418" s="11">
        <v>178</v>
      </c>
      <c r="M418" s="14">
        <f t="shared" si="84"/>
        <v>32.363636363636367</v>
      </c>
      <c r="N418" s="14">
        <f t="shared" si="85"/>
        <v>16.303409090909092</v>
      </c>
      <c r="O418" s="11">
        <v>90</v>
      </c>
      <c r="P418" s="11">
        <v>20</v>
      </c>
      <c r="Q418" s="24">
        <v>0.18181818181818182</v>
      </c>
    </row>
    <row r="419" spans="1:17" x14ac:dyDescent="0.25">
      <c r="A419" s="1">
        <v>43787</v>
      </c>
      <c r="B419" s="48">
        <f t="shared" si="90"/>
        <v>322</v>
      </c>
      <c r="C419" s="48">
        <f t="shared" si="91"/>
        <v>322</v>
      </c>
      <c r="D419" s="10">
        <f t="shared" si="87"/>
        <v>2019</v>
      </c>
      <c r="E419" s="10">
        <f t="shared" si="88"/>
        <v>2019</v>
      </c>
      <c r="F419" s="10">
        <f t="shared" si="89"/>
        <v>47</v>
      </c>
      <c r="G419" s="10">
        <f t="shared" si="93"/>
        <v>47</v>
      </c>
      <c r="H419" s="11">
        <f t="shared" si="82"/>
        <v>2</v>
      </c>
      <c r="I419" s="12">
        <v>24</v>
      </c>
      <c r="J419">
        <v>8</v>
      </c>
      <c r="K419" s="14">
        <v>8</v>
      </c>
      <c r="L419" s="11">
        <v>70</v>
      </c>
      <c r="M419" s="14">
        <f t="shared" si="84"/>
        <v>8.75</v>
      </c>
      <c r="N419" s="14">
        <f t="shared" si="85"/>
        <v>16.303409090909092</v>
      </c>
      <c r="O419" s="11">
        <v>44</v>
      </c>
      <c r="P419" s="11">
        <v>19</v>
      </c>
      <c r="Q419" s="24">
        <v>0.30158730158730157</v>
      </c>
    </row>
    <row r="420" spans="1:17" x14ac:dyDescent="0.25">
      <c r="A420" s="1">
        <v>43788</v>
      </c>
      <c r="B420" s="48">
        <f t="shared" si="90"/>
        <v>323</v>
      </c>
      <c r="C420" s="48">
        <f t="shared" si="91"/>
        <v>323</v>
      </c>
      <c r="D420" s="10">
        <f t="shared" si="87"/>
        <v>2019</v>
      </c>
      <c r="E420" s="10">
        <f t="shared" si="88"/>
        <v>2019</v>
      </c>
      <c r="F420" s="10">
        <f t="shared" si="89"/>
        <v>47</v>
      </c>
      <c r="G420" s="10">
        <f t="shared" si="93"/>
        <v>47</v>
      </c>
      <c r="H420" s="11">
        <f t="shared" si="82"/>
        <v>3</v>
      </c>
      <c r="I420" s="12">
        <v>24</v>
      </c>
      <c r="J420">
        <v>5</v>
      </c>
      <c r="K420" s="14">
        <v>5</v>
      </c>
      <c r="L420" s="11">
        <v>43</v>
      </c>
      <c r="M420" s="14">
        <f t="shared" si="84"/>
        <v>8.6</v>
      </c>
      <c r="N420" s="14">
        <f t="shared" si="85"/>
        <v>16.303409090909092</v>
      </c>
      <c r="O420" s="11">
        <v>30</v>
      </c>
      <c r="P420" s="11">
        <v>13</v>
      </c>
      <c r="Q420" s="24">
        <v>0.30232558139534882</v>
      </c>
    </row>
    <row r="421" spans="1:17" x14ac:dyDescent="0.25">
      <c r="A421" s="1">
        <v>43789</v>
      </c>
      <c r="B421" s="48">
        <f t="shared" si="90"/>
        <v>324</v>
      </c>
      <c r="C421" s="48">
        <f t="shared" si="91"/>
        <v>324</v>
      </c>
      <c r="D421" s="10">
        <f t="shared" si="87"/>
        <v>2019</v>
      </c>
      <c r="E421" s="10">
        <f t="shared" si="88"/>
        <v>2019</v>
      </c>
      <c r="F421" s="10">
        <f t="shared" si="89"/>
        <v>47</v>
      </c>
      <c r="G421" s="10">
        <f t="shared" si="93"/>
        <v>47</v>
      </c>
      <c r="H421" s="11">
        <f t="shared" si="82"/>
        <v>4</v>
      </c>
      <c r="I421" s="12">
        <v>12</v>
      </c>
      <c r="J421">
        <v>4</v>
      </c>
      <c r="K421" s="14">
        <v>2</v>
      </c>
      <c r="L421" s="11">
        <v>31</v>
      </c>
      <c r="M421" s="14">
        <f t="shared" si="84"/>
        <v>15.5</v>
      </c>
      <c r="N421" s="14">
        <f t="shared" si="85"/>
        <v>16.303409090909092</v>
      </c>
      <c r="O421" s="11">
        <v>23</v>
      </c>
      <c r="P421" s="11">
        <v>8</v>
      </c>
      <c r="Q421" s="24">
        <v>0.25806451612903225</v>
      </c>
    </row>
    <row r="422" spans="1:17" x14ac:dyDescent="0.25">
      <c r="A422" s="1">
        <v>43793</v>
      </c>
      <c r="B422" s="48">
        <f t="shared" si="90"/>
        <v>328</v>
      </c>
      <c r="C422" s="48">
        <f t="shared" si="91"/>
        <v>328</v>
      </c>
      <c r="D422" s="10">
        <f t="shared" si="87"/>
        <v>2019</v>
      </c>
      <c r="E422" s="10">
        <f t="shared" si="88"/>
        <v>2019</v>
      </c>
      <c r="F422" s="10">
        <f t="shared" si="89"/>
        <v>48</v>
      </c>
      <c r="G422" s="10">
        <f t="shared" si="93"/>
        <v>48</v>
      </c>
      <c r="H422" s="11">
        <f t="shared" si="82"/>
        <v>1</v>
      </c>
      <c r="I422" s="12">
        <v>12</v>
      </c>
      <c r="J422">
        <v>17</v>
      </c>
      <c r="K422" s="14">
        <v>8.5</v>
      </c>
      <c r="L422" s="11">
        <v>96</v>
      </c>
      <c r="M422" s="14">
        <f t="shared" si="84"/>
        <v>11.294117647058824</v>
      </c>
      <c r="N422" s="14">
        <f t="shared" si="85"/>
        <v>7.3647058823529425</v>
      </c>
      <c r="O422" s="11">
        <v>67</v>
      </c>
      <c r="P422" s="11">
        <v>25</v>
      </c>
      <c r="Q422" s="24">
        <v>0.27173913043478259</v>
      </c>
    </row>
    <row r="423" spans="1:17" x14ac:dyDescent="0.25">
      <c r="A423" s="1">
        <v>43794</v>
      </c>
      <c r="B423" s="48">
        <f t="shared" si="90"/>
        <v>329</v>
      </c>
      <c r="C423" s="48">
        <f t="shared" si="91"/>
        <v>329</v>
      </c>
      <c r="D423" s="10">
        <f t="shared" si="87"/>
        <v>2019</v>
      </c>
      <c r="E423" s="10">
        <f t="shared" si="88"/>
        <v>2019</v>
      </c>
      <c r="F423" s="10">
        <f t="shared" si="89"/>
        <v>48</v>
      </c>
      <c r="G423" s="10">
        <f t="shared" si="93"/>
        <v>48</v>
      </c>
      <c r="H423" s="11">
        <f t="shared" si="82"/>
        <v>2</v>
      </c>
      <c r="I423" s="12">
        <v>24</v>
      </c>
      <c r="J423">
        <v>13</v>
      </c>
      <c r="K423" s="14">
        <v>13</v>
      </c>
      <c r="L423" s="11">
        <v>78</v>
      </c>
      <c r="M423" s="14">
        <f t="shared" si="84"/>
        <v>6</v>
      </c>
      <c r="N423" s="14">
        <f t="shared" si="85"/>
        <v>7.3647058823529425</v>
      </c>
      <c r="O423" s="11">
        <v>58</v>
      </c>
      <c r="P423" s="11">
        <v>13</v>
      </c>
      <c r="Q423" s="24">
        <v>0.18309859154929578</v>
      </c>
    </row>
    <row r="424" spans="1:17" x14ac:dyDescent="0.25">
      <c r="A424" s="1">
        <v>43795</v>
      </c>
      <c r="B424" s="48">
        <f t="shared" si="90"/>
        <v>330</v>
      </c>
      <c r="C424" s="48">
        <f t="shared" si="91"/>
        <v>330</v>
      </c>
      <c r="D424" s="10">
        <f t="shared" si="87"/>
        <v>2019</v>
      </c>
      <c r="E424" s="10">
        <f t="shared" si="88"/>
        <v>2019</v>
      </c>
      <c r="F424" s="10">
        <f t="shared" si="89"/>
        <v>48</v>
      </c>
      <c r="G424" s="10">
        <f t="shared" si="93"/>
        <v>48</v>
      </c>
      <c r="H424" s="11">
        <f t="shared" si="82"/>
        <v>3</v>
      </c>
      <c r="I424" s="12">
        <v>12</v>
      </c>
      <c r="J424">
        <v>5</v>
      </c>
      <c r="K424" s="14">
        <v>2.5</v>
      </c>
      <c r="L424" s="11">
        <v>12</v>
      </c>
      <c r="M424" s="14">
        <f t="shared" si="84"/>
        <v>4.8</v>
      </c>
      <c r="N424" s="14">
        <f t="shared" si="85"/>
        <v>7.3647058823529425</v>
      </c>
      <c r="O424" s="11">
        <v>7</v>
      </c>
      <c r="P424" s="11">
        <v>3</v>
      </c>
      <c r="Q424" s="24">
        <v>0.3</v>
      </c>
    </row>
    <row r="425" spans="1:17" x14ac:dyDescent="0.25">
      <c r="A425" s="1">
        <v>43800</v>
      </c>
      <c r="B425" s="48">
        <f t="shared" si="90"/>
        <v>335</v>
      </c>
      <c r="C425" s="48">
        <f t="shared" si="91"/>
        <v>335</v>
      </c>
      <c r="D425" s="10">
        <f t="shared" si="87"/>
        <v>2019</v>
      </c>
      <c r="E425" s="10">
        <f t="shared" si="88"/>
        <v>2019</v>
      </c>
      <c r="F425" s="10">
        <f t="shared" si="89"/>
        <v>49</v>
      </c>
      <c r="G425" s="10">
        <f t="shared" si="93"/>
        <v>49</v>
      </c>
      <c r="H425" s="11">
        <f t="shared" si="82"/>
        <v>1</v>
      </c>
      <c r="I425" s="12">
        <v>12</v>
      </c>
      <c r="J425">
        <v>17</v>
      </c>
      <c r="K425" s="14">
        <v>8.5</v>
      </c>
      <c r="L425" s="11">
        <v>189</v>
      </c>
      <c r="M425" s="14">
        <f t="shared" si="84"/>
        <v>22.235294117647058</v>
      </c>
      <c r="N425" s="14">
        <f t="shared" si="85"/>
        <v>14.145098039215688</v>
      </c>
      <c r="O425" s="11">
        <v>58</v>
      </c>
      <c r="P425" s="11">
        <v>25</v>
      </c>
      <c r="Q425" s="24">
        <v>0.30120481927710846</v>
      </c>
    </row>
    <row r="426" spans="1:17" x14ac:dyDescent="0.25">
      <c r="A426" s="1">
        <v>43801</v>
      </c>
      <c r="B426" s="48">
        <f t="shared" si="90"/>
        <v>336</v>
      </c>
      <c r="C426" s="48">
        <f t="shared" si="91"/>
        <v>336</v>
      </c>
      <c r="D426" s="10">
        <f t="shared" si="87"/>
        <v>2019</v>
      </c>
      <c r="E426" s="10">
        <f t="shared" si="88"/>
        <v>2019</v>
      </c>
      <c r="F426" s="10">
        <f t="shared" si="89"/>
        <v>49</v>
      </c>
      <c r="G426" s="10">
        <f t="shared" si="93"/>
        <v>49</v>
      </c>
      <c r="H426" s="11">
        <f t="shared" si="82"/>
        <v>2</v>
      </c>
      <c r="I426" s="12">
        <v>24</v>
      </c>
      <c r="J426">
        <v>10</v>
      </c>
      <c r="K426" s="14">
        <v>10</v>
      </c>
      <c r="L426" s="11">
        <v>162</v>
      </c>
      <c r="M426" s="14">
        <f t="shared" si="84"/>
        <v>16.2</v>
      </c>
      <c r="N426" s="14">
        <f t="shared" si="85"/>
        <v>14.145098039215688</v>
      </c>
      <c r="O426" s="11">
        <v>56</v>
      </c>
      <c r="P426" s="11">
        <v>34</v>
      </c>
      <c r="Q426" s="24">
        <v>0.37777777777777777</v>
      </c>
    </row>
    <row r="427" spans="1:17" x14ac:dyDescent="0.25">
      <c r="A427" s="1">
        <v>43802</v>
      </c>
      <c r="B427" s="48">
        <f t="shared" si="90"/>
        <v>337</v>
      </c>
      <c r="C427" s="48">
        <f t="shared" si="91"/>
        <v>337</v>
      </c>
      <c r="D427" s="10">
        <f t="shared" si="87"/>
        <v>2019</v>
      </c>
      <c r="E427" s="10">
        <f t="shared" si="88"/>
        <v>2019</v>
      </c>
      <c r="F427" s="10">
        <f t="shared" si="89"/>
        <v>49</v>
      </c>
      <c r="G427" s="10">
        <f t="shared" si="93"/>
        <v>49</v>
      </c>
      <c r="H427" s="11">
        <f t="shared" si="82"/>
        <v>3</v>
      </c>
      <c r="I427" s="12">
        <v>12</v>
      </c>
      <c r="J427">
        <v>6</v>
      </c>
      <c r="K427" s="14">
        <v>3</v>
      </c>
      <c r="L427" s="11">
        <v>12</v>
      </c>
      <c r="M427" s="14">
        <f t="shared" si="84"/>
        <v>4</v>
      </c>
      <c r="N427" s="14">
        <f t="shared" si="85"/>
        <v>14.145098039215688</v>
      </c>
      <c r="O427" s="11">
        <v>5</v>
      </c>
      <c r="P427" s="11">
        <v>5</v>
      </c>
      <c r="Q427" s="24">
        <v>0.5</v>
      </c>
    </row>
    <row r="428" spans="1:17" x14ac:dyDescent="0.25">
      <c r="A428" s="1">
        <v>43807</v>
      </c>
      <c r="B428" s="48">
        <f t="shared" si="90"/>
        <v>342</v>
      </c>
      <c r="C428" s="48">
        <f t="shared" si="91"/>
        <v>342</v>
      </c>
      <c r="D428" s="10">
        <f t="shared" si="87"/>
        <v>2019</v>
      </c>
      <c r="E428" s="10">
        <f t="shared" si="88"/>
        <v>2019</v>
      </c>
      <c r="F428" s="10">
        <f t="shared" si="89"/>
        <v>50</v>
      </c>
      <c r="G428" s="10">
        <f t="shared" si="93"/>
        <v>50</v>
      </c>
      <c r="H428" s="11">
        <f t="shared" si="82"/>
        <v>1</v>
      </c>
      <c r="I428" s="12">
        <v>12</v>
      </c>
      <c r="J428">
        <v>15</v>
      </c>
      <c r="K428" s="14">
        <v>7.5</v>
      </c>
      <c r="L428" s="11">
        <v>31</v>
      </c>
      <c r="M428" s="14">
        <f t="shared" si="84"/>
        <v>4.1333333333333337</v>
      </c>
      <c r="N428" s="14">
        <f t="shared" si="85"/>
        <v>3.5666666666666669</v>
      </c>
      <c r="O428" s="11">
        <v>18</v>
      </c>
      <c r="P428" s="11">
        <v>13</v>
      </c>
      <c r="Q428" s="24">
        <v>0.41935483870967744</v>
      </c>
    </row>
    <row r="429" spans="1:17" x14ac:dyDescent="0.25">
      <c r="A429" s="1">
        <v>43808</v>
      </c>
      <c r="B429" s="48">
        <f t="shared" si="90"/>
        <v>343</v>
      </c>
      <c r="C429" s="48">
        <f t="shared" si="91"/>
        <v>343</v>
      </c>
      <c r="D429" s="10">
        <f t="shared" si="87"/>
        <v>2019</v>
      </c>
      <c r="E429" s="10">
        <f t="shared" si="88"/>
        <v>2019</v>
      </c>
      <c r="F429" s="10">
        <f t="shared" si="89"/>
        <v>50</v>
      </c>
      <c r="G429" s="10">
        <f t="shared" si="93"/>
        <v>50</v>
      </c>
      <c r="H429" s="11">
        <f t="shared" ref="H429" si="94">WEEKDAY(A429)</f>
        <v>2</v>
      </c>
      <c r="I429" s="12">
        <v>12</v>
      </c>
      <c r="J429">
        <v>10</v>
      </c>
      <c r="K429" s="14">
        <v>5</v>
      </c>
      <c r="L429" s="11">
        <v>15</v>
      </c>
      <c r="M429" s="14">
        <f t="shared" ref="M429" si="95">L429/K429</f>
        <v>3</v>
      </c>
      <c r="N429" s="14">
        <f t="shared" ref="N429" si="96">AVERAGEIFS(M:M,E:E,E429,G:G,G429)</f>
        <v>3.5666666666666669</v>
      </c>
      <c r="O429" s="11">
        <v>11</v>
      </c>
      <c r="P429" s="11">
        <v>3</v>
      </c>
      <c r="Q429" s="24">
        <v>0.21428571428571427</v>
      </c>
    </row>
    <row r="430" spans="1:17" x14ac:dyDescent="0.25">
      <c r="B430" s="48">
        <f t="shared" si="90"/>
        <v>0</v>
      </c>
      <c r="C430" s="48">
        <f t="shared" si="91"/>
        <v>366</v>
      </c>
      <c r="Q430" s="24" t="s">
        <v>22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A8E8F-8682-464D-A634-8BE3D55D4DC9}">
  <sheetPr>
    <tabColor theme="7" tint="0.79998168889431442"/>
  </sheetPr>
  <dimension ref="A1:I180"/>
  <sheetViews>
    <sheetView tabSelected="1" workbookViewId="0">
      <selection activeCell="J12" sqref="J12"/>
    </sheetView>
  </sheetViews>
  <sheetFormatPr defaultRowHeight="15" x14ac:dyDescent="0.25"/>
  <sheetData>
    <row r="1" spans="1:9" x14ac:dyDescent="0.25">
      <c r="A1" t="s">
        <v>32</v>
      </c>
      <c r="B1">
        <v>22000</v>
      </c>
    </row>
    <row r="2" spans="1:9" x14ac:dyDescent="0.25">
      <c r="A2" t="s">
        <v>33</v>
      </c>
      <c r="B2">
        <v>630</v>
      </c>
    </row>
    <row r="3" spans="1:9" x14ac:dyDescent="0.25">
      <c r="A3" t="s">
        <v>35</v>
      </c>
      <c r="B3">
        <v>27000</v>
      </c>
    </row>
    <row r="5" spans="1:9" x14ac:dyDescent="0.25">
      <c r="A5" t="s">
        <v>42</v>
      </c>
      <c r="B5" t="s">
        <v>34</v>
      </c>
      <c r="C5" t="s">
        <v>39</v>
      </c>
      <c r="D5" t="s">
        <v>32</v>
      </c>
      <c r="E5" t="s">
        <v>43</v>
      </c>
      <c r="F5" t="s">
        <v>33</v>
      </c>
      <c r="G5" t="s">
        <v>44</v>
      </c>
      <c r="H5" t="s">
        <v>35</v>
      </c>
      <c r="I5" t="s">
        <v>45</v>
      </c>
    </row>
    <row r="6" spans="1:9" x14ac:dyDescent="0.25">
      <c r="A6">
        <f>VLOOKUP(B6,'Chinook catch split '!$D$3:$E$25,2,TRUE)</f>
        <v>32</v>
      </c>
      <c r="B6" s="47">
        <v>45510</v>
      </c>
      <c r="C6" s="45">
        <v>219</v>
      </c>
      <c r="D6" s="45">
        <f>VLOOKUP(B6,'Chinook catch split '!D:G,3,TRUE)/7</f>
        <v>9.7888537438215195</v>
      </c>
      <c r="E6" s="45">
        <f>D6/$B$1</f>
        <v>4.4494789744643271E-4</v>
      </c>
      <c r="F6" s="45">
        <f>VLOOKUP(B6,'Chinook catch split '!D:I,5,TRUE)/7</f>
        <v>0</v>
      </c>
      <c r="G6" s="45">
        <f>F6/$B$2</f>
        <v>0</v>
      </c>
      <c r="H6">
        <v>0</v>
      </c>
      <c r="I6">
        <f>H6/$B$3</f>
        <v>0</v>
      </c>
    </row>
    <row r="7" spans="1:9" x14ac:dyDescent="0.25">
      <c r="A7">
        <f>VLOOKUP(B7,'Chinook catch split '!$D$3:$E$25,2,TRUE)</f>
        <v>32</v>
      </c>
      <c r="B7" s="47">
        <v>45511</v>
      </c>
      <c r="C7" s="45">
        <v>220</v>
      </c>
      <c r="D7" s="45">
        <f>VLOOKUP(B7,'Chinook catch split '!D:G,3,TRUE)/7</f>
        <v>9.7888537438215195</v>
      </c>
      <c r="E7" s="45">
        <f t="shared" ref="E7:E70" si="0">D7/$B$1</f>
        <v>4.4494789744643271E-4</v>
      </c>
      <c r="F7" s="45">
        <f>VLOOKUP(B7,'Chinook catch split '!D:I,5,TRUE)/7</f>
        <v>0</v>
      </c>
      <c r="G7" s="45">
        <f t="shared" ref="G7:G70" si="1">F7/$B$2</f>
        <v>0</v>
      </c>
      <c r="H7">
        <v>0</v>
      </c>
      <c r="I7">
        <f t="shared" ref="I7:I70" si="2">H7/$B$3</f>
        <v>0</v>
      </c>
    </row>
    <row r="8" spans="1:9" x14ac:dyDescent="0.25">
      <c r="A8">
        <f>VLOOKUP(B8,'Chinook catch split '!$D$3:$E$25,2,TRUE)</f>
        <v>32</v>
      </c>
      <c r="B8" s="47">
        <v>45512</v>
      </c>
      <c r="C8" s="45">
        <v>221</v>
      </c>
      <c r="D8" s="45">
        <f>VLOOKUP(B8,'Chinook catch split '!D:G,3,TRUE)/7</f>
        <v>9.7888537438215195</v>
      </c>
      <c r="E8" s="45">
        <f t="shared" si="0"/>
        <v>4.4494789744643271E-4</v>
      </c>
      <c r="F8" s="45">
        <f>VLOOKUP(B8,'Chinook catch split '!D:I,5,TRUE)/7</f>
        <v>0</v>
      </c>
      <c r="G8" s="45">
        <f t="shared" si="1"/>
        <v>0</v>
      </c>
      <c r="H8">
        <v>0</v>
      </c>
      <c r="I8">
        <f t="shared" si="2"/>
        <v>0</v>
      </c>
    </row>
    <row r="9" spans="1:9" x14ac:dyDescent="0.25">
      <c r="A9">
        <f>VLOOKUP(B9,'Chinook catch split '!$D$3:$E$25,2,TRUE)</f>
        <v>32</v>
      </c>
      <c r="B9" s="47">
        <v>45513</v>
      </c>
      <c r="C9" s="45">
        <v>222</v>
      </c>
      <c r="D9" s="45">
        <f>VLOOKUP(B9,'Chinook catch split '!D:G,3,TRUE)/7</f>
        <v>9.7888537438215195</v>
      </c>
      <c r="E9" s="45">
        <f t="shared" si="0"/>
        <v>4.4494789744643271E-4</v>
      </c>
      <c r="F9" s="45">
        <f>VLOOKUP(B9,'Chinook catch split '!D:I,5,TRUE)/7</f>
        <v>0</v>
      </c>
      <c r="G9" s="45">
        <f t="shared" si="1"/>
        <v>0</v>
      </c>
      <c r="H9">
        <v>0</v>
      </c>
      <c r="I9">
        <f t="shared" si="2"/>
        <v>0</v>
      </c>
    </row>
    <row r="10" spans="1:9" x14ac:dyDescent="0.25">
      <c r="A10">
        <f>VLOOKUP(B10,'Chinook catch split '!$D$3:$E$25,2,TRUE)</f>
        <v>32</v>
      </c>
      <c r="B10" s="47">
        <v>45514</v>
      </c>
      <c r="C10" s="45">
        <v>223</v>
      </c>
      <c r="D10" s="45">
        <f>VLOOKUP(B10,'Chinook catch split '!D:G,3,TRUE)/7</f>
        <v>9.7888537438215195</v>
      </c>
      <c r="E10" s="45">
        <f t="shared" si="0"/>
        <v>4.4494789744643271E-4</v>
      </c>
      <c r="F10" s="45">
        <f>VLOOKUP(B10,'Chinook catch split '!D:I,5,TRUE)/7</f>
        <v>0</v>
      </c>
      <c r="G10" s="45">
        <f t="shared" si="1"/>
        <v>0</v>
      </c>
      <c r="H10">
        <v>0</v>
      </c>
      <c r="I10">
        <f t="shared" si="2"/>
        <v>0</v>
      </c>
    </row>
    <row r="11" spans="1:9" x14ac:dyDescent="0.25">
      <c r="A11">
        <f>VLOOKUP(B11,'Chinook catch split '!$D$3:$E$25,2,TRUE)</f>
        <v>32</v>
      </c>
      <c r="B11" s="47">
        <v>45515</v>
      </c>
      <c r="C11" s="45">
        <v>224</v>
      </c>
      <c r="D11" s="45">
        <f>VLOOKUP(B11,'Chinook catch split '!D:G,3,TRUE)/7</f>
        <v>9.7888537438215195</v>
      </c>
      <c r="E11" s="45">
        <f t="shared" si="0"/>
        <v>4.4494789744643271E-4</v>
      </c>
      <c r="F11" s="45">
        <f>VLOOKUP(B11,'Chinook catch split '!D:I,5,TRUE)/7</f>
        <v>0</v>
      </c>
      <c r="G11" s="45">
        <f t="shared" si="1"/>
        <v>0</v>
      </c>
      <c r="H11">
        <v>0</v>
      </c>
      <c r="I11">
        <f t="shared" si="2"/>
        <v>0</v>
      </c>
    </row>
    <row r="12" spans="1:9" x14ac:dyDescent="0.25">
      <c r="A12">
        <f>VLOOKUP(B12,'Chinook catch split '!$D$3:$E$25,2,TRUE)</f>
        <v>32</v>
      </c>
      <c r="B12" s="47">
        <v>45516</v>
      </c>
      <c r="C12" s="45">
        <v>225</v>
      </c>
      <c r="D12" s="45">
        <f>VLOOKUP(B12,'Chinook catch split '!D:G,3,TRUE)/7</f>
        <v>9.7888537438215195</v>
      </c>
      <c r="E12" s="45">
        <f t="shared" si="0"/>
        <v>4.4494789744643271E-4</v>
      </c>
      <c r="F12" s="45">
        <f>VLOOKUP(B12,'Chinook catch split '!D:I,5,TRUE)/7</f>
        <v>0</v>
      </c>
      <c r="G12" s="45">
        <f t="shared" si="1"/>
        <v>0</v>
      </c>
      <c r="H12">
        <v>0</v>
      </c>
      <c r="I12">
        <f t="shared" si="2"/>
        <v>0</v>
      </c>
    </row>
    <row r="13" spans="1:9" x14ac:dyDescent="0.25">
      <c r="A13">
        <f>VLOOKUP(B13,'Chinook catch split '!$D$3:$E$25,2,TRUE)</f>
        <v>33</v>
      </c>
      <c r="B13" s="47">
        <v>45517</v>
      </c>
      <c r="C13" s="45">
        <v>226</v>
      </c>
      <c r="D13" s="45">
        <f>VLOOKUP(B13,'Chinook catch split '!D:G,3,TRUE)/7</f>
        <v>80.528088212674916</v>
      </c>
      <c r="E13" s="45">
        <f t="shared" si="0"/>
        <v>3.660367646030678E-3</v>
      </c>
      <c r="F13" s="45">
        <f>VLOOKUP(B13,'Chinook catch split '!D:I,5,TRUE)/7</f>
        <v>0.26822757298856353</v>
      </c>
      <c r="G13" s="45">
        <f t="shared" si="1"/>
        <v>4.2575805236279925E-4</v>
      </c>
      <c r="H13">
        <v>0</v>
      </c>
      <c r="I13">
        <f t="shared" si="2"/>
        <v>0</v>
      </c>
    </row>
    <row r="14" spans="1:9" x14ac:dyDescent="0.25">
      <c r="A14">
        <f>VLOOKUP(B14,'Chinook catch split '!$D$3:$E$25,2,TRUE)</f>
        <v>33</v>
      </c>
      <c r="B14" s="47">
        <v>45518</v>
      </c>
      <c r="C14" s="45">
        <v>227</v>
      </c>
      <c r="D14" s="45">
        <f>VLOOKUP(B14,'Chinook catch split '!D:G,3,TRUE)/7</f>
        <v>80.528088212674916</v>
      </c>
      <c r="E14" s="45">
        <f t="shared" si="0"/>
        <v>3.660367646030678E-3</v>
      </c>
      <c r="F14" s="45">
        <f>VLOOKUP(B14,'Chinook catch split '!D:I,5,TRUE)/7</f>
        <v>0.26822757298856353</v>
      </c>
      <c r="G14" s="45">
        <f t="shared" si="1"/>
        <v>4.2575805236279925E-4</v>
      </c>
      <c r="H14">
        <v>0</v>
      </c>
      <c r="I14">
        <f t="shared" si="2"/>
        <v>0</v>
      </c>
    </row>
    <row r="15" spans="1:9" x14ac:dyDescent="0.25">
      <c r="A15">
        <f>VLOOKUP(B15,'Chinook catch split '!$D$3:$E$25,2,TRUE)</f>
        <v>33</v>
      </c>
      <c r="B15" s="47">
        <v>45519</v>
      </c>
      <c r="C15" s="45">
        <v>228</v>
      </c>
      <c r="D15" s="45">
        <f>VLOOKUP(B15,'Chinook catch split '!D:G,3,TRUE)/7</f>
        <v>80.528088212674916</v>
      </c>
      <c r="E15" s="45">
        <f t="shared" si="0"/>
        <v>3.660367646030678E-3</v>
      </c>
      <c r="F15" s="45">
        <f>VLOOKUP(B15,'Chinook catch split '!D:I,5,TRUE)/7</f>
        <v>0.26822757298856353</v>
      </c>
      <c r="G15" s="45">
        <f t="shared" si="1"/>
        <v>4.2575805236279925E-4</v>
      </c>
      <c r="H15">
        <v>0</v>
      </c>
      <c r="I15">
        <f t="shared" si="2"/>
        <v>0</v>
      </c>
    </row>
    <row r="16" spans="1:9" x14ac:dyDescent="0.25">
      <c r="A16">
        <f>VLOOKUP(B16,'Chinook catch split '!$D$3:$E$25,2,TRUE)</f>
        <v>33</v>
      </c>
      <c r="B16" s="47">
        <v>45520</v>
      </c>
      <c r="C16" s="45">
        <v>229</v>
      </c>
      <c r="D16" s="45">
        <f>VLOOKUP(B16,'Chinook catch split '!D:G,3,TRUE)/7</f>
        <v>80.528088212674916</v>
      </c>
      <c r="E16" s="45">
        <f t="shared" si="0"/>
        <v>3.660367646030678E-3</v>
      </c>
      <c r="F16" s="45">
        <f>VLOOKUP(B16,'Chinook catch split '!D:I,5,TRUE)/7</f>
        <v>0.26822757298856353</v>
      </c>
      <c r="G16" s="45">
        <f t="shared" si="1"/>
        <v>4.2575805236279925E-4</v>
      </c>
      <c r="H16">
        <v>0</v>
      </c>
      <c r="I16">
        <f t="shared" si="2"/>
        <v>0</v>
      </c>
    </row>
    <row r="17" spans="1:9" x14ac:dyDescent="0.25">
      <c r="A17">
        <f>VLOOKUP(B17,'Chinook catch split '!$D$3:$E$25,2,TRUE)</f>
        <v>33</v>
      </c>
      <c r="B17" s="47">
        <v>45521</v>
      </c>
      <c r="C17" s="45">
        <v>230</v>
      </c>
      <c r="D17" s="45">
        <f>VLOOKUP(B17,'Chinook catch split '!D:G,3,TRUE)/7</f>
        <v>80.528088212674916</v>
      </c>
      <c r="E17" s="45">
        <f t="shared" si="0"/>
        <v>3.660367646030678E-3</v>
      </c>
      <c r="F17" s="45">
        <f>VLOOKUP(B17,'Chinook catch split '!D:I,5,TRUE)/7</f>
        <v>0.26822757298856353</v>
      </c>
      <c r="G17" s="45">
        <f t="shared" si="1"/>
        <v>4.2575805236279925E-4</v>
      </c>
      <c r="H17">
        <v>0</v>
      </c>
      <c r="I17">
        <f t="shared" si="2"/>
        <v>0</v>
      </c>
    </row>
    <row r="18" spans="1:9" x14ac:dyDescent="0.25">
      <c r="A18">
        <f>VLOOKUP(B18,'Chinook catch split '!$D$3:$E$25,2,TRUE)</f>
        <v>33</v>
      </c>
      <c r="B18" s="47">
        <v>45522</v>
      </c>
      <c r="C18" s="45">
        <v>231</v>
      </c>
      <c r="D18" s="45">
        <f>VLOOKUP(B18,'Chinook catch split '!D:G,3,TRUE)/7</f>
        <v>80.528088212674916</v>
      </c>
      <c r="E18" s="45">
        <f t="shared" si="0"/>
        <v>3.660367646030678E-3</v>
      </c>
      <c r="F18" s="45">
        <f>VLOOKUP(B18,'Chinook catch split '!D:I,5,TRUE)/7</f>
        <v>0.26822757298856353</v>
      </c>
      <c r="G18" s="45">
        <f t="shared" si="1"/>
        <v>4.2575805236279925E-4</v>
      </c>
      <c r="H18">
        <v>0</v>
      </c>
      <c r="I18">
        <f t="shared" si="2"/>
        <v>0</v>
      </c>
    </row>
    <row r="19" spans="1:9" x14ac:dyDescent="0.25">
      <c r="A19">
        <f>VLOOKUP(B19,'Chinook catch split '!$D$3:$E$25,2,TRUE)</f>
        <v>33</v>
      </c>
      <c r="B19" s="47">
        <v>45523</v>
      </c>
      <c r="C19" s="45">
        <v>232</v>
      </c>
      <c r="D19" s="45">
        <f>VLOOKUP(B19,'Chinook catch split '!D:G,3,TRUE)/7</f>
        <v>80.528088212674916</v>
      </c>
      <c r="E19" s="45">
        <f t="shared" si="0"/>
        <v>3.660367646030678E-3</v>
      </c>
      <c r="F19" s="45">
        <f>VLOOKUP(B19,'Chinook catch split '!D:I,5,TRUE)/7</f>
        <v>0.26822757298856353</v>
      </c>
      <c r="G19" s="45">
        <f t="shared" si="1"/>
        <v>4.2575805236279925E-4</v>
      </c>
      <c r="H19">
        <v>0</v>
      </c>
      <c r="I19">
        <f t="shared" si="2"/>
        <v>0</v>
      </c>
    </row>
    <row r="20" spans="1:9" x14ac:dyDescent="0.25">
      <c r="A20">
        <f>VLOOKUP(B20,'Chinook catch split '!$D$3:$E$25,2,TRUE)</f>
        <v>34</v>
      </c>
      <c r="B20" s="47">
        <v>45524</v>
      </c>
      <c r="C20" s="45">
        <v>233</v>
      </c>
      <c r="D20" s="45">
        <f>VLOOKUP(B20,'Chinook catch split '!D:G,3,TRUE)/7</f>
        <v>148.53302861907645</v>
      </c>
      <c r="E20" s="45">
        <f t="shared" si="0"/>
        <v>6.7515013008671116E-3</v>
      </c>
      <c r="F20" s="45">
        <f>VLOOKUP(B20,'Chinook catch split '!D:I,5,TRUE)/7</f>
        <v>1.1863887918040639</v>
      </c>
      <c r="G20" s="45">
        <f t="shared" si="1"/>
        <v>1.883156812387403E-3</v>
      </c>
      <c r="H20">
        <v>0</v>
      </c>
      <c r="I20">
        <f t="shared" si="2"/>
        <v>0</v>
      </c>
    </row>
    <row r="21" spans="1:9" x14ac:dyDescent="0.25">
      <c r="A21">
        <f>VLOOKUP(B21,'Chinook catch split '!$D$3:$E$25,2,TRUE)</f>
        <v>34</v>
      </c>
      <c r="B21" s="47">
        <v>45525</v>
      </c>
      <c r="C21" s="45">
        <v>234</v>
      </c>
      <c r="D21" s="45">
        <f>VLOOKUP(B21,'Chinook catch split '!D:G,3,TRUE)/7</f>
        <v>148.53302861907645</v>
      </c>
      <c r="E21" s="45">
        <f t="shared" si="0"/>
        <v>6.7515013008671116E-3</v>
      </c>
      <c r="F21" s="45">
        <f>VLOOKUP(B21,'Chinook catch split '!D:I,5,TRUE)/7</f>
        <v>1.1863887918040639</v>
      </c>
      <c r="G21" s="45">
        <f t="shared" si="1"/>
        <v>1.883156812387403E-3</v>
      </c>
      <c r="H21">
        <v>0</v>
      </c>
      <c r="I21">
        <f t="shared" si="2"/>
        <v>0</v>
      </c>
    </row>
    <row r="22" spans="1:9" x14ac:dyDescent="0.25">
      <c r="A22">
        <f>VLOOKUP(B22,'Chinook catch split '!$D$3:$E$25,2,TRUE)</f>
        <v>34</v>
      </c>
      <c r="B22" s="47">
        <v>45526</v>
      </c>
      <c r="C22" s="45">
        <v>235</v>
      </c>
      <c r="D22" s="45">
        <f>VLOOKUP(B22,'Chinook catch split '!D:G,3,TRUE)/7</f>
        <v>148.53302861907645</v>
      </c>
      <c r="E22" s="45">
        <f t="shared" si="0"/>
        <v>6.7515013008671116E-3</v>
      </c>
      <c r="F22" s="45">
        <f>VLOOKUP(B22,'Chinook catch split '!D:I,5,TRUE)/7</f>
        <v>1.1863887918040639</v>
      </c>
      <c r="G22" s="45">
        <f t="shared" si="1"/>
        <v>1.883156812387403E-3</v>
      </c>
      <c r="H22">
        <v>0</v>
      </c>
      <c r="I22">
        <f t="shared" si="2"/>
        <v>0</v>
      </c>
    </row>
    <row r="23" spans="1:9" x14ac:dyDescent="0.25">
      <c r="A23">
        <f>VLOOKUP(B23,'Chinook catch split '!$D$3:$E$25,2,TRUE)</f>
        <v>34</v>
      </c>
      <c r="B23" s="47">
        <v>45527</v>
      </c>
      <c r="C23" s="45">
        <v>236</v>
      </c>
      <c r="D23" s="45">
        <f>VLOOKUP(B23,'Chinook catch split '!D:G,3,TRUE)/7</f>
        <v>148.53302861907645</v>
      </c>
      <c r="E23" s="45">
        <f t="shared" si="0"/>
        <v>6.7515013008671116E-3</v>
      </c>
      <c r="F23" s="45">
        <f>VLOOKUP(B23,'Chinook catch split '!D:I,5,TRUE)/7</f>
        <v>1.1863887918040639</v>
      </c>
      <c r="G23" s="45">
        <f t="shared" si="1"/>
        <v>1.883156812387403E-3</v>
      </c>
      <c r="H23">
        <v>0</v>
      </c>
      <c r="I23">
        <f t="shared" si="2"/>
        <v>0</v>
      </c>
    </row>
    <row r="24" spans="1:9" x14ac:dyDescent="0.25">
      <c r="A24">
        <f>VLOOKUP(B24,'Chinook catch split '!$D$3:$E$25,2,TRUE)</f>
        <v>34</v>
      </c>
      <c r="B24" s="47">
        <v>45528</v>
      </c>
      <c r="C24" s="45">
        <v>237</v>
      </c>
      <c r="D24" s="45">
        <f>VLOOKUP(B24,'Chinook catch split '!D:G,3,TRUE)/7</f>
        <v>148.53302861907645</v>
      </c>
      <c r="E24" s="45">
        <f t="shared" si="0"/>
        <v>6.7515013008671116E-3</v>
      </c>
      <c r="F24" s="45">
        <f>VLOOKUP(B24,'Chinook catch split '!D:I,5,TRUE)/7</f>
        <v>1.1863887918040639</v>
      </c>
      <c r="G24" s="45">
        <f t="shared" si="1"/>
        <v>1.883156812387403E-3</v>
      </c>
      <c r="H24">
        <v>0</v>
      </c>
      <c r="I24">
        <f t="shared" si="2"/>
        <v>0</v>
      </c>
    </row>
    <row r="25" spans="1:9" x14ac:dyDescent="0.25">
      <c r="A25">
        <f>VLOOKUP(B25,'Chinook catch split '!$D$3:$E$25,2,TRUE)</f>
        <v>34</v>
      </c>
      <c r="B25" s="47">
        <v>45529</v>
      </c>
      <c r="C25" s="45">
        <v>238</v>
      </c>
      <c r="D25" s="45">
        <f>VLOOKUP(B25,'Chinook catch split '!D:G,3,TRUE)/7</f>
        <v>148.53302861907645</v>
      </c>
      <c r="E25" s="45">
        <f t="shared" si="0"/>
        <v>6.7515013008671116E-3</v>
      </c>
      <c r="F25" s="45">
        <f>VLOOKUP(B25,'Chinook catch split '!D:I,5,TRUE)/7</f>
        <v>1.1863887918040639</v>
      </c>
      <c r="G25" s="45">
        <f t="shared" si="1"/>
        <v>1.883156812387403E-3</v>
      </c>
      <c r="H25">
        <v>0</v>
      </c>
      <c r="I25">
        <f t="shared" si="2"/>
        <v>0</v>
      </c>
    </row>
    <row r="26" spans="1:9" x14ac:dyDescent="0.25">
      <c r="A26">
        <f>VLOOKUP(B26,'Chinook catch split '!$D$3:$E$25,2,TRUE)</f>
        <v>34</v>
      </c>
      <c r="B26" s="47">
        <v>45530</v>
      </c>
      <c r="C26" s="45">
        <v>239</v>
      </c>
      <c r="D26" s="45">
        <f>VLOOKUP(B26,'Chinook catch split '!D:G,3,TRUE)/7</f>
        <v>148.53302861907645</v>
      </c>
      <c r="E26" s="45">
        <f t="shared" si="0"/>
        <v>6.7515013008671116E-3</v>
      </c>
      <c r="F26" s="45">
        <f>VLOOKUP(B26,'Chinook catch split '!D:I,5,TRUE)/7</f>
        <v>1.1863887918040639</v>
      </c>
      <c r="G26" s="45">
        <f t="shared" si="1"/>
        <v>1.883156812387403E-3</v>
      </c>
      <c r="H26">
        <v>0</v>
      </c>
      <c r="I26">
        <f t="shared" si="2"/>
        <v>0</v>
      </c>
    </row>
    <row r="27" spans="1:9" x14ac:dyDescent="0.25">
      <c r="A27">
        <f>VLOOKUP(B27,'Chinook catch split '!$D$3:$E$25,2,TRUE)</f>
        <v>35</v>
      </c>
      <c r="B27" s="47">
        <v>45531</v>
      </c>
      <c r="C27" s="45">
        <v>240</v>
      </c>
      <c r="D27" s="45">
        <f>VLOOKUP(B27,'Chinook catch split '!D:G,3,TRUE)/7</f>
        <v>261.67485663874641</v>
      </c>
      <c r="E27" s="45">
        <f t="shared" si="0"/>
        <v>1.1894311665397565E-2</v>
      </c>
      <c r="F27" s="45">
        <f>VLOOKUP(B27,'Chinook catch split '!D:I,5,TRUE)/7</f>
        <v>2.9957519789128084</v>
      </c>
      <c r="G27" s="45">
        <f t="shared" si="1"/>
        <v>4.7551618712901719E-3</v>
      </c>
      <c r="H27">
        <v>0</v>
      </c>
      <c r="I27">
        <f t="shared" si="2"/>
        <v>0</v>
      </c>
    </row>
    <row r="28" spans="1:9" x14ac:dyDescent="0.25">
      <c r="A28">
        <f>VLOOKUP(B28,'Chinook catch split '!$D$3:$E$25,2,TRUE)</f>
        <v>35</v>
      </c>
      <c r="B28" s="47">
        <v>45532</v>
      </c>
      <c r="C28" s="45">
        <v>241</v>
      </c>
      <c r="D28" s="45">
        <f>VLOOKUP(B28,'Chinook catch split '!D:G,3,TRUE)/7</f>
        <v>261.67485663874641</v>
      </c>
      <c r="E28" s="45">
        <f t="shared" si="0"/>
        <v>1.1894311665397565E-2</v>
      </c>
      <c r="F28" s="45">
        <f>VLOOKUP(B28,'Chinook catch split '!D:I,5,TRUE)/7</f>
        <v>2.9957519789128084</v>
      </c>
      <c r="G28" s="45">
        <f t="shared" si="1"/>
        <v>4.7551618712901719E-3</v>
      </c>
      <c r="H28">
        <v>0</v>
      </c>
      <c r="I28">
        <f t="shared" si="2"/>
        <v>0</v>
      </c>
    </row>
    <row r="29" spans="1:9" x14ac:dyDescent="0.25">
      <c r="A29">
        <f>VLOOKUP(B29,'Chinook catch split '!$D$3:$E$25,2,TRUE)</f>
        <v>35</v>
      </c>
      <c r="B29" s="47">
        <v>45533</v>
      </c>
      <c r="C29" s="45">
        <v>242</v>
      </c>
      <c r="D29" s="45">
        <f>VLOOKUP(B29,'Chinook catch split '!D:G,3,TRUE)/7</f>
        <v>261.67485663874641</v>
      </c>
      <c r="E29" s="45">
        <f t="shared" si="0"/>
        <v>1.1894311665397565E-2</v>
      </c>
      <c r="F29" s="45">
        <f>VLOOKUP(B29,'Chinook catch split '!D:I,5,TRUE)/7</f>
        <v>2.9957519789128084</v>
      </c>
      <c r="G29" s="45">
        <f t="shared" si="1"/>
        <v>4.7551618712901719E-3</v>
      </c>
      <c r="H29">
        <v>0</v>
      </c>
      <c r="I29">
        <f t="shared" si="2"/>
        <v>0</v>
      </c>
    </row>
    <row r="30" spans="1:9" x14ac:dyDescent="0.25">
      <c r="A30">
        <f>VLOOKUP(B30,'Chinook catch split '!$D$3:$E$25,2,TRUE)</f>
        <v>35</v>
      </c>
      <c r="B30" s="47">
        <v>45534</v>
      </c>
      <c r="C30" s="45">
        <v>243</v>
      </c>
      <c r="D30" s="45">
        <f>VLOOKUP(B30,'Chinook catch split '!D:G,3,TRUE)/7</f>
        <v>261.67485663874641</v>
      </c>
      <c r="E30" s="45">
        <f t="shared" si="0"/>
        <v>1.1894311665397565E-2</v>
      </c>
      <c r="F30" s="45">
        <f>VLOOKUP(B30,'Chinook catch split '!D:I,5,TRUE)/7</f>
        <v>2.9957519789128084</v>
      </c>
      <c r="G30" s="45">
        <f t="shared" si="1"/>
        <v>4.7551618712901719E-3</v>
      </c>
      <c r="H30">
        <v>0</v>
      </c>
      <c r="I30">
        <f t="shared" si="2"/>
        <v>0</v>
      </c>
    </row>
    <row r="31" spans="1:9" x14ac:dyDescent="0.25">
      <c r="A31">
        <f>VLOOKUP(B31,'Chinook catch split '!$D$3:$E$25,2,TRUE)</f>
        <v>35</v>
      </c>
      <c r="B31" s="47">
        <v>45535</v>
      </c>
      <c r="C31" s="45">
        <v>244</v>
      </c>
      <c r="D31" s="45">
        <f>VLOOKUP(B31,'Chinook catch split '!D:G,3,TRUE)/7</f>
        <v>261.67485663874641</v>
      </c>
      <c r="E31" s="45">
        <f t="shared" si="0"/>
        <v>1.1894311665397565E-2</v>
      </c>
      <c r="F31" s="45">
        <f>VLOOKUP(B31,'Chinook catch split '!D:I,5,TRUE)/7</f>
        <v>2.9957519789128084</v>
      </c>
      <c r="G31" s="45">
        <f t="shared" si="1"/>
        <v>4.7551618712901719E-3</v>
      </c>
      <c r="H31">
        <v>0</v>
      </c>
      <c r="I31">
        <f t="shared" si="2"/>
        <v>0</v>
      </c>
    </row>
    <row r="32" spans="1:9" x14ac:dyDescent="0.25">
      <c r="A32">
        <f>VLOOKUP(B32,'Chinook catch split '!$D$3:$E$25,2,TRUE)</f>
        <v>35</v>
      </c>
      <c r="B32" s="47">
        <v>45536</v>
      </c>
      <c r="C32" s="45">
        <v>245</v>
      </c>
      <c r="D32" s="45">
        <f>VLOOKUP(B32,'Chinook catch split '!D:G,3,TRUE)/7</f>
        <v>261.67485663874641</v>
      </c>
      <c r="E32" s="45">
        <f t="shared" si="0"/>
        <v>1.1894311665397565E-2</v>
      </c>
      <c r="F32" s="45">
        <f>VLOOKUP(B32,'Chinook catch split '!D:I,5,TRUE)/7</f>
        <v>2.9957519789128084</v>
      </c>
      <c r="G32" s="45">
        <f t="shared" si="1"/>
        <v>4.7551618712901719E-3</v>
      </c>
      <c r="H32">
        <v>0</v>
      </c>
      <c r="I32">
        <f t="shared" si="2"/>
        <v>0</v>
      </c>
    </row>
    <row r="33" spans="1:9" x14ac:dyDescent="0.25">
      <c r="A33">
        <f>VLOOKUP(B33,'Chinook catch split '!$D$3:$E$25,2,TRUE)</f>
        <v>35</v>
      </c>
      <c r="B33" s="47">
        <v>45537</v>
      </c>
      <c r="C33" s="45">
        <v>246</v>
      </c>
      <c r="D33" s="45">
        <f>VLOOKUP(B33,'Chinook catch split '!D:G,3,TRUE)/7</f>
        <v>261.67485663874641</v>
      </c>
      <c r="E33" s="45">
        <f t="shared" si="0"/>
        <v>1.1894311665397565E-2</v>
      </c>
      <c r="F33" s="45">
        <f>VLOOKUP(B33,'Chinook catch split '!D:I,5,TRUE)/7</f>
        <v>2.9957519789128084</v>
      </c>
      <c r="G33" s="45">
        <f t="shared" si="1"/>
        <v>4.7551618712901719E-3</v>
      </c>
      <c r="H33">
        <v>0</v>
      </c>
      <c r="I33">
        <f t="shared" si="2"/>
        <v>0</v>
      </c>
    </row>
    <row r="34" spans="1:9" x14ac:dyDescent="0.25">
      <c r="A34">
        <f>VLOOKUP(B34,'Chinook catch split '!$D$3:$E$25,2,TRUE)</f>
        <v>36</v>
      </c>
      <c r="B34" s="47">
        <v>45538</v>
      </c>
      <c r="C34" s="45">
        <v>247</v>
      </c>
      <c r="D34" s="45">
        <f>VLOOKUP(B34,'Chinook catch split '!D:G,3,TRUE)/7</f>
        <v>274.76936763729861</v>
      </c>
      <c r="E34" s="45">
        <f t="shared" si="0"/>
        <v>1.24895167107863E-2</v>
      </c>
      <c r="F34" s="45">
        <f>VLOOKUP(B34,'Chinook catch split '!D:I,5,TRUE)/7</f>
        <v>6.569788217801416</v>
      </c>
      <c r="G34" s="45">
        <f t="shared" si="1"/>
        <v>1.0428235266351454E-2</v>
      </c>
      <c r="H34">
        <v>0</v>
      </c>
      <c r="I34">
        <f t="shared" si="2"/>
        <v>0</v>
      </c>
    </row>
    <row r="35" spans="1:9" x14ac:dyDescent="0.25">
      <c r="A35">
        <f>VLOOKUP(B35,'Chinook catch split '!$D$3:$E$25,2,TRUE)</f>
        <v>36</v>
      </c>
      <c r="B35" s="47">
        <v>45539</v>
      </c>
      <c r="C35" s="45">
        <v>248</v>
      </c>
      <c r="D35" s="45">
        <f>VLOOKUP(B35,'Chinook catch split '!D:G,3,TRUE)/7</f>
        <v>274.76936763729861</v>
      </c>
      <c r="E35" s="45">
        <f t="shared" si="0"/>
        <v>1.24895167107863E-2</v>
      </c>
      <c r="F35" s="45">
        <f>VLOOKUP(B35,'Chinook catch split '!D:I,5,TRUE)/7</f>
        <v>6.569788217801416</v>
      </c>
      <c r="G35" s="45">
        <f t="shared" si="1"/>
        <v>1.0428235266351454E-2</v>
      </c>
      <c r="H35">
        <v>0</v>
      </c>
      <c r="I35">
        <f t="shared" si="2"/>
        <v>0</v>
      </c>
    </row>
    <row r="36" spans="1:9" x14ac:dyDescent="0.25">
      <c r="A36">
        <f>VLOOKUP(B36,'Chinook catch split '!$D$3:$E$25,2,TRUE)</f>
        <v>36</v>
      </c>
      <c r="B36" s="47">
        <v>45540</v>
      </c>
      <c r="C36" s="45">
        <v>249</v>
      </c>
      <c r="D36" s="45">
        <f>VLOOKUP(B36,'Chinook catch split '!D:G,3,TRUE)/7</f>
        <v>274.76936763729861</v>
      </c>
      <c r="E36" s="45">
        <f t="shared" si="0"/>
        <v>1.24895167107863E-2</v>
      </c>
      <c r="F36" s="45">
        <f>VLOOKUP(B36,'Chinook catch split '!D:I,5,TRUE)/7</f>
        <v>6.569788217801416</v>
      </c>
      <c r="G36" s="45">
        <f t="shared" si="1"/>
        <v>1.0428235266351454E-2</v>
      </c>
      <c r="H36">
        <v>0</v>
      </c>
      <c r="I36">
        <f t="shared" si="2"/>
        <v>0</v>
      </c>
    </row>
    <row r="37" spans="1:9" x14ac:dyDescent="0.25">
      <c r="A37">
        <f>VLOOKUP(B37,'Chinook catch split '!$D$3:$E$25,2,TRUE)</f>
        <v>36</v>
      </c>
      <c r="B37" s="47">
        <v>45541</v>
      </c>
      <c r="C37" s="45">
        <v>250</v>
      </c>
      <c r="D37" s="45">
        <f>VLOOKUP(B37,'Chinook catch split '!D:G,3,TRUE)/7</f>
        <v>274.76936763729861</v>
      </c>
      <c r="E37" s="45">
        <f t="shared" si="0"/>
        <v>1.24895167107863E-2</v>
      </c>
      <c r="F37" s="45">
        <f>VLOOKUP(B37,'Chinook catch split '!D:I,5,TRUE)/7</f>
        <v>6.569788217801416</v>
      </c>
      <c r="G37" s="45">
        <f t="shared" si="1"/>
        <v>1.0428235266351454E-2</v>
      </c>
      <c r="H37">
        <v>0</v>
      </c>
      <c r="I37">
        <f t="shared" si="2"/>
        <v>0</v>
      </c>
    </row>
    <row r="38" spans="1:9" x14ac:dyDescent="0.25">
      <c r="A38">
        <f>VLOOKUP(B38,'Chinook catch split '!$D$3:$E$25,2,TRUE)</f>
        <v>36</v>
      </c>
      <c r="B38" s="47">
        <v>45542</v>
      </c>
      <c r="C38" s="45">
        <v>251</v>
      </c>
      <c r="D38" s="45">
        <f>VLOOKUP(B38,'Chinook catch split '!D:G,3,TRUE)/7</f>
        <v>274.76936763729861</v>
      </c>
      <c r="E38" s="45">
        <f t="shared" si="0"/>
        <v>1.24895167107863E-2</v>
      </c>
      <c r="F38" s="45">
        <f>VLOOKUP(B38,'Chinook catch split '!D:I,5,TRUE)/7</f>
        <v>6.569788217801416</v>
      </c>
      <c r="G38" s="45">
        <f t="shared" si="1"/>
        <v>1.0428235266351454E-2</v>
      </c>
      <c r="H38">
        <v>0</v>
      </c>
      <c r="I38">
        <f t="shared" si="2"/>
        <v>0</v>
      </c>
    </row>
    <row r="39" spans="1:9" x14ac:dyDescent="0.25">
      <c r="A39">
        <f>VLOOKUP(B39,'Chinook catch split '!$D$3:$E$25,2,TRUE)</f>
        <v>36</v>
      </c>
      <c r="B39" s="47">
        <v>45543</v>
      </c>
      <c r="C39" s="45">
        <v>252</v>
      </c>
      <c r="D39" s="45">
        <f>VLOOKUP(B39,'Chinook catch split '!D:G,3,TRUE)/7</f>
        <v>274.76936763729861</v>
      </c>
      <c r="E39" s="45">
        <f t="shared" si="0"/>
        <v>1.24895167107863E-2</v>
      </c>
      <c r="F39" s="45">
        <f>VLOOKUP(B39,'Chinook catch split '!D:I,5,TRUE)/7</f>
        <v>6.569788217801416</v>
      </c>
      <c r="G39" s="45">
        <f t="shared" si="1"/>
        <v>1.0428235266351454E-2</v>
      </c>
      <c r="H39">
        <v>0</v>
      </c>
      <c r="I39">
        <f t="shared" si="2"/>
        <v>0</v>
      </c>
    </row>
    <row r="40" spans="1:9" x14ac:dyDescent="0.25">
      <c r="A40">
        <f>VLOOKUP(B40,'Chinook catch split '!$D$3:$E$25,2,TRUE)</f>
        <v>36</v>
      </c>
      <c r="B40" s="47">
        <v>45544</v>
      </c>
      <c r="C40" s="45">
        <v>253</v>
      </c>
      <c r="D40" s="45">
        <f>VLOOKUP(B40,'Chinook catch split '!D:G,3,TRUE)/7</f>
        <v>274.76936763729861</v>
      </c>
      <c r="E40" s="45">
        <f t="shared" si="0"/>
        <v>1.24895167107863E-2</v>
      </c>
      <c r="F40" s="45">
        <f>VLOOKUP(B40,'Chinook catch split '!D:I,5,TRUE)/7</f>
        <v>6.569788217801416</v>
      </c>
      <c r="G40" s="45">
        <f t="shared" si="1"/>
        <v>1.0428235266351454E-2</v>
      </c>
      <c r="H40">
        <v>0</v>
      </c>
      <c r="I40">
        <f t="shared" si="2"/>
        <v>0</v>
      </c>
    </row>
    <row r="41" spans="1:9" x14ac:dyDescent="0.25">
      <c r="A41">
        <f>VLOOKUP(B41,'Chinook catch split '!$D$3:$E$25,2,TRUE)</f>
        <v>37</v>
      </c>
      <c r="B41" s="47">
        <v>45545</v>
      </c>
      <c r="C41" s="45">
        <v>254</v>
      </c>
      <c r="D41" s="45">
        <f>VLOOKUP(B41,'Chinook catch split '!D:G,3,TRUE)/7</f>
        <v>145.97182640639795</v>
      </c>
      <c r="E41" s="45">
        <f t="shared" si="0"/>
        <v>6.635083018472634E-3</v>
      </c>
      <c r="F41" s="45">
        <f>VLOOKUP(B41,'Chinook catch split '!D:I,5,TRUE)/7</f>
        <v>5.3915515346498877</v>
      </c>
      <c r="G41" s="45">
        <f t="shared" si="1"/>
        <v>8.5580183089680757E-3</v>
      </c>
      <c r="H41">
        <v>0</v>
      </c>
      <c r="I41">
        <f t="shared" si="2"/>
        <v>0</v>
      </c>
    </row>
    <row r="42" spans="1:9" x14ac:dyDescent="0.25">
      <c r="A42">
        <f>VLOOKUP(B42,'Chinook catch split '!$D$3:$E$25,2,TRUE)</f>
        <v>37</v>
      </c>
      <c r="B42" s="47">
        <v>45546</v>
      </c>
      <c r="C42" s="45">
        <v>255</v>
      </c>
      <c r="D42" s="45">
        <f>VLOOKUP(B42,'Chinook catch split '!D:G,3,TRUE)/7</f>
        <v>145.97182640639795</v>
      </c>
      <c r="E42" s="45">
        <f t="shared" si="0"/>
        <v>6.635083018472634E-3</v>
      </c>
      <c r="F42" s="45">
        <f>VLOOKUP(B42,'Chinook catch split '!D:I,5,TRUE)/7</f>
        <v>5.3915515346498877</v>
      </c>
      <c r="G42" s="45">
        <f t="shared" si="1"/>
        <v>8.5580183089680757E-3</v>
      </c>
      <c r="H42">
        <v>0</v>
      </c>
      <c r="I42">
        <f t="shared" si="2"/>
        <v>0</v>
      </c>
    </row>
    <row r="43" spans="1:9" x14ac:dyDescent="0.25">
      <c r="A43">
        <f>VLOOKUP(B43,'Chinook catch split '!$D$3:$E$25,2,TRUE)</f>
        <v>37</v>
      </c>
      <c r="B43" s="47">
        <v>45547</v>
      </c>
      <c r="C43" s="45">
        <v>256</v>
      </c>
      <c r="D43" s="45">
        <f>VLOOKUP(B43,'Chinook catch split '!D:G,3,TRUE)/7</f>
        <v>145.97182640639795</v>
      </c>
      <c r="E43" s="45">
        <f t="shared" si="0"/>
        <v>6.635083018472634E-3</v>
      </c>
      <c r="F43" s="45">
        <f>VLOOKUP(B43,'Chinook catch split '!D:I,5,TRUE)/7</f>
        <v>5.3915515346498877</v>
      </c>
      <c r="G43" s="45">
        <f t="shared" si="1"/>
        <v>8.5580183089680757E-3</v>
      </c>
      <c r="H43">
        <v>0</v>
      </c>
      <c r="I43">
        <f t="shared" si="2"/>
        <v>0</v>
      </c>
    </row>
    <row r="44" spans="1:9" x14ac:dyDescent="0.25">
      <c r="A44">
        <f>VLOOKUP(B44,'Chinook catch split '!$D$3:$E$25,2,TRUE)</f>
        <v>37</v>
      </c>
      <c r="B44" s="47">
        <v>45548</v>
      </c>
      <c r="C44" s="45">
        <v>257</v>
      </c>
      <c r="D44" s="45">
        <f>VLOOKUP(B44,'Chinook catch split '!D:G,3,TRUE)/7</f>
        <v>145.97182640639795</v>
      </c>
      <c r="E44" s="45">
        <f t="shared" si="0"/>
        <v>6.635083018472634E-3</v>
      </c>
      <c r="F44" s="45">
        <f>VLOOKUP(B44,'Chinook catch split '!D:I,5,TRUE)/7</f>
        <v>5.3915515346498877</v>
      </c>
      <c r="G44" s="45">
        <f t="shared" si="1"/>
        <v>8.5580183089680757E-3</v>
      </c>
      <c r="H44">
        <v>0</v>
      </c>
      <c r="I44">
        <f t="shared" si="2"/>
        <v>0</v>
      </c>
    </row>
    <row r="45" spans="1:9" x14ac:dyDescent="0.25">
      <c r="A45">
        <f>VLOOKUP(B45,'Chinook catch split '!$D$3:$E$25,2,TRUE)</f>
        <v>37</v>
      </c>
      <c r="B45" s="47">
        <v>45549</v>
      </c>
      <c r="C45" s="45">
        <v>258</v>
      </c>
      <c r="D45" s="45">
        <f>VLOOKUP(B45,'Chinook catch split '!D:G,3,TRUE)/7</f>
        <v>145.97182640639795</v>
      </c>
      <c r="E45" s="45">
        <f t="shared" si="0"/>
        <v>6.635083018472634E-3</v>
      </c>
      <c r="F45" s="45">
        <f>VLOOKUP(B45,'Chinook catch split '!D:I,5,TRUE)/7</f>
        <v>5.3915515346498877</v>
      </c>
      <c r="G45" s="45">
        <f t="shared" si="1"/>
        <v>8.5580183089680757E-3</v>
      </c>
      <c r="H45">
        <v>0</v>
      </c>
      <c r="I45">
        <f t="shared" si="2"/>
        <v>0</v>
      </c>
    </row>
    <row r="46" spans="1:9" x14ac:dyDescent="0.25">
      <c r="A46">
        <f>VLOOKUP(B46,'Chinook catch split '!$D$3:$E$25,2,TRUE)</f>
        <v>37</v>
      </c>
      <c r="B46" s="47">
        <v>45550</v>
      </c>
      <c r="C46" s="45">
        <v>259</v>
      </c>
      <c r="D46" s="45">
        <f>VLOOKUP(B46,'Chinook catch split '!D:G,3,TRUE)/7</f>
        <v>145.97182640639795</v>
      </c>
      <c r="E46" s="45">
        <f t="shared" si="0"/>
        <v>6.635083018472634E-3</v>
      </c>
      <c r="F46" s="45">
        <f>VLOOKUP(B46,'Chinook catch split '!D:I,5,TRUE)/7</f>
        <v>5.3915515346498877</v>
      </c>
      <c r="G46" s="45">
        <f t="shared" si="1"/>
        <v>8.5580183089680757E-3</v>
      </c>
      <c r="H46">
        <v>0</v>
      </c>
      <c r="I46">
        <f t="shared" si="2"/>
        <v>0</v>
      </c>
    </row>
    <row r="47" spans="1:9" x14ac:dyDescent="0.25">
      <c r="A47">
        <f>VLOOKUP(B47,'Chinook catch split '!$D$3:$E$25,2,TRUE)</f>
        <v>37</v>
      </c>
      <c r="B47" s="47">
        <v>45551</v>
      </c>
      <c r="C47" s="45">
        <v>260</v>
      </c>
      <c r="D47" s="45">
        <f>VLOOKUP(B47,'Chinook catch split '!D:G,3,TRUE)/7</f>
        <v>145.97182640639795</v>
      </c>
      <c r="E47" s="45">
        <f t="shared" si="0"/>
        <v>6.635083018472634E-3</v>
      </c>
      <c r="F47" s="45">
        <f>VLOOKUP(B47,'Chinook catch split '!D:I,5,TRUE)/7</f>
        <v>5.3915515346498877</v>
      </c>
      <c r="G47" s="45">
        <f t="shared" si="1"/>
        <v>8.5580183089680757E-3</v>
      </c>
      <c r="H47">
        <v>0</v>
      </c>
      <c r="I47">
        <f t="shared" si="2"/>
        <v>0</v>
      </c>
    </row>
    <row r="48" spans="1:9" x14ac:dyDescent="0.25">
      <c r="A48">
        <f>VLOOKUP(B48,'Chinook catch split '!$D$3:$E$25,2,TRUE)</f>
        <v>38</v>
      </c>
      <c r="B48" s="47">
        <v>45552</v>
      </c>
      <c r="C48" s="45">
        <v>261</v>
      </c>
      <c r="D48" s="45">
        <f>VLOOKUP(B48,'Chinook catch split '!D:G,3,TRUE)/7</f>
        <v>0</v>
      </c>
      <c r="E48" s="45">
        <f t="shared" si="0"/>
        <v>0</v>
      </c>
      <c r="F48" s="45">
        <f>VLOOKUP(B48,'Chinook catch split '!D:I,5,TRUE)/7</f>
        <v>0</v>
      </c>
      <c r="G48" s="45">
        <f t="shared" si="1"/>
        <v>0</v>
      </c>
      <c r="H48">
        <v>0</v>
      </c>
      <c r="I48">
        <f t="shared" si="2"/>
        <v>0</v>
      </c>
    </row>
    <row r="49" spans="1:9" x14ac:dyDescent="0.25">
      <c r="A49">
        <f>VLOOKUP(B49,'Chinook catch split '!$D$3:$E$25,2,TRUE)</f>
        <v>38</v>
      </c>
      <c r="B49" s="47">
        <v>45553</v>
      </c>
      <c r="C49" s="45">
        <v>262</v>
      </c>
      <c r="D49" s="45">
        <f>VLOOKUP(B49,'Chinook catch split '!D:G,3,TRUE)/7</f>
        <v>0</v>
      </c>
      <c r="E49" s="45">
        <f t="shared" si="0"/>
        <v>0</v>
      </c>
      <c r="F49" s="45">
        <f>VLOOKUP(B49,'Chinook catch split '!D:I,5,TRUE)/7</f>
        <v>0</v>
      </c>
      <c r="G49" s="45">
        <f t="shared" si="1"/>
        <v>0</v>
      </c>
      <c r="H49">
        <v>0</v>
      </c>
      <c r="I49">
        <f t="shared" si="2"/>
        <v>0</v>
      </c>
    </row>
    <row r="50" spans="1:9" x14ac:dyDescent="0.25">
      <c r="A50">
        <f>VLOOKUP(B50,'Chinook catch split '!$D$3:$E$25,2,TRUE)</f>
        <v>38</v>
      </c>
      <c r="B50" s="47">
        <v>45554</v>
      </c>
      <c r="C50" s="45">
        <v>263</v>
      </c>
      <c r="D50" s="45">
        <f>VLOOKUP(B50,'Chinook catch split '!D:G,3,TRUE)/7</f>
        <v>0</v>
      </c>
      <c r="E50" s="45">
        <f t="shared" si="0"/>
        <v>0</v>
      </c>
      <c r="F50" s="45">
        <f>VLOOKUP(B50,'Chinook catch split '!D:I,5,TRUE)/7</f>
        <v>0</v>
      </c>
      <c r="G50" s="45">
        <f t="shared" si="1"/>
        <v>0</v>
      </c>
      <c r="H50">
        <v>0</v>
      </c>
      <c r="I50">
        <f t="shared" si="2"/>
        <v>0</v>
      </c>
    </row>
    <row r="51" spans="1:9" x14ac:dyDescent="0.25">
      <c r="A51">
        <f>VLOOKUP(B51,'Chinook catch split '!$D$3:$E$25,2,TRUE)</f>
        <v>38</v>
      </c>
      <c r="B51" s="47">
        <v>45555</v>
      </c>
      <c r="C51" s="45">
        <v>264</v>
      </c>
      <c r="D51" s="45">
        <f>VLOOKUP(B51,'Chinook catch split '!D:G,3,TRUE)/7</f>
        <v>0</v>
      </c>
      <c r="E51" s="45">
        <f t="shared" si="0"/>
        <v>0</v>
      </c>
      <c r="F51" s="45">
        <f>VLOOKUP(B51,'Chinook catch split '!D:I,5,TRUE)/7</f>
        <v>0</v>
      </c>
      <c r="G51" s="45">
        <f t="shared" si="1"/>
        <v>0</v>
      </c>
      <c r="H51">
        <v>0</v>
      </c>
      <c r="I51">
        <f t="shared" si="2"/>
        <v>0</v>
      </c>
    </row>
    <row r="52" spans="1:9" x14ac:dyDescent="0.25">
      <c r="A52">
        <f>VLOOKUP(B52,'Chinook catch split '!$D$3:$E$25,2,TRUE)</f>
        <v>38</v>
      </c>
      <c r="B52" s="47">
        <v>45556</v>
      </c>
      <c r="C52" s="45">
        <v>265</v>
      </c>
      <c r="D52" s="45">
        <f>VLOOKUP(B52,'Chinook catch split '!D:G,3,TRUE)/7</f>
        <v>0</v>
      </c>
      <c r="E52" s="45">
        <f t="shared" si="0"/>
        <v>0</v>
      </c>
      <c r="F52" s="45">
        <f>VLOOKUP(B52,'Chinook catch split '!D:I,5,TRUE)/7</f>
        <v>0</v>
      </c>
      <c r="G52" s="45">
        <f t="shared" si="1"/>
        <v>0</v>
      </c>
      <c r="H52">
        <v>0</v>
      </c>
      <c r="I52">
        <f t="shared" si="2"/>
        <v>0</v>
      </c>
    </row>
    <row r="53" spans="1:9" x14ac:dyDescent="0.25">
      <c r="A53">
        <f>VLOOKUP(B53,'Chinook catch split '!$D$3:$E$25,2,TRUE)</f>
        <v>38</v>
      </c>
      <c r="B53" s="47">
        <v>45557</v>
      </c>
      <c r="C53" s="45">
        <v>266</v>
      </c>
      <c r="D53" s="45">
        <f>VLOOKUP(B53,'Chinook catch split '!D:G,3,TRUE)/7</f>
        <v>0</v>
      </c>
      <c r="E53" s="45">
        <f t="shared" si="0"/>
        <v>0</v>
      </c>
      <c r="F53" s="45">
        <f>VLOOKUP(B53,'Chinook catch split '!D:I,5,TRUE)/7</f>
        <v>0</v>
      </c>
      <c r="G53" s="45">
        <f t="shared" si="1"/>
        <v>0</v>
      </c>
      <c r="H53">
        <v>0</v>
      </c>
      <c r="I53">
        <f t="shared" si="2"/>
        <v>0</v>
      </c>
    </row>
    <row r="54" spans="1:9" x14ac:dyDescent="0.25">
      <c r="A54">
        <f>VLOOKUP(B54,'Chinook catch split '!$D$3:$E$25,2,TRUE)</f>
        <v>38</v>
      </c>
      <c r="B54" s="47">
        <v>45558</v>
      </c>
      <c r="C54" s="45">
        <v>267</v>
      </c>
      <c r="D54" s="45">
        <f>VLOOKUP(B54,'Chinook catch split '!D:G,3,TRUE)/7</f>
        <v>0</v>
      </c>
      <c r="E54" s="45">
        <f t="shared" si="0"/>
        <v>0</v>
      </c>
      <c r="F54" s="45">
        <f>VLOOKUP(B54,'Chinook catch split '!D:I,5,TRUE)/7</f>
        <v>0</v>
      </c>
      <c r="G54" s="45">
        <f t="shared" si="1"/>
        <v>0</v>
      </c>
      <c r="H54">
        <v>0</v>
      </c>
      <c r="I54">
        <f t="shared" si="2"/>
        <v>0</v>
      </c>
    </row>
    <row r="55" spans="1:9" x14ac:dyDescent="0.25">
      <c r="A55">
        <f>VLOOKUP(B55,'Chinook catch split '!$D$3:$E$25,2,TRUE)</f>
        <v>39</v>
      </c>
      <c r="B55" s="47">
        <v>45559</v>
      </c>
      <c r="C55" s="45">
        <v>268</v>
      </c>
      <c r="D55" s="45">
        <f>VLOOKUP(B55,'Chinook catch split '!D:G,3,TRUE)/7</f>
        <v>0</v>
      </c>
      <c r="E55" s="45">
        <f t="shared" si="0"/>
        <v>0</v>
      </c>
      <c r="F55" s="45">
        <f>VLOOKUP(B55,'Chinook catch split '!D:I,5,TRUE)/7</f>
        <v>0</v>
      </c>
      <c r="G55" s="45">
        <f t="shared" si="1"/>
        <v>0</v>
      </c>
      <c r="H55">
        <v>0</v>
      </c>
      <c r="I55">
        <f t="shared" si="2"/>
        <v>0</v>
      </c>
    </row>
    <row r="56" spans="1:9" x14ac:dyDescent="0.25">
      <c r="A56">
        <f>VLOOKUP(B56,'Chinook catch split '!$D$3:$E$25,2,TRUE)</f>
        <v>39</v>
      </c>
      <c r="B56" s="47">
        <v>45560</v>
      </c>
      <c r="C56" s="45">
        <v>269</v>
      </c>
      <c r="D56" s="45">
        <f>VLOOKUP(B56,'Chinook catch split '!D:G,3,TRUE)/7</f>
        <v>0</v>
      </c>
      <c r="E56" s="45">
        <f t="shared" si="0"/>
        <v>0</v>
      </c>
      <c r="F56" s="45">
        <f>VLOOKUP(B56,'Chinook catch split '!D:I,5,TRUE)/7</f>
        <v>0</v>
      </c>
      <c r="G56" s="45">
        <f t="shared" si="1"/>
        <v>0</v>
      </c>
      <c r="H56">
        <v>0</v>
      </c>
      <c r="I56">
        <f t="shared" si="2"/>
        <v>0</v>
      </c>
    </row>
    <row r="57" spans="1:9" x14ac:dyDescent="0.25">
      <c r="A57">
        <f>VLOOKUP(B57,'Chinook catch split '!$D$3:$E$25,2,TRUE)</f>
        <v>39</v>
      </c>
      <c r="B57" s="47">
        <v>45561</v>
      </c>
      <c r="C57" s="45">
        <v>270</v>
      </c>
      <c r="D57" s="45">
        <f>VLOOKUP(B57,'Chinook catch split '!D:G,3,TRUE)/7</f>
        <v>0</v>
      </c>
      <c r="E57" s="45">
        <f t="shared" si="0"/>
        <v>0</v>
      </c>
      <c r="F57" s="45">
        <f>VLOOKUP(B57,'Chinook catch split '!D:I,5,TRUE)/7</f>
        <v>0</v>
      </c>
      <c r="G57" s="45">
        <f t="shared" si="1"/>
        <v>0</v>
      </c>
      <c r="H57">
        <v>0</v>
      </c>
      <c r="I57">
        <f t="shared" si="2"/>
        <v>0</v>
      </c>
    </row>
    <row r="58" spans="1:9" x14ac:dyDescent="0.25">
      <c r="A58">
        <f>VLOOKUP(B58,'Chinook catch split '!$D$3:$E$25,2,TRUE)</f>
        <v>39</v>
      </c>
      <c r="B58" s="47">
        <v>45562</v>
      </c>
      <c r="C58" s="45">
        <v>271</v>
      </c>
      <c r="D58" s="45">
        <f>VLOOKUP(B58,'Chinook catch split '!D:G,3,TRUE)/7</f>
        <v>0</v>
      </c>
      <c r="E58" s="45">
        <f t="shared" si="0"/>
        <v>0</v>
      </c>
      <c r="F58" s="45">
        <f>VLOOKUP(B58,'Chinook catch split '!D:I,5,TRUE)/7</f>
        <v>0</v>
      </c>
      <c r="G58" s="45">
        <f t="shared" si="1"/>
        <v>0</v>
      </c>
      <c r="H58">
        <v>0</v>
      </c>
      <c r="I58">
        <f t="shared" si="2"/>
        <v>0</v>
      </c>
    </row>
    <row r="59" spans="1:9" x14ac:dyDescent="0.25">
      <c r="A59">
        <f>VLOOKUP(B59,'Chinook catch split '!$D$3:$E$25,2,TRUE)</f>
        <v>39</v>
      </c>
      <c r="B59" s="47">
        <v>45563</v>
      </c>
      <c r="C59" s="45">
        <v>272</v>
      </c>
      <c r="D59" s="45">
        <f>VLOOKUP(B59,'Chinook catch split '!D:G,3,TRUE)/7</f>
        <v>0</v>
      </c>
      <c r="E59" s="45">
        <f t="shared" si="0"/>
        <v>0</v>
      </c>
      <c r="F59" s="45">
        <f>VLOOKUP(B59,'Chinook catch split '!D:I,5,TRUE)/7</f>
        <v>0</v>
      </c>
      <c r="G59" s="45">
        <f t="shared" si="1"/>
        <v>0</v>
      </c>
      <c r="H59">
        <v>0</v>
      </c>
      <c r="I59">
        <f t="shared" si="2"/>
        <v>0</v>
      </c>
    </row>
    <row r="60" spans="1:9" x14ac:dyDescent="0.25">
      <c r="A60">
        <f>VLOOKUP(B60,'Chinook catch split '!$D$3:$E$25,2,TRUE)</f>
        <v>39</v>
      </c>
      <c r="B60" s="47">
        <v>45564</v>
      </c>
      <c r="C60" s="45">
        <v>273</v>
      </c>
      <c r="D60" s="45">
        <f>VLOOKUP(B60,'Chinook catch split '!D:G,3,TRUE)/7</f>
        <v>0</v>
      </c>
      <c r="E60" s="45">
        <f t="shared" si="0"/>
        <v>0</v>
      </c>
      <c r="F60" s="45">
        <f>VLOOKUP(B60,'Chinook catch split '!D:I,5,TRUE)/7</f>
        <v>0</v>
      </c>
      <c r="G60" s="45">
        <f t="shared" si="1"/>
        <v>0</v>
      </c>
      <c r="H60">
        <v>0</v>
      </c>
      <c r="I60">
        <f t="shared" si="2"/>
        <v>0</v>
      </c>
    </row>
    <row r="61" spans="1:9" x14ac:dyDescent="0.25">
      <c r="A61">
        <f>VLOOKUP(B61,'Chinook catch split '!$D$3:$E$25,2,TRUE)</f>
        <v>39</v>
      </c>
      <c r="B61" s="47">
        <v>45565</v>
      </c>
      <c r="C61" s="45">
        <v>274</v>
      </c>
      <c r="D61" s="45">
        <f>VLOOKUP(B61,'Chinook catch split '!D:G,3,TRUE)/7</f>
        <v>0</v>
      </c>
      <c r="E61" s="45">
        <f t="shared" si="0"/>
        <v>0</v>
      </c>
      <c r="F61" s="45">
        <f>VLOOKUP(B61,'Chinook catch split '!D:I,5,TRUE)/7</f>
        <v>0</v>
      </c>
      <c r="G61" s="45">
        <f t="shared" si="1"/>
        <v>0</v>
      </c>
      <c r="H61">
        <v>0</v>
      </c>
      <c r="I61">
        <f t="shared" si="2"/>
        <v>0</v>
      </c>
    </row>
    <row r="62" spans="1:9" x14ac:dyDescent="0.25">
      <c r="A62">
        <f>VLOOKUP(B62,'Chinook catch split '!$D$3:$E$25,2,TRUE)</f>
        <v>40</v>
      </c>
      <c r="B62" s="47">
        <v>45566</v>
      </c>
      <c r="C62" s="45">
        <v>275</v>
      </c>
      <c r="D62" s="45">
        <f>VLOOKUP(B62,'Chinook catch split '!D:G,3,TRUE)/7</f>
        <v>194.42591164188633</v>
      </c>
      <c r="E62" s="45">
        <f t="shared" si="0"/>
        <v>8.8375414382675602E-3</v>
      </c>
      <c r="F62" s="45">
        <f>VLOOKUP(B62,'Chinook catch split '!D:I,5,TRUE)/7</f>
        <v>5.501329893342553</v>
      </c>
      <c r="G62" s="45">
        <f t="shared" si="1"/>
        <v>8.7322696719723068E-3</v>
      </c>
      <c r="H62">
        <v>0</v>
      </c>
      <c r="I62">
        <f t="shared" si="2"/>
        <v>0</v>
      </c>
    </row>
    <row r="63" spans="1:9" x14ac:dyDescent="0.25">
      <c r="A63">
        <f>VLOOKUP(B63,'Chinook catch split '!$D$3:$E$25,2,TRUE)</f>
        <v>40</v>
      </c>
      <c r="B63" s="47">
        <v>45567</v>
      </c>
      <c r="C63" s="45">
        <v>276</v>
      </c>
      <c r="D63" s="45">
        <f>VLOOKUP(B63,'Chinook catch split '!D:G,3,TRUE)/7</f>
        <v>194.42591164188633</v>
      </c>
      <c r="E63" s="45">
        <f t="shared" si="0"/>
        <v>8.8375414382675602E-3</v>
      </c>
      <c r="F63" s="45">
        <f>VLOOKUP(B63,'Chinook catch split '!D:I,5,TRUE)/7</f>
        <v>5.501329893342553</v>
      </c>
      <c r="G63" s="45">
        <f t="shared" si="1"/>
        <v>8.7322696719723068E-3</v>
      </c>
      <c r="H63">
        <v>0</v>
      </c>
      <c r="I63">
        <f t="shared" si="2"/>
        <v>0</v>
      </c>
    </row>
    <row r="64" spans="1:9" x14ac:dyDescent="0.25">
      <c r="A64">
        <f>VLOOKUP(B64,'Chinook catch split '!$D$3:$E$25,2,TRUE)</f>
        <v>40</v>
      </c>
      <c r="B64" s="47">
        <v>45568</v>
      </c>
      <c r="C64" s="45">
        <v>277</v>
      </c>
      <c r="D64" s="45">
        <f>VLOOKUP(B64,'Chinook catch split '!D:G,3,TRUE)/7</f>
        <v>194.42591164188633</v>
      </c>
      <c r="E64" s="45">
        <f t="shared" si="0"/>
        <v>8.8375414382675602E-3</v>
      </c>
      <c r="F64" s="45">
        <f>VLOOKUP(B64,'Chinook catch split '!D:I,5,TRUE)/7</f>
        <v>5.501329893342553</v>
      </c>
      <c r="G64" s="45">
        <f t="shared" si="1"/>
        <v>8.7322696719723068E-3</v>
      </c>
      <c r="H64">
        <v>0</v>
      </c>
      <c r="I64">
        <f t="shared" si="2"/>
        <v>0</v>
      </c>
    </row>
    <row r="65" spans="1:9" x14ac:dyDescent="0.25">
      <c r="A65">
        <f>VLOOKUP(B65,'Chinook catch split '!$D$3:$E$25,2,TRUE)</f>
        <v>40</v>
      </c>
      <c r="B65" s="47">
        <v>45569</v>
      </c>
      <c r="C65" s="45">
        <v>278</v>
      </c>
      <c r="D65" s="45">
        <f>VLOOKUP(B65,'Chinook catch split '!D:G,3,TRUE)/7</f>
        <v>194.42591164188633</v>
      </c>
      <c r="E65" s="45">
        <f t="shared" si="0"/>
        <v>8.8375414382675602E-3</v>
      </c>
      <c r="F65" s="45">
        <f>VLOOKUP(B65,'Chinook catch split '!D:I,5,TRUE)/7</f>
        <v>5.501329893342553</v>
      </c>
      <c r="G65" s="45">
        <f t="shared" si="1"/>
        <v>8.7322696719723068E-3</v>
      </c>
      <c r="H65">
        <v>0</v>
      </c>
      <c r="I65">
        <f t="shared" si="2"/>
        <v>0</v>
      </c>
    </row>
    <row r="66" spans="1:9" x14ac:dyDescent="0.25">
      <c r="A66">
        <f>VLOOKUP(B66,'Chinook catch split '!$D$3:$E$25,2,TRUE)</f>
        <v>40</v>
      </c>
      <c r="B66" s="47">
        <v>45570</v>
      </c>
      <c r="C66" s="45">
        <v>279</v>
      </c>
      <c r="D66" s="45">
        <f>VLOOKUP(B66,'Chinook catch split '!D:G,3,TRUE)/7</f>
        <v>194.42591164188633</v>
      </c>
      <c r="E66" s="45">
        <f t="shared" si="0"/>
        <v>8.8375414382675602E-3</v>
      </c>
      <c r="F66" s="45">
        <f>VLOOKUP(B66,'Chinook catch split '!D:I,5,TRUE)/7</f>
        <v>5.501329893342553</v>
      </c>
      <c r="G66" s="45">
        <f t="shared" si="1"/>
        <v>8.7322696719723068E-3</v>
      </c>
      <c r="H66">
        <v>0</v>
      </c>
      <c r="I66">
        <f t="shared" si="2"/>
        <v>0</v>
      </c>
    </row>
    <row r="67" spans="1:9" x14ac:dyDescent="0.25">
      <c r="A67">
        <f>VLOOKUP(B67,'Chinook catch split '!$D$3:$E$25,2,TRUE)</f>
        <v>40</v>
      </c>
      <c r="B67" s="47">
        <v>45571</v>
      </c>
      <c r="C67" s="45">
        <v>280</v>
      </c>
      <c r="D67" s="45">
        <f>VLOOKUP(B67,'Chinook catch split '!D:G,3,TRUE)/7</f>
        <v>194.42591164188633</v>
      </c>
      <c r="E67" s="45">
        <f t="shared" si="0"/>
        <v>8.8375414382675602E-3</v>
      </c>
      <c r="F67" s="45">
        <f>VLOOKUP(B67,'Chinook catch split '!D:I,5,TRUE)/7</f>
        <v>5.501329893342553</v>
      </c>
      <c r="G67" s="45">
        <f t="shared" si="1"/>
        <v>8.7322696719723068E-3</v>
      </c>
      <c r="H67">
        <v>0</v>
      </c>
      <c r="I67">
        <f t="shared" si="2"/>
        <v>0</v>
      </c>
    </row>
    <row r="68" spans="1:9" x14ac:dyDescent="0.25">
      <c r="A68">
        <f>VLOOKUP(B68,'Chinook catch split '!$D$3:$E$25,2,TRUE)</f>
        <v>40</v>
      </c>
      <c r="B68" s="47">
        <v>45572</v>
      </c>
      <c r="C68" s="45">
        <v>281</v>
      </c>
      <c r="D68" s="45">
        <f>VLOOKUP(B68,'Chinook catch split '!D:G,3,TRUE)/7</f>
        <v>194.42591164188633</v>
      </c>
      <c r="E68" s="45">
        <f t="shared" si="0"/>
        <v>8.8375414382675602E-3</v>
      </c>
      <c r="F68" s="45">
        <f>VLOOKUP(B68,'Chinook catch split '!D:I,5,TRUE)/7</f>
        <v>5.501329893342553</v>
      </c>
      <c r="G68" s="45">
        <f t="shared" si="1"/>
        <v>8.7322696719723068E-3</v>
      </c>
      <c r="H68">
        <v>0</v>
      </c>
      <c r="I68">
        <f t="shared" si="2"/>
        <v>0</v>
      </c>
    </row>
    <row r="69" spans="1:9" x14ac:dyDescent="0.25">
      <c r="A69">
        <f>VLOOKUP(B69,'Chinook catch split '!$D$3:$E$25,2,TRUE)</f>
        <v>41</v>
      </c>
      <c r="B69" s="47">
        <v>45573</v>
      </c>
      <c r="C69" s="45">
        <v>282</v>
      </c>
      <c r="D69" s="45">
        <f>VLOOKUP(B69,'Chinook catch split '!D:G,3,TRUE)/7</f>
        <v>21.299036265714559</v>
      </c>
      <c r="E69" s="45">
        <f t="shared" si="0"/>
        <v>9.6813801207793447E-4</v>
      </c>
      <c r="F69" s="45">
        <f>VLOOKUP(B69,'Chinook catch split '!D:I,5,TRUE)/7</f>
        <v>0.95894301519665948</v>
      </c>
      <c r="G69" s="45">
        <f t="shared" si="1"/>
        <v>1.5221317701534277E-3</v>
      </c>
      <c r="H69">
        <v>0</v>
      </c>
      <c r="I69">
        <f t="shared" si="2"/>
        <v>0</v>
      </c>
    </row>
    <row r="70" spans="1:9" x14ac:dyDescent="0.25">
      <c r="A70">
        <f>VLOOKUP(B70,'Chinook catch split '!$D$3:$E$25,2,TRUE)</f>
        <v>41</v>
      </c>
      <c r="B70" s="47">
        <v>45574</v>
      </c>
      <c r="C70" s="45">
        <v>283</v>
      </c>
      <c r="D70" s="45">
        <f>VLOOKUP(B70,'Chinook catch split '!D:G,3,TRUE)/7</f>
        <v>21.299036265714559</v>
      </c>
      <c r="E70" s="45">
        <f t="shared" si="0"/>
        <v>9.6813801207793447E-4</v>
      </c>
      <c r="F70" s="45">
        <f>VLOOKUP(B70,'Chinook catch split '!D:I,5,TRUE)/7</f>
        <v>0.95894301519665948</v>
      </c>
      <c r="G70" s="45">
        <f t="shared" si="1"/>
        <v>1.5221317701534277E-3</v>
      </c>
      <c r="H70">
        <v>0</v>
      </c>
      <c r="I70">
        <f t="shared" si="2"/>
        <v>0</v>
      </c>
    </row>
    <row r="71" spans="1:9" x14ac:dyDescent="0.25">
      <c r="A71">
        <f>VLOOKUP(B71,'Chinook catch split '!$D$3:$E$25,2,TRUE)</f>
        <v>41</v>
      </c>
      <c r="B71" s="47">
        <v>45575</v>
      </c>
      <c r="C71" s="45">
        <v>284</v>
      </c>
      <c r="D71" s="45">
        <f>VLOOKUP(B71,'Chinook catch split '!D:G,3,TRUE)/7</f>
        <v>21.299036265714559</v>
      </c>
      <c r="E71" s="45">
        <f t="shared" ref="E71:E134" si="3">D71/$B$1</f>
        <v>9.6813801207793447E-4</v>
      </c>
      <c r="F71" s="45">
        <f>VLOOKUP(B71,'Chinook catch split '!D:I,5,TRUE)/7</f>
        <v>0.95894301519665948</v>
      </c>
      <c r="G71" s="45">
        <f t="shared" ref="G71:G134" si="4">F71/$B$2</f>
        <v>1.5221317701534277E-3</v>
      </c>
      <c r="H71">
        <v>0</v>
      </c>
      <c r="I71">
        <f t="shared" ref="I71:I134" si="5">H71/$B$3</f>
        <v>0</v>
      </c>
    </row>
    <row r="72" spans="1:9" x14ac:dyDescent="0.25">
      <c r="A72">
        <f>VLOOKUP(B72,'Chinook catch split '!$D$3:$E$25,2,TRUE)</f>
        <v>41</v>
      </c>
      <c r="B72" s="47">
        <v>45576</v>
      </c>
      <c r="C72" s="45">
        <v>285</v>
      </c>
      <c r="D72" s="45">
        <f>VLOOKUP(B72,'Chinook catch split '!D:G,3,TRUE)/7</f>
        <v>21.299036265714559</v>
      </c>
      <c r="E72" s="45">
        <f t="shared" si="3"/>
        <v>9.6813801207793447E-4</v>
      </c>
      <c r="F72" s="45">
        <f>VLOOKUP(B72,'Chinook catch split '!D:I,5,TRUE)/7</f>
        <v>0.95894301519665948</v>
      </c>
      <c r="G72" s="45">
        <f t="shared" si="4"/>
        <v>1.5221317701534277E-3</v>
      </c>
      <c r="H72">
        <v>0</v>
      </c>
      <c r="I72">
        <f t="shared" si="5"/>
        <v>0</v>
      </c>
    </row>
    <row r="73" spans="1:9" x14ac:dyDescent="0.25">
      <c r="A73">
        <f>VLOOKUP(B73,'Chinook catch split '!$D$3:$E$25,2,TRUE)</f>
        <v>41</v>
      </c>
      <c r="B73" s="47">
        <v>45577</v>
      </c>
      <c r="C73" s="45">
        <v>286</v>
      </c>
      <c r="D73" s="45">
        <f>VLOOKUP(B73,'Chinook catch split '!D:G,3,TRUE)/7</f>
        <v>21.299036265714559</v>
      </c>
      <c r="E73" s="45">
        <f t="shared" si="3"/>
        <v>9.6813801207793447E-4</v>
      </c>
      <c r="F73" s="45">
        <f>VLOOKUP(B73,'Chinook catch split '!D:I,5,TRUE)/7</f>
        <v>0.95894301519665948</v>
      </c>
      <c r="G73" s="45">
        <f t="shared" si="4"/>
        <v>1.5221317701534277E-3</v>
      </c>
      <c r="H73">
        <v>0</v>
      </c>
      <c r="I73">
        <f t="shared" si="5"/>
        <v>0</v>
      </c>
    </row>
    <row r="74" spans="1:9" x14ac:dyDescent="0.25">
      <c r="A74">
        <f>VLOOKUP(B74,'Chinook catch split '!$D$3:$E$25,2,TRUE)</f>
        <v>41</v>
      </c>
      <c r="B74" s="47">
        <v>45578</v>
      </c>
      <c r="C74" s="45">
        <v>287</v>
      </c>
      <c r="D74" s="45">
        <f>VLOOKUP(B74,'Chinook catch split '!D:G,3,TRUE)/7</f>
        <v>21.299036265714559</v>
      </c>
      <c r="E74" s="45">
        <f t="shared" si="3"/>
        <v>9.6813801207793447E-4</v>
      </c>
      <c r="F74" s="45">
        <f>VLOOKUP(B74,'Chinook catch split '!D:I,5,TRUE)/7</f>
        <v>0.95894301519665948</v>
      </c>
      <c r="G74" s="45">
        <f t="shared" si="4"/>
        <v>1.5221317701534277E-3</v>
      </c>
      <c r="H74">
        <v>0</v>
      </c>
      <c r="I74">
        <f t="shared" si="5"/>
        <v>0</v>
      </c>
    </row>
    <row r="75" spans="1:9" x14ac:dyDescent="0.25">
      <c r="A75">
        <f>VLOOKUP(B75,'Chinook catch split '!$D$3:$E$25,2,TRUE)</f>
        <v>41</v>
      </c>
      <c r="B75" s="47">
        <v>45579</v>
      </c>
      <c r="C75" s="45">
        <v>288</v>
      </c>
      <c r="D75" s="45">
        <f>VLOOKUP(B75,'Chinook catch split '!D:G,3,TRUE)/7</f>
        <v>21.299036265714559</v>
      </c>
      <c r="E75" s="45">
        <f t="shared" si="3"/>
        <v>9.6813801207793447E-4</v>
      </c>
      <c r="F75" s="45">
        <f>VLOOKUP(B75,'Chinook catch split '!D:I,5,TRUE)/7</f>
        <v>0.95894301519665948</v>
      </c>
      <c r="G75" s="45">
        <f t="shared" si="4"/>
        <v>1.5221317701534277E-3</v>
      </c>
      <c r="H75">
        <v>0</v>
      </c>
      <c r="I75">
        <f t="shared" si="5"/>
        <v>0</v>
      </c>
    </row>
    <row r="76" spans="1:9" x14ac:dyDescent="0.25">
      <c r="A76">
        <f>VLOOKUP(B76,'Chinook catch split '!$D$3:$E$25,2,TRUE)</f>
        <v>42</v>
      </c>
      <c r="B76" s="47">
        <v>45580</v>
      </c>
      <c r="C76" s="45">
        <v>289</v>
      </c>
      <c r="D76" s="45">
        <f>VLOOKUP(B76,'Chinook catch split '!D:G,3,TRUE)/7</f>
        <v>2.9402116402116398</v>
      </c>
      <c r="E76" s="45">
        <f t="shared" si="3"/>
        <v>1.3364598364598362E-4</v>
      </c>
      <c r="F76" s="45">
        <f>VLOOKUP(B76,'Chinook catch split '!D:I,5,TRUE)/7</f>
        <v>0.28050595238095238</v>
      </c>
      <c r="G76" s="45">
        <f t="shared" si="4"/>
        <v>4.4524754346182916E-4</v>
      </c>
      <c r="H76">
        <v>0</v>
      </c>
      <c r="I76">
        <f t="shared" si="5"/>
        <v>0</v>
      </c>
    </row>
    <row r="77" spans="1:9" x14ac:dyDescent="0.25">
      <c r="A77">
        <f>VLOOKUP(B77,'Chinook catch split '!$D$3:$E$25,2,TRUE)</f>
        <v>42</v>
      </c>
      <c r="B77" s="47">
        <v>45581</v>
      </c>
      <c r="C77" s="45">
        <v>290</v>
      </c>
      <c r="D77" s="45">
        <f>VLOOKUP(B77,'Chinook catch split '!D:G,3,TRUE)/7</f>
        <v>2.9402116402116398</v>
      </c>
      <c r="E77" s="45">
        <f t="shared" si="3"/>
        <v>1.3364598364598362E-4</v>
      </c>
      <c r="F77" s="45">
        <f>VLOOKUP(B77,'Chinook catch split '!D:I,5,TRUE)/7</f>
        <v>0.28050595238095238</v>
      </c>
      <c r="G77" s="45">
        <f t="shared" si="4"/>
        <v>4.4524754346182916E-4</v>
      </c>
      <c r="H77">
        <v>0</v>
      </c>
      <c r="I77">
        <f t="shared" si="5"/>
        <v>0</v>
      </c>
    </row>
    <row r="78" spans="1:9" x14ac:dyDescent="0.25">
      <c r="A78">
        <f>VLOOKUP(B78,'Chinook catch split '!$D$3:$E$25,2,TRUE)</f>
        <v>42</v>
      </c>
      <c r="B78" s="47">
        <v>45582</v>
      </c>
      <c r="C78" s="45">
        <v>291</v>
      </c>
      <c r="D78" s="45">
        <f>VLOOKUP(B78,'Chinook catch split '!D:G,3,TRUE)/7</f>
        <v>2.9402116402116398</v>
      </c>
      <c r="E78" s="45">
        <f t="shared" si="3"/>
        <v>1.3364598364598362E-4</v>
      </c>
      <c r="F78" s="45">
        <f>VLOOKUP(B78,'Chinook catch split '!D:I,5,TRUE)/7</f>
        <v>0.28050595238095238</v>
      </c>
      <c r="G78" s="45">
        <f t="shared" si="4"/>
        <v>4.4524754346182916E-4</v>
      </c>
      <c r="H78">
        <v>0</v>
      </c>
      <c r="I78">
        <f t="shared" si="5"/>
        <v>0</v>
      </c>
    </row>
    <row r="79" spans="1:9" x14ac:dyDescent="0.25">
      <c r="A79">
        <f>VLOOKUP(B79,'Chinook catch split '!$D$3:$E$25,2,TRUE)</f>
        <v>42</v>
      </c>
      <c r="B79" s="47">
        <v>45583</v>
      </c>
      <c r="C79" s="45">
        <v>292</v>
      </c>
      <c r="D79" s="45">
        <f>VLOOKUP(B79,'Chinook catch split '!D:G,3,TRUE)/7</f>
        <v>2.9402116402116398</v>
      </c>
      <c r="E79" s="45">
        <f t="shared" si="3"/>
        <v>1.3364598364598362E-4</v>
      </c>
      <c r="F79" s="45">
        <f>VLOOKUP(B79,'Chinook catch split '!D:I,5,TRUE)/7</f>
        <v>0.28050595238095238</v>
      </c>
      <c r="G79" s="45">
        <f t="shared" si="4"/>
        <v>4.4524754346182916E-4</v>
      </c>
      <c r="H79">
        <v>0</v>
      </c>
      <c r="I79">
        <f t="shared" si="5"/>
        <v>0</v>
      </c>
    </row>
    <row r="80" spans="1:9" x14ac:dyDescent="0.25">
      <c r="A80">
        <f>VLOOKUP(B80,'Chinook catch split '!$D$3:$E$25,2,TRUE)</f>
        <v>42</v>
      </c>
      <c r="B80" s="47">
        <v>45584</v>
      </c>
      <c r="C80" s="45">
        <v>293</v>
      </c>
      <c r="D80" s="45">
        <f>VLOOKUP(B80,'Chinook catch split '!D:G,3,TRUE)/7</f>
        <v>2.9402116402116398</v>
      </c>
      <c r="E80" s="45">
        <f t="shared" si="3"/>
        <v>1.3364598364598362E-4</v>
      </c>
      <c r="F80" s="45">
        <f>VLOOKUP(B80,'Chinook catch split '!D:I,5,TRUE)/7</f>
        <v>0.28050595238095238</v>
      </c>
      <c r="G80" s="45">
        <f t="shared" si="4"/>
        <v>4.4524754346182916E-4</v>
      </c>
      <c r="H80">
        <v>0</v>
      </c>
      <c r="I80">
        <f t="shared" si="5"/>
        <v>0</v>
      </c>
    </row>
    <row r="81" spans="1:9" x14ac:dyDescent="0.25">
      <c r="A81">
        <f>VLOOKUP(B81,'Chinook catch split '!$D$3:$E$25,2,TRUE)</f>
        <v>42</v>
      </c>
      <c r="B81" s="47">
        <v>45585</v>
      </c>
      <c r="C81" s="45">
        <v>294</v>
      </c>
      <c r="D81" s="45">
        <f>VLOOKUP(B81,'Chinook catch split '!D:G,3,TRUE)/7</f>
        <v>2.9402116402116398</v>
      </c>
      <c r="E81" s="45">
        <f t="shared" si="3"/>
        <v>1.3364598364598362E-4</v>
      </c>
      <c r="F81" s="45">
        <f>VLOOKUP(B81,'Chinook catch split '!D:I,5,TRUE)/7</f>
        <v>0.28050595238095238</v>
      </c>
      <c r="G81" s="45">
        <f t="shared" si="4"/>
        <v>4.4524754346182916E-4</v>
      </c>
      <c r="H81">
        <v>0</v>
      </c>
      <c r="I81">
        <f t="shared" si="5"/>
        <v>0</v>
      </c>
    </row>
    <row r="82" spans="1:9" x14ac:dyDescent="0.25">
      <c r="A82">
        <f>VLOOKUP(B82,'Chinook catch split '!$D$3:$E$25,2,TRUE)</f>
        <v>42</v>
      </c>
      <c r="B82" s="47">
        <v>45586</v>
      </c>
      <c r="C82" s="45">
        <v>295</v>
      </c>
      <c r="D82" s="45">
        <f>VLOOKUP(B82,'Chinook catch split '!D:G,3,TRUE)/7</f>
        <v>2.9402116402116398</v>
      </c>
      <c r="E82" s="45">
        <f t="shared" si="3"/>
        <v>1.3364598364598362E-4</v>
      </c>
      <c r="F82" s="45">
        <f>VLOOKUP(B82,'Chinook catch split '!D:I,5,TRUE)/7</f>
        <v>0.28050595238095238</v>
      </c>
      <c r="G82" s="45">
        <f t="shared" si="4"/>
        <v>4.4524754346182916E-4</v>
      </c>
      <c r="H82">
        <v>0</v>
      </c>
      <c r="I82">
        <f t="shared" si="5"/>
        <v>0</v>
      </c>
    </row>
    <row r="83" spans="1:9" x14ac:dyDescent="0.25">
      <c r="A83">
        <f>VLOOKUP(B83,'Chinook catch split '!$D$3:$E$25,2,TRUE)</f>
        <v>43</v>
      </c>
      <c r="B83" s="47">
        <v>45587</v>
      </c>
      <c r="C83" s="45">
        <v>296</v>
      </c>
      <c r="D83" s="45">
        <f>VLOOKUP(B83,'Chinook catch split '!D:G,3,TRUE)/7</f>
        <v>0.35714285714285715</v>
      </c>
      <c r="E83" s="45">
        <f t="shared" si="3"/>
        <v>1.6233766233766234E-5</v>
      </c>
      <c r="F83" s="45">
        <f>VLOOKUP(B83,'Chinook catch split '!D:I,5,TRUE)/7</f>
        <v>9.6891534391534376E-2</v>
      </c>
      <c r="G83" s="45">
        <f t="shared" si="4"/>
        <v>1.5379608633576885E-4</v>
      </c>
      <c r="H83">
        <v>0</v>
      </c>
      <c r="I83">
        <f t="shared" si="5"/>
        <v>0</v>
      </c>
    </row>
    <row r="84" spans="1:9" x14ac:dyDescent="0.25">
      <c r="A84">
        <f>VLOOKUP(B84,'Chinook catch split '!$D$3:$E$25,2,TRUE)</f>
        <v>43</v>
      </c>
      <c r="B84" s="47">
        <v>45588</v>
      </c>
      <c r="C84" s="45">
        <v>297</v>
      </c>
      <c r="D84" s="45">
        <f>VLOOKUP(B84,'Chinook catch split '!D:G,3,TRUE)/7</f>
        <v>0.35714285714285715</v>
      </c>
      <c r="E84" s="45">
        <f t="shared" si="3"/>
        <v>1.6233766233766234E-5</v>
      </c>
      <c r="F84" s="45">
        <f>VLOOKUP(B84,'Chinook catch split '!D:I,5,TRUE)/7</f>
        <v>9.6891534391534376E-2</v>
      </c>
      <c r="G84" s="45">
        <f t="shared" si="4"/>
        <v>1.5379608633576885E-4</v>
      </c>
      <c r="H84">
        <v>0</v>
      </c>
      <c r="I84">
        <f t="shared" si="5"/>
        <v>0</v>
      </c>
    </row>
    <row r="85" spans="1:9" x14ac:dyDescent="0.25">
      <c r="A85">
        <f>VLOOKUP(B85,'Chinook catch split '!$D$3:$E$25,2,TRUE)</f>
        <v>43</v>
      </c>
      <c r="B85" s="47">
        <v>45589</v>
      </c>
      <c r="C85" s="45">
        <v>298</v>
      </c>
      <c r="D85" s="45">
        <f>VLOOKUP(B85,'Chinook catch split '!D:G,3,TRUE)/7</f>
        <v>0.35714285714285715</v>
      </c>
      <c r="E85" s="45">
        <f t="shared" si="3"/>
        <v>1.6233766233766234E-5</v>
      </c>
      <c r="F85" s="45">
        <f>VLOOKUP(B85,'Chinook catch split '!D:I,5,TRUE)/7</f>
        <v>9.6891534391534376E-2</v>
      </c>
      <c r="G85" s="45">
        <f t="shared" si="4"/>
        <v>1.5379608633576885E-4</v>
      </c>
      <c r="H85">
        <v>0</v>
      </c>
      <c r="I85">
        <f t="shared" si="5"/>
        <v>0</v>
      </c>
    </row>
    <row r="86" spans="1:9" x14ac:dyDescent="0.25">
      <c r="A86">
        <f>VLOOKUP(B86,'Chinook catch split '!$D$3:$E$25,2,TRUE)</f>
        <v>43</v>
      </c>
      <c r="B86" s="47">
        <v>45590</v>
      </c>
      <c r="C86" s="45">
        <v>299</v>
      </c>
      <c r="D86" s="45">
        <f>VLOOKUP(B86,'Chinook catch split '!D:G,3,TRUE)/7</f>
        <v>0.35714285714285715</v>
      </c>
      <c r="E86" s="45">
        <f t="shared" si="3"/>
        <v>1.6233766233766234E-5</v>
      </c>
      <c r="F86" s="45">
        <f>VLOOKUP(B86,'Chinook catch split '!D:I,5,TRUE)/7</f>
        <v>9.6891534391534376E-2</v>
      </c>
      <c r="G86" s="45">
        <f t="shared" si="4"/>
        <v>1.5379608633576885E-4</v>
      </c>
      <c r="H86">
        <v>0</v>
      </c>
      <c r="I86">
        <f t="shared" si="5"/>
        <v>0</v>
      </c>
    </row>
    <row r="87" spans="1:9" x14ac:dyDescent="0.25">
      <c r="A87">
        <f>VLOOKUP(B87,'Chinook catch split '!$D$3:$E$25,2,TRUE)</f>
        <v>43</v>
      </c>
      <c r="B87" s="47">
        <v>45591</v>
      </c>
      <c r="C87" s="45">
        <v>300</v>
      </c>
      <c r="D87" s="45">
        <f>VLOOKUP(B87,'Chinook catch split '!D:G,3,TRUE)/7</f>
        <v>0.35714285714285715</v>
      </c>
      <c r="E87" s="45">
        <f t="shared" si="3"/>
        <v>1.6233766233766234E-5</v>
      </c>
      <c r="F87" s="45">
        <f>VLOOKUP(B87,'Chinook catch split '!D:I,5,TRUE)/7</f>
        <v>9.6891534391534376E-2</v>
      </c>
      <c r="G87" s="45">
        <f t="shared" si="4"/>
        <v>1.5379608633576885E-4</v>
      </c>
      <c r="H87">
        <v>0</v>
      </c>
      <c r="I87">
        <f t="shared" si="5"/>
        <v>0</v>
      </c>
    </row>
    <row r="88" spans="1:9" x14ac:dyDescent="0.25">
      <c r="A88">
        <f>VLOOKUP(B88,'Chinook catch split '!$D$3:$E$25,2,TRUE)</f>
        <v>43</v>
      </c>
      <c r="B88" s="47">
        <v>45592</v>
      </c>
      <c r="C88" s="45">
        <v>301</v>
      </c>
      <c r="D88" s="45">
        <f>VLOOKUP(B88,'Chinook catch split '!D:G,3,TRUE)/7</f>
        <v>0.35714285714285715</v>
      </c>
      <c r="E88" s="45">
        <f t="shared" si="3"/>
        <v>1.6233766233766234E-5</v>
      </c>
      <c r="F88" s="45">
        <f>VLOOKUP(B88,'Chinook catch split '!D:I,5,TRUE)/7</f>
        <v>9.6891534391534376E-2</v>
      </c>
      <c r="G88" s="45">
        <f t="shared" si="4"/>
        <v>1.5379608633576885E-4</v>
      </c>
      <c r="H88">
        <v>0</v>
      </c>
      <c r="I88">
        <f t="shared" si="5"/>
        <v>0</v>
      </c>
    </row>
    <row r="89" spans="1:9" x14ac:dyDescent="0.25">
      <c r="A89">
        <f>VLOOKUP(B89,'Chinook catch split '!$D$3:$E$25,2,TRUE)</f>
        <v>43</v>
      </c>
      <c r="B89" s="47">
        <v>45593</v>
      </c>
      <c r="C89" s="45">
        <v>302</v>
      </c>
      <c r="D89" s="45">
        <f>VLOOKUP(B89,'Chinook catch split '!D:G,3,TRUE)/7</f>
        <v>0.35714285714285715</v>
      </c>
      <c r="E89" s="45">
        <f t="shared" si="3"/>
        <v>1.6233766233766234E-5</v>
      </c>
      <c r="F89" s="45">
        <f>VLOOKUP(B89,'Chinook catch split '!D:I,5,TRUE)/7</f>
        <v>9.6891534391534376E-2</v>
      </c>
      <c r="G89" s="45">
        <f t="shared" si="4"/>
        <v>1.5379608633576885E-4</v>
      </c>
      <c r="H89">
        <v>0</v>
      </c>
      <c r="I89">
        <f t="shared" si="5"/>
        <v>0</v>
      </c>
    </row>
    <row r="90" spans="1:9" x14ac:dyDescent="0.25">
      <c r="A90">
        <f>VLOOKUP(B90,'Chinook catch split '!$D$3:$E$25,2,TRUE)</f>
        <v>44</v>
      </c>
      <c r="B90" s="47">
        <v>45594</v>
      </c>
      <c r="C90" s="45">
        <v>303</v>
      </c>
      <c r="D90" s="45">
        <f>VLOOKUP(B90,'Chinook catch split '!D:G,3,TRUE)/7</f>
        <v>2.0408163265306121E-2</v>
      </c>
      <c r="E90" s="45">
        <f t="shared" si="3"/>
        <v>9.2764378478664186E-7</v>
      </c>
      <c r="F90" s="45">
        <f>VLOOKUP(B90,'Chinook catch split '!D:I,5,TRUE)/7</f>
        <v>0.16326530612244897</v>
      </c>
      <c r="G90" s="45">
        <f t="shared" si="4"/>
        <v>2.5915127955944281E-4</v>
      </c>
      <c r="H90">
        <v>0</v>
      </c>
      <c r="I90">
        <f t="shared" si="5"/>
        <v>0</v>
      </c>
    </row>
    <row r="91" spans="1:9" x14ac:dyDescent="0.25">
      <c r="A91">
        <f>VLOOKUP(B91,'Chinook catch split '!$D$3:$E$25,2,TRUE)</f>
        <v>44</v>
      </c>
      <c r="B91" s="47">
        <v>45595</v>
      </c>
      <c r="C91" s="45">
        <v>304</v>
      </c>
      <c r="D91" s="45">
        <f>VLOOKUP(B91,'Chinook catch split '!D:G,3,TRUE)/7</f>
        <v>2.0408163265306121E-2</v>
      </c>
      <c r="E91" s="45">
        <f t="shared" si="3"/>
        <v>9.2764378478664186E-7</v>
      </c>
      <c r="F91" s="45">
        <f>VLOOKUP(B91,'Chinook catch split '!D:I,5,TRUE)/7</f>
        <v>0.16326530612244897</v>
      </c>
      <c r="G91" s="45">
        <f t="shared" si="4"/>
        <v>2.5915127955944281E-4</v>
      </c>
      <c r="H91">
        <v>0</v>
      </c>
      <c r="I91">
        <f t="shared" si="5"/>
        <v>0</v>
      </c>
    </row>
    <row r="92" spans="1:9" x14ac:dyDescent="0.25">
      <c r="A92">
        <f>VLOOKUP(B92,'Chinook catch split '!$D$3:$E$25,2,TRUE)</f>
        <v>44</v>
      </c>
      <c r="B92" s="47">
        <v>45596</v>
      </c>
      <c r="C92" s="45">
        <v>305</v>
      </c>
      <c r="D92" s="45">
        <f>VLOOKUP(B92,'Chinook catch split '!D:G,3,TRUE)/7</f>
        <v>2.0408163265306121E-2</v>
      </c>
      <c r="E92" s="45">
        <f t="shared" si="3"/>
        <v>9.2764378478664186E-7</v>
      </c>
      <c r="F92" s="45">
        <f>VLOOKUP(B92,'Chinook catch split '!D:I,5,TRUE)/7</f>
        <v>0.16326530612244897</v>
      </c>
      <c r="G92" s="45">
        <f t="shared" si="4"/>
        <v>2.5915127955944281E-4</v>
      </c>
      <c r="H92">
        <v>0</v>
      </c>
      <c r="I92">
        <f t="shared" si="5"/>
        <v>0</v>
      </c>
    </row>
    <row r="93" spans="1:9" x14ac:dyDescent="0.25">
      <c r="A93">
        <f>VLOOKUP(B93,'Chinook catch split '!$D$3:$E$25,2,TRUE)</f>
        <v>44</v>
      </c>
      <c r="B93" s="47">
        <v>45597</v>
      </c>
      <c r="C93" s="45">
        <v>306</v>
      </c>
      <c r="D93" s="45">
        <f>VLOOKUP(B93,'Chinook catch split '!D:G,3,TRUE)/7</f>
        <v>2.0408163265306121E-2</v>
      </c>
      <c r="E93" s="45">
        <f t="shared" si="3"/>
        <v>9.2764378478664186E-7</v>
      </c>
      <c r="F93" s="45">
        <f>VLOOKUP(B93,'Chinook catch split '!D:I,5,TRUE)/7</f>
        <v>0.16326530612244897</v>
      </c>
      <c r="G93" s="45">
        <f t="shared" si="4"/>
        <v>2.5915127955944281E-4</v>
      </c>
      <c r="H93">
        <v>0</v>
      </c>
      <c r="I93">
        <f t="shared" si="5"/>
        <v>0</v>
      </c>
    </row>
    <row r="94" spans="1:9" x14ac:dyDescent="0.25">
      <c r="A94">
        <f>VLOOKUP(B94,'Chinook catch split '!$D$3:$E$25,2,TRUE)</f>
        <v>44</v>
      </c>
      <c r="B94" s="47">
        <v>45598</v>
      </c>
      <c r="C94" s="45">
        <v>307</v>
      </c>
      <c r="D94" s="45">
        <f>VLOOKUP(B94,'Chinook catch split '!D:G,3,TRUE)/7</f>
        <v>2.0408163265306121E-2</v>
      </c>
      <c r="E94" s="45">
        <f t="shared" si="3"/>
        <v>9.2764378478664186E-7</v>
      </c>
      <c r="F94" s="45">
        <f>VLOOKUP(B94,'Chinook catch split '!D:I,5,TRUE)/7</f>
        <v>0.16326530612244897</v>
      </c>
      <c r="G94" s="45">
        <f t="shared" si="4"/>
        <v>2.5915127955944281E-4</v>
      </c>
      <c r="H94">
        <v>0</v>
      </c>
      <c r="I94">
        <f t="shared" si="5"/>
        <v>0</v>
      </c>
    </row>
    <row r="95" spans="1:9" x14ac:dyDescent="0.25">
      <c r="A95">
        <f>VLOOKUP(B95,'Chinook catch split '!$D$3:$E$25,2,TRUE)</f>
        <v>44</v>
      </c>
      <c r="B95" s="47">
        <v>45599</v>
      </c>
      <c r="C95" s="45">
        <v>308</v>
      </c>
      <c r="D95" s="45">
        <f>VLOOKUP(B95,'Chinook catch split '!D:G,3,TRUE)/7</f>
        <v>2.0408163265306121E-2</v>
      </c>
      <c r="E95" s="45">
        <f t="shared" si="3"/>
        <v>9.2764378478664186E-7</v>
      </c>
      <c r="F95" s="45">
        <f>VLOOKUP(B95,'Chinook catch split '!D:I,5,TRUE)/7</f>
        <v>0.16326530612244897</v>
      </c>
      <c r="G95" s="45">
        <f t="shared" si="4"/>
        <v>2.5915127955944281E-4</v>
      </c>
      <c r="H95">
        <v>0</v>
      </c>
      <c r="I95">
        <f t="shared" si="5"/>
        <v>0</v>
      </c>
    </row>
    <row r="96" spans="1:9" x14ac:dyDescent="0.25">
      <c r="A96">
        <f>VLOOKUP(B96,'Chinook catch split '!$D$3:$E$25,2,TRUE)</f>
        <v>44</v>
      </c>
      <c r="B96" s="47">
        <v>45600</v>
      </c>
      <c r="C96" s="45">
        <v>309</v>
      </c>
      <c r="D96" s="45">
        <f>VLOOKUP(B96,'Chinook catch split '!D:G,3,TRUE)/7</f>
        <v>2.0408163265306121E-2</v>
      </c>
      <c r="E96" s="45">
        <f t="shared" si="3"/>
        <v>9.2764378478664186E-7</v>
      </c>
      <c r="F96" s="45">
        <f>VLOOKUP(B96,'Chinook catch split '!D:I,5,TRUE)/7</f>
        <v>0.16326530612244897</v>
      </c>
      <c r="G96" s="45">
        <f t="shared" si="4"/>
        <v>2.5915127955944281E-4</v>
      </c>
      <c r="H96">
        <v>0</v>
      </c>
      <c r="I96">
        <f t="shared" si="5"/>
        <v>0</v>
      </c>
    </row>
    <row r="97" spans="1:9" x14ac:dyDescent="0.25">
      <c r="A97">
        <f>VLOOKUP(B97,'Chinook catch split '!$D$3:$E$25,2,TRUE)</f>
        <v>45</v>
      </c>
      <c r="B97" s="47">
        <v>45601</v>
      </c>
      <c r="C97" s="45">
        <v>310</v>
      </c>
      <c r="D97" s="45">
        <f>VLOOKUP(B97,'Chinook catch split '!D:G,3,TRUE)/7</f>
        <v>6.1224489795918366E-2</v>
      </c>
      <c r="E97" s="45">
        <f t="shared" si="3"/>
        <v>2.7829313543599256E-6</v>
      </c>
      <c r="F97" s="45">
        <f>VLOOKUP(B97,'Chinook catch split '!D:I,5,TRUE)/7</f>
        <v>8.1632653061224483E-2</v>
      </c>
      <c r="G97" s="45">
        <f t="shared" si="4"/>
        <v>1.2957563977972141E-4</v>
      </c>
      <c r="H97">
        <v>0</v>
      </c>
      <c r="I97">
        <f t="shared" si="5"/>
        <v>0</v>
      </c>
    </row>
    <row r="98" spans="1:9" x14ac:dyDescent="0.25">
      <c r="A98">
        <f>VLOOKUP(B98,'Chinook catch split '!$D$3:$E$25,2,TRUE)</f>
        <v>45</v>
      </c>
      <c r="B98" s="47">
        <v>45602</v>
      </c>
      <c r="C98" s="45">
        <v>311</v>
      </c>
      <c r="D98" s="45">
        <f>VLOOKUP(B98,'Chinook catch split '!D:G,3,TRUE)/7</f>
        <v>6.1224489795918366E-2</v>
      </c>
      <c r="E98" s="45">
        <f t="shared" si="3"/>
        <v>2.7829313543599256E-6</v>
      </c>
      <c r="F98" s="45">
        <f>VLOOKUP(B98,'Chinook catch split '!D:I,5,TRUE)/7</f>
        <v>8.1632653061224483E-2</v>
      </c>
      <c r="G98" s="45">
        <f t="shared" si="4"/>
        <v>1.2957563977972141E-4</v>
      </c>
      <c r="H98">
        <v>0</v>
      </c>
      <c r="I98">
        <f t="shared" si="5"/>
        <v>0</v>
      </c>
    </row>
    <row r="99" spans="1:9" x14ac:dyDescent="0.25">
      <c r="A99">
        <f>VLOOKUP(B99,'Chinook catch split '!$D$3:$E$25,2,TRUE)</f>
        <v>45</v>
      </c>
      <c r="B99" s="47">
        <v>45603</v>
      </c>
      <c r="C99" s="45">
        <v>312</v>
      </c>
      <c r="D99" s="45">
        <f>VLOOKUP(B99,'Chinook catch split '!D:G,3,TRUE)/7</f>
        <v>6.1224489795918366E-2</v>
      </c>
      <c r="E99" s="45">
        <f t="shared" si="3"/>
        <v>2.7829313543599256E-6</v>
      </c>
      <c r="F99" s="45">
        <f>VLOOKUP(B99,'Chinook catch split '!D:I,5,TRUE)/7</f>
        <v>8.1632653061224483E-2</v>
      </c>
      <c r="G99" s="45">
        <f t="shared" si="4"/>
        <v>1.2957563977972141E-4</v>
      </c>
      <c r="H99">
        <v>0</v>
      </c>
      <c r="I99">
        <f t="shared" si="5"/>
        <v>0</v>
      </c>
    </row>
    <row r="100" spans="1:9" x14ac:dyDescent="0.25">
      <c r="A100">
        <f>VLOOKUP(B100,'Chinook catch split '!$D$3:$E$25,2,TRUE)</f>
        <v>45</v>
      </c>
      <c r="B100" s="47">
        <v>45604</v>
      </c>
      <c r="C100" s="45">
        <v>313</v>
      </c>
      <c r="D100" s="45">
        <f>VLOOKUP(B100,'Chinook catch split '!D:G,3,TRUE)/7</f>
        <v>6.1224489795918366E-2</v>
      </c>
      <c r="E100" s="45">
        <f t="shared" si="3"/>
        <v>2.7829313543599256E-6</v>
      </c>
      <c r="F100" s="45">
        <f>VLOOKUP(B100,'Chinook catch split '!D:I,5,TRUE)/7</f>
        <v>8.1632653061224483E-2</v>
      </c>
      <c r="G100" s="45">
        <f t="shared" si="4"/>
        <v>1.2957563977972141E-4</v>
      </c>
      <c r="H100">
        <v>0</v>
      </c>
      <c r="I100">
        <f t="shared" si="5"/>
        <v>0</v>
      </c>
    </row>
    <row r="101" spans="1:9" x14ac:dyDescent="0.25">
      <c r="A101">
        <f>VLOOKUP(B101,'Chinook catch split '!$D$3:$E$25,2,TRUE)</f>
        <v>45</v>
      </c>
      <c r="B101" s="47">
        <v>45605</v>
      </c>
      <c r="C101" s="45">
        <v>314</v>
      </c>
      <c r="D101" s="45">
        <f>VLOOKUP(B101,'Chinook catch split '!D:G,3,TRUE)/7</f>
        <v>6.1224489795918366E-2</v>
      </c>
      <c r="E101" s="45">
        <f t="shared" si="3"/>
        <v>2.7829313543599256E-6</v>
      </c>
      <c r="F101" s="45">
        <f>VLOOKUP(B101,'Chinook catch split '!D:I,5,TRUE)/7</f>
        <v>8.1632653061224483E-2</v>
      </c>
      <c r="G101" s="45">
        <f t="shared" si="4"/>
        <v>1.2957563977972141E-4</v>
      </c>
      <c r="H101">
        <v>0</v>
      </c>
      <c r="I101">
        <f t="shared" si="5"/>
        <v>0</v>
      </c>
    </row>
    <row r="102" spans="1:9" x14ac:dyDescent="0.25">
      <c r="A102">
        <f>VLOOKUP(B102,'Chinook catch split '!$D$3:$E$25,2,TRUE)</f>
        <v>45</v>
      </c>
      <c r="B102" s="47">
        <v>45606</v>
      </c>
      <c r="C102" s="45">
        <v>315</v>
      </c>
      <c r="D102" s="45">
        <f>VLOOKUP(B102,'Chinook catch split '!D:G,3,TRUE)/7</f>
        <v>6.1224489795918366E-2</v>
      </c>
      <c r="E102" s="45">
        <f t="shared" si="3"/>
        <v>2.7829313543599256E-6</v>
      </c>
      <c r="F102" s="45">
        <f>VLOOKUP(B102,'Chinook catch split '!D:I,5,TRUE)/7</f>
        <v>8.1632653061224483E-2</v>
      </c>
      <c r="G102" s="45">
        <f t="shared" si="4"/>
        <v>1.2957563977972141E-4</v>
      </c>
      <c r="H102">
        <v>0</v>
      </c>
      <c r="I102">
        <f t="shared" si="5"/>
        <v>0</v>
      </c>
    </row>
    <row r="103" spans="1:9" x14ac:dyDescent="0.25">
      <c r="A103">
        <f>VLOOKUP(B103,'Chinook catch split '!$D$3:$E$25,2,TRUE)</f>
        <v>45</v>
      </c>
      <c r="B103" s="47">
        <v>45607</v>
      </c>
      <c r="C103" s="45">
        <v>316</v>
      </c>
      <c r="D103" s="45">
        <f>VLOOKUP(B103,'Chinook catch split '!D:G,3,TRUE)/7</f>
        <v>6.1224489795918366E-2</v>
      </c>
      <c r="E103" s="45">
        <f t="shared" si="3"/>
        <v>2.7829313543599256E-6</v>
      </c>
      <c r="F103" s="45">
        <f>VLOOKUP(B103,'Chinook catch split '!D:I,5,TRUE)/7</f>
        <v>8.1632653061224483E-2</v>
      </c>
      <c r="G103" s="45">
        <f t="shared" si="4"/>
        <v>1.2957563977972141E-4</v>
      </c>
      <c r="H103">
        <v>0</v>
      </c>
      <c r="I103">
        <f t="shared" si="5"/>
        <v>0</v>
      </c>
    </row>
    <row r="104" spans="1:9" x14ac:dyDescent="0.25">
      <c r="A104">
        <f>VLOOKUP(B104,'Chinook catch split '!$D$3:$E$25,2,TRUE)</f>
        <v>46</v>
      </c>
      <c r="B104" s="47">
        <v>45608</v>
      </c>
      <c r="C104" s="45">
        <v>317</v>
      </c>
      <c r="D104" s="45">
        <f>VLOOKUP(B104,'Chinook catch split '!D:G,3,TRUE)/7</f>
        <v>0</v>
      </c>
      <c r="E104" s="45">
        <f t="shared" si="3"/>
        <v>0</v>
      </c>
      <c r="F104" s="45">
        <f>VLOOKUP(B104,'Chinook catch split '!D:I,5,TRUE)/7</f>
        <v>2.7210884353741496E-2</v>
      </c>
      <c r="G104" s="45">
        <f t="shared" si="4"/>
        <v>4.3191879926573805E-5</v>
      </c>
      <c r="H104">
        <v>23</v>
      </c>
      <c r="I104">
        <f t="shared" si="5"/>
        <v>8.518518518518519E-4</v>
      </c>
    </row>
    <row r="105" spans="1:9" x14ac:dyDescent="0.25">
      <c r="A105">
        <f>VLOOKUP(B105,'Chinook catch split '!$D$3:$E$25,2,TRUE)</f>
        <v>46</v>
      </c>
      <c r="B105" s="47">
        <v>45609</v>
      </c>
      <c r="C105" s="45">
        <v>318</v>
      </c>
      <c r="D105" s="45">
        <f>VLOOKUP(B105,'Chinook catch split '!D:G,3,TRUE)/7</f>
        <v>0</v>
      </c>
      <c r="E105" s="45">
        <f t="shared" si="3"/>
        <v>0</v>
      </c>
      <c r="F105" s="45">
        <f>VLOOKUP(B105,'Chinook catch split '!D:I,5,TRUE)/7</f>
        <v>2.7210884353741496E-2</v>
      </c>
      <c r="G105" s="45">
        <f t="shared" si="4"/>
        <v>4.3191879926573805E-5</v>
      </c>
      <c r="H105">
        <v>39</v>
      </c>
      <c r="I105">
        <f t="shared" si="5"/>
        <v>1.4444444444444444E-3</v>
      </c>
    </row>
    <row r="106" spans="1:9" x14ac:dyDescent="0.25">
      <c r="A106">
        <f>VLOOKUP(B106,'Chinook catch split '!$D$3:$E$25,2,TRUE)</f>
        <v>46</v>
      </c>
      <c r="B106" s="47">
        <v>45610</v>
      </c>
      <c r="C106" s="45">
        <v>319</v>
      </c>
      <c r="D106" s="45">
        <f>VLOOKUP(B106,'Chinook catch split '!D:G,3,TRUE)/7</f>
        <v>0</v>
      </c>
      <c r="E106" s="45">
        <f t="shared" si="3"/>
        <v>0</v>
      </c>
      <c r="F106" s="45">
        <f>VLOOKUP(B106,'Chinook catch split '!D:I,5,TRUE)/7</f>
        <v>2.7210884353741496E-2</v>
      </c>
      <c r="G106" s="45">
        <f t="shared" si="4"/>
        <v>4.3191879926573805E-5</v>
      </c>
      <c r="H106">
        <v>35</v>
      </c>
      <c r="I106">
        <f t="shared" si="5"/>
        <v>1.2962962962962963E-3</v>
      </c>
    </row>
    <row r="107" spans="1:9" x14ac:dyDescent="0.25">
      <c r="A107">
        <f>VLOOKUP(B107,'Chinook catch split '!$D$3:$E$25,2,TRUE)</f>
        <v>46</v>
      </c>
      <c r="B107" s="47">
        <v>45611</v>
      </c>
      <c r="C107" s="45">
        <v>320</v>
      </c>
      <c r="D107" s="45">
        <f>VLOOKUP(B107,'Chinook catch split '!D:G,3,TRUE)/7</f>
        <v>0</v>
      </c>
      <c r="E107" s="45">
        <f t="shared" si="3"/>
        <v>0</v>
      </c>
      <c r="F107" s="45">
        <f>VLOOKUP(B107,'Chinook catch split '!D:I,5,TRUE)/7</f>
        <v>2.7210884353741496E-2</v>
      </c>
      <c r="G107" s="45">
        <f t="shared" si="4"/>
        <v>4.3191879926573805E-5</v>
      </c>
      <c r="H107">
        <v>56.6</v>
      </c>
      <c r="I107">
        <f t="shared" si="5"/>
        <v>2.0962962962962962E-3</v>
      </c>
    </row>
    <row r="108" spans="1:9" x14ac:dyDescent="0.25">
      <c r="A108">
        <f>VLOOKUP(B108,'Chinook catch split '!$D$3:$E$25,2,TRUE)</f>
        <v>46</v>
      </c>
      <c r="B108" s="47">
        <v>45612</v>
      </c>
      <c r="C108" s="45">
        <v>321</v>
      </c>
      <c r="D108" s="45">
        <f>VLOOKUP(B108,'Chinook catch split '!D:G,3,TRUE)/7</f>
        <v>0</v>
      </c>
      <c r="E108" s="45">
        <f t="shared" si="3"/>
        <v>0</v>
      </c>
      <c r="F108" s="45">
        <f>VLOOKUP(B108,'Chinook catch split '!D:I,5,TRUE)/7</f>
        <v>2.7210884353741496E-2</v>
      </c>
      <c r="G108" s="45">
        <f t="shared" si="4"/>
        <v>4.3191879926573805E-5</v>
      </c>
      <c r="H108">
        <v>131.85714285714286</v>
      </c>
      <c r="I108">
        <f t="shared" si="5"/>
        <v>4.883597883597884E-3</v>
      </c>
    </row>
    <row r="109" spans="1:9" x14ac:dyDescent="0.25">
      <c r="A109">
        <f>VLOOKUP(B109,'Chinook catch split '!$D$3:$E$25,2,TRUE)</f>
        <v>46</v>
      </c>
      <c r="B109" s="47">
        <v>45613</v>
      </c>
      <c r="C109" s="45">
        <v>322</v>
      </c>
      <c r="D109" s="45">
        <f>VLOOKUP(B109,'Chinook catch split '!D:G,3,TRUE)/7</f>
        <v>0</v>
      </c>
      <c r="E109" s="45">
        <f t="shared" si="3"/>
        <v>0</v>
      </c>
      <c r="F109" s="45">
        <f>VLOOKUP(B109,'Chinook catch split '!D:I,5,TRUE)/7</f>
        <v>2.7210884353741496E-2</v>
      </c>
      <c r="G109" s="45">
        <f t="shared" si="4"/>
        <v>4.3191879926573805E-5</v>
      </c>
      <c r="H109">
        <v>147.625</v>
      </c>
      <c r="I109">
        <f t="shared" si="5"/>
        <v>5.4675925925925925E-3</v>
      </c>
    </row>
    <row r="110" spans="1:9" x14ac:dyDescent="0.25">
      <c r="A110">
        <f>VLOOKUP(B110,'Chinook catch split '!$D$3:$E$25,2,TRUE)</f>
        <v>46</v>
      </c>
      <c r="B110" s="47">
        <v>45614</v>
      </c>
      <c r="C110" s="45">
        <v>323</v>
      </c>
      <c r="D110" s="45">
        <f>VLOOKUP(B110,'Chinook catch split '!D:G,3,TRUE)/7</f>
        <v>0</v>
      </c>
      <c r="E110" s="45">
        <f t="shared" si="3"/>
        <v>0</v>
      </c>
      <c r="F110" s="45">
        <f>VLOOKUP(B110,'Chinook catch split '!D:I,5,TRUE)/7</f>
        <v>2.7210884353741496E-2</v>
      </c>
      <c r="G110" s="45">
        <f t="shared" si="4"/>
        <v>4.3191879926573805E-5</v>
      </c>
      <c r="H110">
        <v>86.777777777777771</v>
      </c>
      <c r="I110">
        <f t="shared" si="5"/>
        <v>3.213991769547325E-3</v>
      </c>
    </row>
    <row r="111" spans="1:9" x14ac:dyDescent="0.25">
      <c r="A111">
        <f>VLOOKUP(B111,'Chinook catch split '!$D$3:$E$25,2,TRUE)</f>
        <v>47</v>
      </c>
      <c r="B111" s="47">
        <v>45615</v>
      </c>
      <c r="C111" s="45">
        <v>324</v>
      </c>
      <c r="D111" s="45">
        <f>VLOOKUP(B111,'Chinook catch split '!D:G,3,TRUE)/7</f>
        <v>0</v>
      </c>
      <c r="E111" s="45">
        <f t="shared" si="3"/>
        <v>0</v>
      </c>
      <c r="F111" s="45">
        <f>VLOOKUP(B111,'Chinook catch split '!D:I,5,TRUE)/7</f>
        <v>0</v>
      </c>
      <c r="G111" s="45">
        <f t="shared" si="4"/>
        <v>0</v>
      </c>
      <c r="H111">
        <v>149</v>
      </c>
      <c r="I111">
        <f t="shared" si="5"/>
        <v>5.5185185185185181E-3</v>
      </c>
    </row>
    <row r="112" spans="1:9" x14ac:dyDescent="0.25">
      <c r="A112">
        <f>VLOOKUP(B112,'Chinook catch split '!$D$3:$E$25,2,TRUE)</f>
        <v>47</v>
      </c>
      <c r="B112" s="47">
        <v>45616</v>
      </c>
      <c r="C112" s="45">
        <v>325</v>
      </c>
      <c r="D112" s="45">
        <f>VLOOKUP(B112,'Chinook catch split '!D:G,3,TRUE)/7</f>
        <v>0</v>
      </c>
      <c r="E112" s="45">
        <f t="shared" si="3"/>
        <v>0</v>
      </c>
      <c r="F112" s="45">
        <f>VLOOKUP(B112,'Chinook catch split '!D:I,5,TRUE)/7</f>
        <v>0</v>
      </c>
      <c r="G112" s="45">
        <f t="shared" si="4"/>
        <v>0</v>
      </c>
      <c r="H112">
        <v>127.57142857142857</v>
      </c>
      <c r="I112">
        <f t="shared" si="5"/>
        <v>4.7248677248677247E-3</v>
      </c>
    </row>
    <row r="113" spans="1:9" x14ac:dyDescent="0.25">
      <c r="A113">
        <f>VLOOKUP(B113,'Chinook catch split '!$D$3:$E$25,2,TRUE)</f>
        <v>47</v>
      </c>
      <c r="B113" s="47">
        <v>45617</v>
      </c>
      <c r="C113" s="45">
        <v>326</v>
      </c>
      <c r="D113" s="45">
        <f>VLOOKUP(B113,'Chinook catch split '!D:G,3,TRUE)/7</f>
        <v>0</v>
      </c>
      <c r="E113" s="45">
        <f t="shared" si="3"/>
        <v>0</v>
      </c>
      <c r="F113" s="45">
        <f>VLOOKUP(B113,'Chinook catch split '!D:I,5,TRUE)/7</f>
        <v>0</v>
      </c>
      <c r="G113" s="45">
        <f t="shared" si="4"/>
        <v>0</v>
      </c>
      <c r="H113">
        <v>161.66666666666666</v>
      </c>
      <c r="I113">
        <f t="shared" si="5"/>
        <v>5.9876543209876542E-3</v>
      </c>
    </row>
    <row r="114" spans="1:9" x14ac:dyDescent="0.25">
      <c r="A114">
        <f>VLOOKUP(B114,'Chinook catch split '!$D$3:$E$25,2,TRUE)</f>
        <v>47</v>
      </c>
      <c r="B114" s="47">
        <v>45618</v>
      </c>
      <c r="C114" s="45">
        <v>327</v>
      </c>
      <c r="D114" s="45">
        <f>VLOOKUP(B114,'Chinook catch split '!D:G,3,TRUE)/7</f>
        <v>0</v>
      </c>
      <c r="E114" s="45">
        <f t="shared" si="3"/>
        <v>0</v>
      </c>
      <c r="F114" s="45">
        <f>VLOOKUP(B114,'Chinook catch split '!D:I,5,TRUE)/7</f>
        <v>0</v>
      </c>
      <c r="G114" s="45">
        <f t="shared" si="4"/>
        <v>0</v>
      </c>
      <c r="H114">
        <v>283</v>
      </c>
      <c r="I114">
        <f t="shared" si="5"/>
        <v>1.0481481481481482E-2</v>
      </c>
    </row>
    <row r="115" spans="1:9" x14ac:dyDescent="0.25">
      <c r="A115">
        <f>VLOOKUP(B115,'Chinook catch split '!$D$3:$E$25,2,TRUE)</f>
        <v>47</v>
      </c>
      <c r="B115" s="47">
        <v>45619</v>
      </c>
      <c r="C115" s="45">
        <v>328</v>
      </c>
      <c r="D115" s="45">
        <f>VLOOKUP(B115,'Chinook catch split '!D:G,3,TRUE)/7</f>
        <v>0</v>
      </c>
      <c r="E115" s="45">
        <f t="shared" si="3"/>
        <v>0</v>
      </c>
      <c r="F115" s="45">
        <f>VLOOKUP(B115,'Chinook catch split '!D:I,5,TRUE)/7</f>
        <v>0</v>
      </c>
      <c r="G115" s="45">
        <f t="shared" si="4"/>
        <v>0</v>
      </c>
      <c r="H115">
        <v>281.25</v>
      </c>
      <c r="I115">
        <f t="shared" si="5"/>
        <v>1.0416666666666666E-2</v>
      </c>
    </row>
    <row r="116" spans="1:9" x14ac:dyDescent="0.25">
      <c r="A116">
        <f>VLOOKUP(B116,'Chinook catch split '!$D$3:$E$25,2,TRUE)</f>
        <v>47</v>
      </c>
      <c r="B116" s="47">
        <v>45620</v>
      </c>
      <c r="C116" s="45">
        <v>329</v>
      </c>
      <c r="D116" s="45">
        <f>VLOOKUP(B116,'Chinook catch split '!D:G,3,TRUE)/7</f>
        <v>0</v>
      </c>
      <c r="E116" s="45">
        <f t="shared" si="3"/>
        <v>0</v>
      </c>
      <c r="F116" s="45">
        <f>VLOOKUP(B116,'Chinook catch split '!D:I,5,TRUE)/7</f>
        <v>0</v>
      </c>
      <c r="G116" s="45">
        <f t="shared" si="4"/>
        <v>0</v>
      </c>
      <c r="H116">
        <v>245.88888888888889</v>
      </c>
      <c r="I116">
        <f t="shared" si="5"/>
        <v>9.106995884773662E-3</v>
      </c>
    </row>
    <row r="117" spans="1:9" x14ac:dyDescent="0.25">
      <c r="A117">
        <f>VLOOKUP(B117,'Chinook catch split '!$D$3:$E$25,2,TRUE)</f>
        <v>47</v>
      </c>
      <c r="B117" s="47">
        <v>45621</v>
      </c>
      <c r="C117" s="45">
        <v>330</v>
      </c>
      <c r="D117" s="45">
        <f>VLOOKUP(B117,'Chinook catch split '!D:G,3,TRUE)/7</f>
        <v>0</v>
      </c>
      <c r="E117" s="45">
        <f t="shared" si="3"/>
        <v>0</v>
      </c>
      <c r="F117" s="45">
        <f>VLOOKUP(B117,'Chinook catch split '!D:I,5,TRUE)/7</f>
        <v>0</v>
      </c>
      <c r="G117" s="45">
        <f t="shared" si="4"/>
        <v>0</v>
      </c>
      <c r="H117">
        <v>236.625</v>
      </c>
      <c r="I117">
        <f t="shared" si="5"/>
        <v>8.7638888888888888E-3</v>
      </c>
    </row>
    <row r="118" spans="1:9" x14ac:dyDescent="0.25">
      <c r="A118">
        <f>VLOOKUP(B118,'Chinook catch split '!$D$3:$E$25,2,TRUE)</f>
        <v>48</v>
      </c>
      <c r="B118" s="47">
        <v>45622</v>
      </c>
      <c r="C118" s="45">
        <v>331</v>
      </c>
      <c r="D118" s="45">
        <f>VLOOKUP(B118,'Chinook catch split '!D:G,3,TRUE)/7</f>
        <v>0</v>
      </c>
      <c r="E118" s="45">
        <f t="shared" si="3"/>
        <v>0</v>
      </c>
      <c r="F118" s="45">
        <f>VLOOKUP(B118,'Chinook catch split '!D:I,5,TRUE)/7</f>
        <v>0</v>
      </c>
      <c r="G118" s="45">
        <f t="shared" si="4"/>
        <v>0</v>
      </c>
      <c r="H118">
        <v>339.5</v>
      </c>
      <c r="I118">
        <f t="shared" si="5"/>
        <v>1.2574074074074074E-2</v>
      </c>
    </row>
    <row r="119" spans="1:9" x14ac:dyDescent="0.25">
      <c r="A119">
        <f>VLOOKUP(B119,'Chinook catch split '!$D$3:$E$25,2,TRUE)</f>
        <v>48</v>
      </c>
      <c r="B119" s="47">
        <v>45623</v>
      </c>
      <c r="C119" s="45">
        <v>332</v>
      </c>
      <c r="D119" s="45">
        <f>VLOOKUP(B119,'Chinook catch split '!D:G,3,TRUE)/7</f>
        <v>0</v>
      </c>
      <c r="E119" s="45">
        <f t="shared" si="3"/>
        <v>0</v>
      </c>
      <c r="F119" s="45">
        <f>VLOOKUP(B119,'Chinook catch split '!D:I,5,TRUE)/7</f>
        <v>0</v>
      </c>
      <c r="G119" s="45">
        <f t="shared" si="4"/>
        <v>0</v>
      </c>
      <c r="H119">
        <v>521.66666666666663</v>
      </c>
      <c r="I119">
        <f t="shared" si="5"/>
        <v>1.9320987654320988E-2</v>
      </c>
    </row>
    <row r="120" spans="1:9" x14ac:dyDescent="0.25">
      <c r="A120">
        <f>VLOOKUP(B120,'Chinook catch split '!$D$3:$E$25,2,TRUE)</f>
        <v>48</v>
      </c>
      <c r="B120" s="47">
        <v>45624</v>
      </c>
      <c r="C120" s="45">
        <v>333</v>
      </c>
      <c r="D120" s="45">
        <f>VLOOKUP(B120,'Chinook catch split '!D:G,3,TRUE)/7</f>
        <v>0</v>
      </c>
      <c r="E120" s="45">
        <f t="shared" si="3"/>
        <v>0</v>
      </c>
      <c r="F120" s="45">
        <f>VLOOKUP(B120,'Chinook catch split '!D:I,5,TRUE)/7</f>
        <v>0</v>
      </c>
      <c r="G120" s="45">
        <f t="shared" si="4"/>
        <v>0</v>
      </c>
      <c r="H120">
        <v>407</v>
      </c>
      <c r="I120">
        <f t="shared" si="5"/>
        <v>1.5074074074074075E-2</v>
      </c>
    </row>
    <row r="121" spans="1:9" x14ac:dyDescent="0.25">
      <c r="A121">
        <f>VLOOKUP(B121,'Chinook catch split '!$D$3:$E$25,2,TRUE)</f>
        <v>48</v>
      </c>
      <c r="B121" s="47">
        <v>45625</v>
      </c>
      <c r="C121" s="45">
        <v>334</v>
      </c>
      <c r="D121" s="45">
        <f>VLOOKUP(B121,'Chinook catch split '!D:G,3,TRUE)/7</f>
        <v>0</v>
      </c>
      <c r="E121" s="45">
        <f t="shared" si="3"/>
        <v>0</v>
      </c>
      <c r="F121" s="45">
        <f>VLOOKUP(B121,'Chinook catch split '!D:I,5,TRUE)/7</f>
        <v>0</v>
      </c>
      <c r="G121" s="45">
        <f t="shared" si="4"/>
        <v>0</v>
      </c>
      <c r="H121">
        <v>336.42857142857144</v>
      </c>
      <c r="I121">
        <f t="shared" si="5"/>
        <v>1.2460317460317461E-2</v>
      </c>
    </row>
    <row r="122" spans="1:9" x14ac:dyDescent="0.25">
      <c r="A122">
        <f>VLOOKUP(B122,'Chinook catch split '!$D$3:$E$25,2,TRUE)</f>
        <v>48</v>
      </c>
      <c r="B122" s="47">
        <v>45626</v>
      </c>
      <c r="C122" s="45">
        <v>335</v>
      </c>
      <c r="D122" s="45">
        <f>VLOOKUP(B122,'Chinook catch split '!D:G,3,TRUE)/7</f>
        <v>0</v>
      </c>
      <c r="E122" s="45">
        <f t="shared" si="3"/>
        <v>0</v>
      </c>
      <c r="F122" s="45">
        <f>VLOOKUP(B122,'Chinook catch split '!D:I,5,TRUE)/7</f>
        <v>0</v>
      </c>
      <c r="G122" s="45">
        <f t="shared" si="4"/>
        <v>0</v>
      </c>
      <c r="H122">
        <v>649</v>
      </c>
      <c r="I122">
        <f t="shared" si="5"/>
        <v>2.4037037037037037E-2</v>
      </c>
    </row>
    <row r="123" spans="1:9" x14ac:dyDescent="0.25">
      <c r="A123">
        <f>VLOOKUP(B123,'Chinook catch split '!$D$3:$E$25,2,TRUE)</f>
        <v>48</v>
      </c>
      <c r="B123" s="47">
        <v>45627</v>
      </c>
      <c r="C123" s="45">
        <v>336</v>
      </c>
      <c r="D123" s="45">
        <f>VLOOKUP(B123,'Chinook catch split '!D:G,3,TRUE)/7</f>
        <v>0</v>
      </c>
      <c r="E123" s="45">
        <f t="shared" si="3"/>
        <v>0</v>
      </c>
      <c r="F123" s="45">
        <f>VLOOKUP(B123,'Chinook catch split '!D:I,5,TRUE)/7</f>
        <v>0</v>
      </c>
      <c r="G123" s="45">
        <f t="shared" si="4"/>
        <v>0</v>
      </c>
      <c r="H123">
        <v>562.33333333333337</v>
      </c>
      <c r="I123">
        <f t="shared" si="5"/>
        <v>2.0827160493827161E-2</v>
      </c>
    </row>
    <row r="124" spans="1:9" x14ac:dyDescent="0.25">
      <c r="A124">
        <f>VLOOKUP(B124,'Chinook catch split '!$D$3:$E$25,2,TRUE)</f>
        <v>48</v>
      </c>
      <c r="B124" s="47">
        <v>45628</v>
      </c>
      <c r="C124" s="45">
        <v>337</v>
      </c>
      <c r="D124" s="45">
        <f>VLOOKUP(B124,'Chinook catch split '!D:G,3,TRUE)/7</f>
        <v>0</v>
      </c>
      <c r="E124" s="45">
        <f t="shared" si="3"/>
        <v>0</v>
      </c>
      <c r="F124" s="45">
        <f>VLOOKUP(B124,'Chinook catch split '!D:I,5,TRUE)/7</f>
        <v>0</v>
      </c>
      <c r="G124" s="45">
        <f t="shared" si="4"/>
        <v>0</v>
      </c>
      <c r="H124">
        <v>745.875</v>
      </c>
      <c r="I124">
        <f t="shared" si="5"/>
        <v>2.7625E-2</v>
      </c>
    </row>
    <row r="125" spans="1:9" x14ac:dyDescent="0.25">
      <c r="A125">
        <f>VLOOKUP(B125,'Chinook catch split '!$D$3:$E$25,2,TRUE)</f>
        <v>49</v>
      </c>
      <c r="B125" s="47">
        <v>45629</v>
      </c>
      <c r="C125" s="45">
        <v>338</v>
      </c>
      <c r="D125" s="45">
        <f>VLOOKUP(B125,'Chinook catch split '!D:G,3,TRUE)/7</f>
        <v>0</v>
      </c>
      <c r="E125" s="45">
        <f t="shared" si="3"/>
        <v>0</v>
      </c>
      <c r="F125" s="45">
        <f>VLOOKUP(B125,'Chinook catch split '!D:I,5,TRUE)/7</f>
        <v>0</v>
      </c>
      <c r="G125" s="45">
        <f t="shared" si="4"/>
        <v>0</v>
      </c>
      <c r="H125">
        <v>689.5</v>
      </c>
      <c r="I125">
        <f t="shared" si="5"/>
        <v>2.5537037037037039E-2</v>
      </c>
    </row>
    <row r="126" spans="1:9" x14ac:dyDescent="0.25">
      <c r="A126">
        <f>VLOOKUP(B126,'Chinook catch split '!$D$3:$E$25,2,TRUE)</f>
        <v>49</v>
      </c>
      <c r="B126" s="47">
        <v>45630</v>
      </c>
      <c r="C126" s="45">
        <v>339</v>
      </c>
      <c r="D126" s="45">
        <f>VLOOKUP(B126,'Chinook catch split '!D:G,3,TRUE)/7</f>
        <v>0</v>
      </c>
      <c r="E126" s="45">
        <f t="shared" si="3"/>
        <v>0</v>
      </c>
      <c r="F126" s="45">
        <f>VLOOKUP(B126,'Chinook catch split '!D:I,5,TRUE)/7</f>
        <v>0</v>
      </c>
      <c r="G126" s="45">
        <f t="shared" si="4"/>
        <v>0</v>
      </c>
      <c r="H126">
        <v>935.83333333333337</v>
      </c>
      <c r="I126">
        <f t="shared" si="5"/>
        <v>3.4660493827160493E-2</v>
      </c>
    </row>
    <row r="127" spans="1:9" x14ac:dyDescent="0.25">
      <c r="A127">
        <f>VLOOKUP(B127,'Chinook catch split '!$D$3:$E$25,2,TRUE)</f>
        <v>49</v>
      </c>
      <c r="B127" s="47">
        <v>45631</v>
      </c>
      <c r="C127" s="45">
        <v>340</v>
      </c>
      <c r="D127" s="45">
        <f>VLOOKUP(B127,'Chinook catch split '!D:G,3,TRUE)/7</f>
        <v>0</v>
      </c>
      <c r="E127" s="45">
        <f t="shared" si="3"/>
        <v>0</v>
      </c>
      <c r="F127" s="45">
        <f>VLOOKUP(B127,'Chinook catch split '!D:I,5,TRUE)/7</f>
        <v>0</v>
      </c>
      <c r="G127" s="45">
        <f t="shared" si="4"/>
        <v>0</v>
      </c>
      <c r="H127">
        <v>966.75</v>
      </c>
      <c r="I127">
        <f t="shared" si="5"/>
        <v>3.5805555555555556E-2</v>
      </c>
    </row>
    <row r="128" spans="1:9" x14ac:dyDescent="0.25">
      <c r="A128">
        <f>VLOOKUP(B128,'Chinook catch split '!$D$3:$E$25,2,TRUE)</f>
        <v>49</v>
      </c>
      <c r="B128" s="47">
        <v>45632</v>
      </c>
      <c r="C128" s="45">
        <v>341</v>
      </c>
      <c r="D128" s="45">
        <f>VLOOKUP(B128,'Chinook catch split '!D:G,3,TRUE)/7</f>
        <v>0</v>
      </c>
      <c r="E128" s="45">
        <f t="shared" si="3"/>
        <v>0</v>
      </c>
      <c r="F128" s="45">
        <f>VLOOKUP(B128,'Chinook catch split '!D:I,5,TRUE)/7</f>
        <v>0</v>
      </c>
      <c r="G128" s="45">
        <f t="shared" si="4"/>
        <v>0</v>
      </c>
      <c r="H128">
        <v>900.14285714285711</v>
      </c>
      <c r="I128">
        <f t="shared" si="5"/>
        <v>3.3338624338624334E-2</v>
      </c>
    </row>
    <row r="129" spans="1:9" x14ac:dyDescent="0.25">
      <c r="A129">
        <f>VLOOKUP(B129,'Chinook catch split '!$D$3:$E$25,2,TRUE)</f>
        <v>49</v>
      </c>
      <c r="B129" s="47">
        <v>45633</v>
      </c>
      <c r="C129" s="45">
        <v>342</v>
      </c>
      <c r="D129" s="45">
        <f>VLOOKUP(B129,'Chinook catch split '!D:G,3,TRUE)/7</f>
        <v>0</v>
      </c>
      <c r="E129" s="45">
        <f t="shared" si="3"/>
        <v>0</v>
      </c>
      <c r="F129" s="45">
        <f>VLOOKUP(B129,'Chinook catch split '!D:I,5,TRUE)/7</f>
        <v>0</v>
      </c>
      <c r="G129" s="45">
        <f t="shared" si="4"/>
        <v>0</v>
      </c>
      <c r="H129">
        <v>888.5</v>
      </c>
      <c r="I129">
        <f t="shared" si="5"/>
        <v>3.2907407407407406E-2</v>
      </c>
    </row>
    <row r="130" spans="1:9" x14ac:dyDescent="0.25">
      <c r="A130">
        <f>VLOOKUP(B130,'Chinook catch split '!$D$3:$E$25,2,TRUE)</f>
        <v>49</v>
      </c>
      <c r="B130" s="47">
        <v>45634</v>
      </c>
      <c r="C130" s="45">
        <v>343</v>
      </c>
      <c r="D130" s="45">
        <f>VLOOKUP(B130,'Chinook catch split '!D:G,3,TRUE)/7</f>
        <v>0</v>
      </c>
      <c r="E130" s="45">
        <f t="shared" si="3"/>
        <v>0</v>
      </c>
      <c r="F130" s="45">
        <f>VLOOKUP(B130,'Chinook catch split '!D:I,5,TRUE)/7</f>
        <v>0</v>
      </c>
      <c r="G130" s="45">
        <f t="shared" si="4"/>
        <v>0</v>
      </c>
      <c r="H130">
        <v>888</v>
      </c>
      <c r="I130">
        <f t="shared" si="5"/>
        <v>3.2888888888888891E-2</v>
      </c>
    </row>
    <row r="131" spans="1:9" x14ac:dyDescent="0.25">
      <c r="A131">
        <f>VLOOKUP(B131,'Chinook catch split '!$D$3:$E$25,2,TRUE)</f>
        <v>49</v>
      </c>
      <c r="B131" s="47">
        <v>45635</v>
      </c>
      <c r="C131" s="45">
        <v>344</v>
      </c>
      <c r="D131" s="45">
        <f>VLOOKUP(B131,'Chinook catch split '!D:G,3,TRUE)/7</f>
        <v>0</v>
      </c>
      <c r="E131" s="45">
        <f t="shared" si="3"/>
        <v>0</v>
      </c>
      <c r="F131" s="45">
        <f>VLOOKUP(B131,'Chinook catch split '!D:I,5,TRUE)/7</f>
        <v>0</v>
      </c>
      <c r="G131" s="45">
        <f t="shared" si="4"/>
        <v>0</v>
      </c>
      <c r="H131">
        <v>1193.7142857142858</v>
      </c>
      <c r="I131">
        <f t="shared" si="5"/>
        <v>4.4211640211640216E-2</v>
      </c>
    </row>
    <row r="132" spans="1:9" x14ac:dyDescent="0.25">
      <c r="A132">
        <f>VLOOKUP(B132,'Chinook catch split '!$D$3:$E$25,2,TRUE)</f>
        <v>50</v>
      </c>
      <c r="B132" s="47">
        <v>45636</v>
      </c>
      <c r="C132" s="45">
        <v>345</v>
      </c>
      <c r="D132" s="45">
        <f>VLOOKUP(B132,'Chinook catch split '!D:G,3,TRUE)/7</f>
        <v>0</v>
      </c>
      <c r="E132" s="45">
        <f t="shared" si="3"/>
        <v>0</v>
      </c>
      <c r="F132" s="45">
        <f>VLOOKUP(B132,'Chinook catch split '!D:I,5,TRUE)/7</f>
        <v>0</v>
      </c>
      <c r="G132" s="45">
        <f t="shared" si="4"/>
        <v>0</v>
      </c>
      <c r="H132">
        <v>1121.25</v>
      </c>
      <c r="I132">
        <f t="shared" si="5"/>
        <v>4.1527777777777775E-2</v>
      </c>
    </row>
    <row r="133" spans="1:9" x14ac:dyDescent="0.25">
      <c r="A133">
        <f>VLOOKUP(B133,'Chinook catch split '!$D$3:$E$25,2,TRUE)</f>
        <v>50</v>
      </c>
      <c r="B133" s="47">
        <v>45637</v>
      </c>
      <c r="C133" s="45">
        <v>346</v>
      </c>
      <c r="D133" s="45">
        <f>VLOOKUP(B133,'Chinook catch split '!D:G,3,TRUE)/7</f>
        <v>0</v>
      </c>
      <c r="E133" s="45">
        <f t="shared" si="3"/>
        <v>0</v>
      </c>
      <c r="F133" s="45">
        <f>VLOOKUP(B133,'Chinook catch split '!D:I,5,TRUE)/7</f>
        <v>0</v>
      </c>
      <c r="G133" s="45">
        <f t="shared" si="4"/>
        <v>0</v>
      </c>
      <c r="H133">
        <v>1314.6666666666667</v>
      </c>
      <c r="I133">
        <f t="shared" si="5"/>
        <v>4.8691358024691364E-2</v>
      </c>
    </row>
    <row r="134" spans="1:9" x14ac:dyDescent="0.25">
      <c r="A134">
        <f>VLOOKUP(B134,'Chinook catch split '!$D$3:$E$25,2,TRUE)</f>
        <v>50</v>
      </c>
      <c r="B134" s="47">
        <v>45638</v>
      </c>
      <c r="C134" s="45">
        <v>347</v>
      </c>
      <c r="D134" s="45">
        <f>VLOOKUP(B134,'Chinook catch split '!D:G,3,TRUE)/7</f>
        <v>0</v>
      </c>
      <c r="E134" s="45">
        <f t="shared" si="3"/>
        <v>0</v>
      </c>
      <c r="F134" s="45">
        <f>VLOOKUP(B134,'Chinook catch split '!D:I,5,TRUE)/7</f>
        <v>0</v>
      </c>
      <c r="G134" s="45">
        <f t="shared" si="4"/>
        <v>0</v>
      </c>
      <c r="H134">
        <v>1520.4285714285713</v>
      </c>
      <c r="I134">
        <f t="shared" si="5"/>
        <v>5.6312169312169306E-2</v>
      </c>
    </row>
    <row r="135" spans="1:9" x14ac:dyDescent="0.25">
      <c r="A135">
        <f>VLOOKUP(B135,'Chinook catch split '!$D$3:$E$25,2,TRUE)</f>
        <v>50</v>
      </c>
      <c r="B135" s="47">
        <v>45639</v>
      </c>
      <c r="C135" s="45">
        <v>348</v>
      </c>
      <c r="D135" s="45">
        <f>VLOOKUP(B135,'Chinook catch split '!D:G,3,TRUE)/7</f>
        <v>0</v>
      </c>
      <c r="E135" s="45">
        <f t="shared" ref="E135:E180" si="6">D135/$B$1</f>
        <v>0</v>
      </c>
      <c r="F135" s="45">
        <f>VLOOKUP(B135,'Chinook catch split '!D:I,5,TRUE)/7</f>
        <v>0</v>
      </c>
      <c r="G135" s="45">
        <f t="shared" ref="G135:G180" si="7">F135/$B$2</f>
        <v>0</v>
      </c>
      <c r="H135">
        <v>1236.6666666666667</v>
      </c>
      <c r="I135">
        <f t="shared" ref="I135:I180" si="8">H135/$B$3</f>
        <v>4.5802469135802472E-2</v>
      </c>
    </row>
    <row r="136" spans="1:9" x14ac:dyDescent="0.25">
      <c r="A136">
        <f>VLOOKUP(B136,'Chinook catch split '!$D$3:$E$25,2,TRUE)</f>
        <v>50</v>
      </c>
      <c r="B136" s="47">
        <v>45640</v>
      </c>
      <c r="C136" s="45">
        <v>349</v>
      </c>
      <c r="D136" s="45">
        <f>VLOOKUP(B136,'Chinook catch split '!D:G,3,TRUE)/7</f>
        <v>0</v>
      </c>
      <c r="E136" s="45">
        <f t="shared" si="6"/>
        <v>0</v>
      </c>
      <c r="F136" s="45">
        <f>VLOOKUP(B136,'Chinook catch split '!D:I,5,TRUE)/7</f>
        <v>0</v>
      </c>
      <c r="G136" s="45">
        <f t="shared" si="7"/>
        <v>0</v>
      </c>
      <c r="H136">
        <v>1409.6666666666667</v>
      </c>
      <c r="I136">
        <f t="shared" si="8"/>
        <v>5.2209876543209882E-2</v>
      </c>
    </row>
    <row r="137" spans="1:9" x14ac:dyDescent="0.25">
      <c r="A137">
        <f>VLOOKUP(B137,'Chinook catch split '!$D$3:$E$25,2,TRUE)</f>
        <v>50</v>
      </c>
      <c r="B137" s="47">
        <v>45641</v>
      </c>
      <c r="C137" s="45">
        <v>350</v>
      </c>
      <c r="D137" s="45">
        <f>VLOOKUP(B137,'Chinook catch split '!D:G,3,TRUE)/7</f>
        <v>0</v>
      </c>
      <c r="E137" s="45">
        <f t="shared" si="6"/>
        <v>0</v>
      </c>
      <c r="F137" s="45">
        <f>VLOOKUP(B137,'Chinook catch split '!D:I,5,TRUE)/7</f>
        <v>0</v>
      </c>
      <c r="G137" s="45">
        <f t="shared" si="7"/>
        <v>0</v>
      </c>
      <c r="H137">
        <v>1126.8571428571429</v>
      </c>
      <c r="I137">
        <f t="shared" si="8"/>
        <v>4.1735449735449737E-2</v>
      </c>
    </row>
    <row r="138" spans="1:9" x14ac:dyDescent="0.25">
      <c r="A138">
        <f>VLOOKUP(B138,'Chinook catch split '!$D$3:$E$25,2,TRUE)</f>
        <v>50</v>
      </c>
      <c r="B138" s="47">
        <v>45642</v>
      </c>
      <c r="C138" s="45">
        <v>351</v>
      </c>
      <c r="D138" s="45">
        <f>VLOOKUP(B138,'Chinook catch split '!D:G,3,TRUE)/7</f>
        <v>0</v>
      </c>
      <c r="E138" s="45">
        <f t="shared" si="6"/>
        <v>0</v>
      </c>
      <c r="F138" s="45">
        <f>VLOOKUP(B138,'Chinook catch split '!D:I,5,TRUE)/7</f>
        <v>0</v>
      </c>
      <c r="G138" s="45">
        <f t="shared" si="7"/>
        <v>0</v>
      </c>
      <c r="H138">
        <v>978.625</v>
      </c>
      <c r="I138">
        <f t="shared" si="8"/>
        <v>3.6245370370370372E-2</v>
      </c>
    </row>
    <row r="139" spans="1:9" x14ac:dyDescent="0.25">
      <c r="A139">
        <f>VLOOKUP(B139,'Chinook catch split '!$D$3:$E$25,2,TRUE)</f>
        <v>51</v>
      </c>
      <c r="B139" s="47">
        <v>45643</v>
      </c>
      <c r="C139" s="45">
        <v>352</v>
      </c>
      <c r="D139" s="45">
        <f>VLOOKUP(B139,'Chinook catch split '!D:G,3,TRUE)/7</f>
        <v>0</v>
      </c>
      <c r="E139" s="45">
        <f t="shared" si="6"/>
        <v>0</v>
      </c>
      <c r="F139" s="45">
        <f>VLOOKUP(B139,'Chinook catch split '!D:I,5,TRUE)/7</f>
        <v>0</v>
      </c>
      <c r="G139" s="45">
        <f t="shared" si="7"/>
        <v>0</v>
      </c>
      <c r="H139">
        <v>1289.1111111111111</v>
      </c>
      <c r="I139">
        <f t="shared" si="8"/>
        <v>4.7744855967078191E-2</v>
      </c>
    </row>
    <row r="140" spans="1:9" x14ac:dyDescent="0.25">
      <c r="A140">
        <f>VLOOKUP(B140,'Chinook catch split '!$D$3:$E$25,2,TRUE)</f>
        <v>51</v>
      </c>
      <c r="B140" s="47">
        <v>45644</v>
      </c>
      <c r="C140" s="45">
        <v>353</v>
      </c>
      <c r="D140" s="45">
        <f>VLOOKUP(B140,'Chinook catch split '!D:G,3,TRUE)/7</f>
        <v>0</v>
      </c>
      <c r="E140" s="45">
        <f t="shared" si="6"/>
        <v>0</v>
      </c>
      <c r="F140" s="45">
        <f>VLOOKUP(B140,'Chinook catch split '!D:I,5,TRUE)/7</f>
        <v>0</v>
      </c>
      <c r="G140" s="45">
        <f t="shared" si="7"/>
        <v>0</v>
      </c>
      <c r="H140">
        <v>1324.5</v>
      </c>
      <c r="I140">
        <f t="shared" si="8"/>
        <v>4.9055555555555554E-2</v>
      </c>
    </row>
    <row r="141" spans="1:9" x14ac:dyDescent="0.25">
      <c r="A141">
        <f>VLOOKUP(B141,'Chinook catch split '!$D$3:$E$25,2,TRUE)</f>
        <v>51</v>
      </c>
      <c r="B141" s="47">
        <v>45645</v>
      </c>
      <c r="C141" s="45">
        <v>354</v>
      </c>
      <c r="D141" s="45">
        <f>VLOOKUP(B141,'Chinook catch split '!D:G,3,TRUE)/7</f>
        <v>0</v>
      </c>
      <c r="E141" s="45">
        <f t="shared" si="6"/>
        <v>0</v>
      </c>
      <c r="F141" s="45">
        <f>VLOOKUP(B141,'Chinook catch split '!D:I,5,TRUE)/7</f>
        <v>0</v>
      </c>
      <c r="G141" s="45">
        <f t="shared" si="7"/>
        <v>0</v>
      </c>
      <c r="H141">
        <v>1205</v>
      </c>
      <c r="I141">
        <f t="shared" si="8"/>
        <v>4.462962962962963E-2</v>
      </c>
    </row>
    <row r="142" spans="1:9" x14ac:dyDescent="0.25">
      <c r="A142">
        <f>VLOOKUP(B142,'Chinook catch split '!$D$3:$E$25,2,TRUE)</f>
        <v>51</v>
      </c>
      <c r="B142" s="47">
        <v>45646</v>
      </c>
      <c r="C142" s="45">
        <v>355</v>
      </c>
      <c r="D142" s="45">
        <f>VLOOKUP(B142,'Chinook catch split '!D:G,3,TRUE)/7</f>
        <v>0</v>
      </c>
      <c r="E142" s="45">
        <f t="shared" si="6"/>
        <v>0</v>
      </c>
      <c r="F142" s="45">
        <f>VLOOKUP(B142,'Chinook catch split '!D:I,5,TRUE)/7</f>
        <v>0</v>
      </c>
      <c r="G142" s="45">
        <f t="shared" si="7"/>
        <v>0</v>
      </c>
      <c r="H142">
        <v>1147.125</v>
      </c>
      <c r="I142">
        <f t="shared" si="8"/>
        <v>4.2486111111111113E-2</v>
      </c>
    </row>
    <row r="143" spans="1:9" x14ac:dyDescent="0.25">
      <c r="A143">
        <f>VLOOKUP(B143,'Chinook catch split '!$D$3:$E$25,2,TRUE)</f>
        <v>51</v>
      </c>
      <c r="B143" s="47">
        <v>45647</v>
      </c>
      <c r="C143" s="45">
        <v>356</v>
      </c>
      <c r="D143" s="45">
        <f>VLOOKUP(B143,'Chinook catch split '!D:G,3,TRUE)/7</f>
        <v>0</v>
      </c>
      <c r="E143" s="45">
        <f t="shared" si="6"/>
        <v>0</v>
      </c>
      <c r="F143" s="45">
        <f>VLOOKUP(B143,'Chinook catch split '!D:I,5,TRUE)/7</f>
        <v>0</v>
      </c>
      <c r="G143" s="45">
        <f t="shared" si="7"/>
        <v>0</v>
      </c>
      <c r="H143">
        <v>1340</v>
      </c>
      <c r="I143">
        <f t="shared" si="8"/>
        <v>4.9629629629629628E-2</v>
      </c>
    </row>
    <row r="144" spans="1:9" x14ac:dyDescent="0.25">
      <c r="A144">
        <f>VLOOKUP(B144,'Chinook catch split '!$D$3:$E$25,2,TRUE)</f>
        <v>51</v>
      </c>
      <c r="B144" s="47">
        <v>45648</v>
      </c>
      <c r="C144" s="45">
        <v>357</v>
      </c>
      <c r="D144" s="45">
        <f>VLOOKUP(B144,'Chinook catch split '!D:G,3,TRUE)/7</f>
        <v>0</v>
      </c>
      <c r="E144" s="45">
        <f t="shared" si="6"/>
        <v>0</v>
      </c>
      <c r="F144" s="45">
        <f>VLOOKUP(B144,'Chinook catch split '!D:I,5,TRUE)/7</f>
        <v>0</v>
      </c>
      <c r="G144" s="45">
        <f t="shared" si="7"/>
        <v>0</v>
      </c>
      <c r="H144">
        <v>967.28571428571433</v>
      </c>
      <c r="I144">
        <f t="shared" si="8"/>
        <v>3.582539682539683E-2</v>
      </c>
    </row>
    <row r="145" spans="1:9" x14ac:dyDescent="0.25">
      <c r="A145">
        <f>VLOOKUP(B145,'Chinook catch split '!$D$3:$E$25,2,TRUE)</f>
        <v>51</v>
      </c>
      <c r="B145" s="47">
        <v>45649</v>
      </c>
      <c r="C145" s="45">
        <v>358</v>
      </c>
      <c r="D145" s="45">
        <f>VLOOKUP(B145,'Chinook catch split '!D:G,3,TRUE)/7</f>
        <v>0</v>
      </c>
      <c r="E145" s="45">
        <f t="shared" si="6"/>
        <v>0</v>
      </c>
      <c r="F145" s="45">
        <f>VLOOKUP(B145,'Chinook catch split '!D:I,5,TRUE)/7</f>
        <v>0</v>
      </c>
      <c r="G145" s="45">
        <f t="shared" si="7"/>
        <v>0</v>
      </c>
      <c r="H145">
        <v>654.28571428571433</v>
      </c>
      <c r="I145">
        <f t="shared" si="8"/>
        <v>2.4232804232804234E-2</v>
      </c>
    </row>
    <row r="146" spans="1:9" x14ac:dyDescent="0.25">
      <c r="A146">
        <f>VLOOKUP(B146,'Chinook catch split '!$D$3:$E$25,2,TRUE)</f>
        <v>52</v>
      </c>
      <c r="B146" s="47">
        <v>45650</v>
      </c>
      <c r="C146" s="45">
        <v>359</v>
      </c>
      <c r="D146" s="45">
        <f>VLOOKUP(B146,'Chinook catch split '!D:G,3,TRUE)/7</f>
        <v>0</v>
      </c>
      <c r="E146" s="45">
        <f t="shared" si="6"/>
        <v>0</v>
      </c>
      <c r="F146" s="45">
        <f>VLOOKUP(B146,'Chinook catch split '!D:I,5,TRUE)/7</f>
        <v>0</v>
      </c>
      <c r="G146" s="45">
        <f t="shared" si="7"/>
        <v>0</v>
      </c>
      <c r="H146">
        <v>1047.75</v>
      </c>
      <c r="I146">
        <f t="shared" si="8"/>
        <v>3.8805555555555558E-2</v>
      </c>
    </row>
    <row r="147" spans="1:9" x14ac:dyDescent="0.25">
      <c r="A147">
        <f>VLOOKUP(B147,'Chinook catch split '!$D$3:$E$25,2,TRUE)</f>
        <v>52</v>
      </c>
      <c r="B147" s="47">
        <v>45651</v>
      </c>
      <c r="C147" s="45">
        <v>360</v>
      </c>
      <c r="D147" s="45">
        <f>VLOOKUP(B147,'Chinook catch split '!D:G,3,TRUE)/7</f>
        <v>0</v>
      </c>
      <c r="E147" s="45">
        <f t="shared" si="6"/>
        <v>0</v>
      </c>
      <c r="F147" s="45">
        <f>VLOOKUP(B147,'Chinook catch split '!D:I,5,TRUE)/7</f>
        <v>0</v>
      </c>
      <c r="G147" s="45">
        <f t="shared" si="7"/>
        <v>0</v>
      </c>
      <c r="H147">
        <v>1387.1428571428571</v>
      </c>
      <c r="I147">
        <f t="shared" si="8"/>
        <v>5.1375661375661373E-2</v>
      </c>
    </row>
    <row r="148" spans="1:9" x14ac:dyDescent="0.25">
      <c r="A148">
        <f>VLOOKUP(B148,'Chinook catch split '!$D$3:$E$25,2,TRUE)</f>
        <v>52</v>
      </c>
      <c r="B148" s="47">
        <v>45652</v>
      </c>
      <c r="C148" s="45">
        <v>361</v>
      </c>
      <c r="D148" s="45">
        <f>VLOOKUP(B148,'Chinook catch split '!D:G,3,TRUE)/7</f>
        <v>0</v>
      </c>
      <c r="E148" s="45">
        <f t="shared" si="6"/>
        <v>0</v>
      </c>
      <c r="F148" s="45">
        <f>VLOOKUP(B148,'Chinook catch split '!D:I,5,TRUE)/7</f>
        <v>0</v>
      </c>
      <c r="G148" s="45">
        <f t="shared" si="7"/>
        <v>0</v>
      </c>
      <c r="H148">
        <v>1154.625</v>
      </c>
      <c r="I148">
        <f t="shared" si="8"/>
        <v>4.2763888888888886E-2</v>
      </c>
    </row>
    <row r="149" spans="1:9" x14ac:dyDescent="0.25">
      <c r="A149">
        <f>VLOOKUP(B149,'Chinook catch split '!$D$3:$E$25,2,TRUE)</f>
        <v>52</v>
      </c>
      <c r="B149" s="47">
        <v>45653</v>
      </c>
      <c r="C149" s="45">
        <v>362</v>
      </c>
      <c r="D149" s="45">
        <f>VLOOKUP(B149,'Chinook catch split '!D:G,3,TRUE)/7</f>
        <v>0</v>
      </c>
      <c r="E149" s="45">
        <f t="shared" si="6"/>
        <v>0</v>
      </c>
      <c r="F149" s="45">
        <f>VLOOKUP(B149,'Chinook catch split '!D:I,5,TRUE)/7</f>
        <v>0</v>
      </c>
      <c r="G149" s="45">
        <f t="shared" si="7"/>
        <v>0</v>
      </c>
      <c r="H149">
        <v>1176</v>
      </c>
      <c r="I149">
        <f t="shared" si="8"/>
        <v>4.3555555555555556E-2</v>
      </c>
    </row>
    <row r="150" spans="1:9" x14ac:dyDescent="0.25">
      <c r="A150">
        <f>VLOOKUP(B150,'Chinook catch split '!$D$3:$E$25,2,TRUE)</f>
        <v>52</v>
      </c>
      <c r="B150" s="47">
        <v>45654</v>
      </c>
      <c r="C150" s="45">
        <v>363</v>
      </c>
      <c r="D150" s="45">
        <f>VLOOKUP(B150,'Chinook catch split '!D:G,3,TRUE)/7</f>
        <v>0</v>
      </c>
      <c r="E150" s="45">
        <f t="shared" si="6"/>
        <v>0</v>
      </c>
      <c r="F150" s="45">
        <f>VLOOKUP(B150,'Chinook catch split '!D:I,5,TRUE)/7</f>
        <v>0</v>
      </c>
      <c r="G150" s="45">
        <f t="shared" si="7"/>
        <v>0</v>
      </c>
      <c r="H150">
        <v>1246.4000000000001</v>
      </c>
      <c r="I150">
        <f t="shared" si="8"/>
        <v>4.6162962962962968E-2</v>
      </c>
    </row>
    <row r="151" spans="1:9" x14ac:dyDescent="0.25">
      <c r="A151">
        <f>VLOOKUP(B151,'Chinook catch split '!$D$3:$E$25,2,TRUE)</f>
        <v>52</v>
      </c>
      <c r="B151" s="47">
        <v>45655</v>
      </c>
      <c r="C151" s="45">
        <v>364</v>
      </c>
      <c r="D151" s="45">
        <f>VLOOKUP(B151,'Chinook catch split '!D:G,3,TRUE)/7</f>
        <v>0</v>
      </c>
      <c r="E151" s="45">
        <f t="shared" si="6"/>
        <v>0</v>
      </c>
      <c r="F151" s="45">
        <f>VLOOKUP(B151,'Chinook catch split '!D:I,5,TRUE)/7</f>
        <v>0</v>
      </c>
      <c r="G151" s="45">
        <f t="shared" si="7"/>
        <v>0</v>
      </c>
      <c r="H151">
        <v>987.2</v>
      </c>
      <c r="I151">
        <f t="shared" si="8"/>
        <v>3.6562962962962964E-2</v>
      </c>
    </row>
    <row r="152" spans="1:9" x14ac:dyDescent="0.25">
      <c r="A152">
        <f>VLOOKUP(B152,'Chinook catch split '!$D$3:$E$25,2,TRUE)</f>
        <v>52</v>
      </c>
      <c r="B152" s="47">
        <v>45656</v>
      </c>
      <c r="C152" s="45">
        <v>365</v>
      </c>
      <c r="D152" s="45">
        <f>VLOOKUP(B152,'Chinook catch split '!D:G,3,TRUE)/7</f>
        <v>0</v>
      </c>
      <c r="E152" s="45">
        <f t="shared" si="6"/>
        <v>0</v>
      </c>
      <c r="F152" s="45">
        <f>VLOOKUP(B152,'Chinook catch split '!D:I,5,TRUE)/7</f>
        <v>0</v>
      </c>
      <c r="G152" s="45">
        <f t="shared" si="7"/>
        <v>0</v>
      </c>
      <c r="H152">
        <v>665.8</v>
      </c>
      <c r="I152">
        <f t="shared" si="8"/>
        <v>2.4659259259259259E-2</v>
      </c>
    </row>
    <row r="153" spans="1:9" x14ac:dyDescent="0.25">
      <c r="A153">
        <f>VLOOKUP(B153,'Chinook catch split '!$D$3:$E$25,2,TRUE)</f>
        <v>53</v>
      </c>
      <c r="B153" s="47">
        <v>45657</v>
      </c>
      <c r="C153" s="45">
        <v>366</v>
      </c>
      <c r="D153" s="45">
        <f>VLOOKUP(B153,'Chinook catch split '!D:G,3,TRUE)/7</f>
        <v>0</v>
      </c>
      <c r="E153" s="45">
        <f t="shared" si="6"/>
        <v>0</v>
      </c>
      <c r="F153" s="45">
        <f>VLOOKUP(B153,'Chinook catch split '!D:I,5,TRUE)/7</f>
        <v>0</v>
      </c>
      <c r="G153" s="45">
        <f t="shared" si="7"/>
        <v>0</v>
      </c>
      <c r="H153">
        <v>441.4</v>
      </c>
      <c r="I153">
        <f t="shared" si="8"/>
        <v>1.6348148148148146E-2</v>
      </c>
    </row>
    <row r="154" spans="1:9" x14ac:dyDescent="0.25">
      <c r="B154" s="47">
        <v>45658</v>
      </c>
      <c r="C154" s="45">
        <v>367</v>
      </c>
      <c r="D154" s="45">
        <f>VLOOKUP(B154,'Chinook catch split '!D:G,3,TRUE)/7</f>
        <v>0</v>
      </c>
      <c r="E154" s="45">
        <f t="shared" si="6"/>
        <v>0</v>
      </c>
      <c r="F154" s="45">
        <f>VLOOKUP(B154,'Chinook catch split '!D:I,5,TRUE)/7</f>
        <v>0</v>
      </c>
      <c r="G154" s="45">
        <f t="shared" si="7"/>
        <v>0</v>
      </c>
      <c r="H154">
        <v>1284.6666666666667</v>
      </c>
      <c r="I154">
        <f t="shared" si="8"/>
        <v>4.7580246913580253E-2</v>
      </c>
    </row>
    <row r="155" spans="1:9" x14ac:dyDescent="0.25">
      <c r="B155" s="47">
        <v>45659</v>
      </c>
      <c r="C155" s="45">
        <v>368</v>
      </c>
      <c r="D155" s="45">
        <f>VLOOKUP(B155,'Chinook catch split '!D:G,3,TRUE)/7</f>
        <v>0</v>
      </c>
      <c r="E155" s="45">
        <f t="shared" si="6"/>
        <v>0</v>
      </c>
      <c r="F155" s="45">
        <f>VLOOKUP(B155,'Chinook catch split '!D:I,5,TRUE)/7</f>
        <v>0</v>
      </c>
      <c r="G155" s="45">
        <f t="shared" si="7"/>
        <v>0</v>
      </c>
      <c r="H155">
        <v>966.71428571428567</v>
      </c>
      <c r="I155">
        <f t="shared" si="8"/>
        <v>3.5804232804232804E-2</v>
      </c>
    </row>
    <row r="156" spans="1:9" x14ac:dyDescent="0.25">
      <c r="B156" s="47">
        <v>45660</v>
      </c>
      <c r="C156" s="45">
        <v>369</v>
      </c>
      <c r="D156" s="45">
        <f>VLOOKUP(B156,'Chinook catch split '!D:G,3,TRUE)/7</f>
        <v>0</v>
      </c>
      <c r="E156" s="45">
        <f t="shared" si="6"/>
        <v>0</v>
      </c>
      <c r="F156" s="45">
        <f>VLOOKUP(B156,'Chinook catch split '!D:I,5,TRUE)/7</f>
        <v>0</v>
      </c>
      <c r="G156" s="45">
        <f t="shared" si="7"/>
        <v>0</v>
      </c>
      <c r="H156">
        <v>953.2</v>
      </c>
      <c r="I156">
        <f t="shared" si="8"/>
        <v>3.5303703703703705E-2</v>
      </c>
    </row>
    <row r="157" spans="1:9" x14ac:dyDescent="0.25">
      <c r="B157" s="47">
        <v>45661</v>
      </c>
      <c r="C157" s="45">
        <v>370</v>
      </c>
      <c r="D157" s="45">
        <f>VLOOKUP(B157,'Chinook catch split '!D:G,3,TRUE)/7</f>
        <v>0</v>
      </c>
      <c r="E157" s="45">
        <f t="shared" si="6"/>
        <v>0</v>
      </c>
      <c r="F157" s="45">
        <f>VLOOKUP(B157,'Chinook catch split '!D:I,5,TRUE)/7</f>
        <v>0</v>
      </c>
      <c r="G157" s="45">
        <f t="shared" si="7"/>
        <v>0</v>
      </c>
      <c r="H157">
        <v>662.5</v>
      </c>
      <c r="I157">
        <f t="shared" si="8"/>
        <v>2.4537037037037038E-2</v>
      </c>
    </row>
    <row r="158" spans="1:9" x14ac:dyDescent="0.25">
      <c r="B158" s="47">
        <v>45662</v>
      </c>
      <c r="C158" s="45">
        <v>371</v>
      </c>
      <c r="D158" s="45">
        <f>VLOOKUP(B158,'Chinook catch split '!D:G,3,TRUE)/7</f>
        <v>0</v>
      </c>
      <c r="E158" s="45">
        <f t="shared" si="6"/>
        <v>0</v>
      </c>
      <c r="F158" s="45">
        <f>VLOOKUP(B158,'Chinook catch split '!D:I,5,TRUE)/7</f>
        <v>0</v>
      </c>
      <c r="G158" s="45">
        <f t="shared" si="7"/>
        <v>0</v>
      </c>
      <c r="H158">
        <v>307</v>
      </c>
      <c r="I158">
        <f t="shared" si="8"/>
        <v>1.1370370370370371E-2</v>
      </c>
    </row>
    <row r="159" spans="1:9" x14ac:dyDescent="0.25">
      <c r="B159" s="47">
        <v>45663</v>
      </c>
      <c r="C159" s="45">
        <v>372</v>
      </c>
      <c r="D159" s="45">
        <f>VLOOKUP(B159,'Chinook catch split '!D:G,3,TRUE)/7</f>
        <v>0</v>
      </c>
      <c r="E159" s="45">
        <f t="shared" si="6"/>
        <v>0</v>
      </c>
      <c r="F159" s="45">
        <f>VLOOKUP(B159,'Chinook catch split '!D:I,5,TRUE)/7</f>
        <v>0</v>
      </c>
      <c r="G159" s="45">
        <f t="shared" si="7"/>
        <v>0</v>
      </c>
      <c r="H159">
        <v>277.75</v>
      </c>
      <c r="I159">
        <f t="shared" si="8"/>
        <v>1.0287037037037037E-2</v>
      </c>
    </row>
    <row r="160" spans="1:9" x14ac:dyDescent="0.25">
      <c r="B160" s="47">
        <v>45664</v>
      </c>
      <c r="C160" s="45">
        <v>373</v>
      </c>
      <c r="D160" s="45">
        <f>VLOOKUP(B160,'Chinook catch split '!D:G,3,TRUE)/7</f>
        <v>0</v>
      </c>
      <c r="E160" s="45">
        <f t="shared" si="6"/>
        <v>0</v>
      </c>
      <c r="F160" s="45">
        <f>VLOOKUP(B160,'Chinook catch split '!D:I,5,TRUE)/7</f>
        <v>0</v>
      </c>
      <c r="G160" s="45">
        <f t="shared" si="7"/>
        <v>0</v>
      </c>
      <c r="H160">
        <v>399</v>
      </c>
      <c r="I160">
        <f t="shared" si="8"/>
        <v>1.4777777777777779E-2</v>
      </c>
    </row>
    <row r="161" spans="2:9" x14ac:dyDescent="0.25">
      <c r="B161" s="47">
        <v>45665</v>
      </c>
      <c r="C161" s="45">
        <v>374</v>
      </c>
      <c r="D161" s="45">
        <f>VLOOKUP(B161,'Chinook catch split '!D:G,3,TRUE)/7</f>
        <v>0</v>
      </c>
      <c r="E161" s="45">
        <f t="shared" si="6"/>
        <v>0</v>
      </c>
      <c r="F161" s="45">
        <f>VLOOKUP(B161,'Chinook catch split '!D:I,5,TRUE)/7</f>
        <v>0</v>
      </c>
      <c r="G161" s="45">
        <f t="shared" si="7"/>
        <v>0</v>
      </c>
      <c r="H161">
        <v>520.5</v>
      </c>
      <c r="I161">
        <f t="shared" si="8"/>
        <v>1.9277777777777779E-2</v>
      </c>
    </row>
    <row r="162" spans="2:9" x14ac:dyDescent="0.25">
      <c r="B162" s="47">
        <v>45666</v>
      </c>
      <c r="C162" s="45">
        <v>375</v>
      </c>
      <c r="D162" s="45">
        <f>VLOOKUP(B162,'Chinook catch split '!D:G,3,TRUE)/7</f>
        <v>0</v>
      </c>
      <c r="E162" s="45">
        <f t="shared" si="6"/>
        <v>0</v>
      </c>
      <c r="F162" s="45">
        <f>VLOOKUP(B162,'Chinook catch split '!D:I,5,TRUE)/7</f>
        <v>0</v>
      </c>
      <c r="G162" s="45">
        <f t="shared" si="7"/>
        <v>0</v>
      </c>
      <c r="H162">
        <v>257.83333333333331</v>
      </c>
      <c r="I162">
        <f t="shared" si="8"/>
        <v>9.5493827160493816E-3</v>
      </c>
    </row>
    <row r="163" spans="2:9" x14ac:dyDescent="0.25">
      <c r="B163" s="47">
        <v>45667</v>
      </c>
      <c r="C163" s="45">
        <v>376</v>
      </c>
      <c r="D163" s="45">
        <f>VLOOKUP(B163,'Chinook catch split '!D:G,3,TRUE)/7</f>
        <v>0</v>
      </c>
      <c r="E163" s="45">
        <f t="shared" si="6"/>
        <v>0</v>
      </c>
      <c r="F163" s="45">
        <f>VLOOKUP(B163,'Chinook catch split '!D:I,5,TRUE)/7</f>
        <v>0</v>
      </c>
      <c r="G163" s="45">
        <f t="shared" si="7"/>
        <v>0</v>
      </c>
      <c r="H163">
        <v>199.5</v>
      </c>
      <c r="I163">
        <f t="shared" si="8"/>
        <v>7.3888888888888893E-3</v>
      </c>
    </row>
    <row r="164" spans="2:9" x14ac:dyDescent="0.25">
      <c r="B164" s="47">
        <v>45668</v>
      </c>
      <c r="C164" s="45">
        <v>377</v>
      </c>
      <c r="D164" s="45">
        <f>VLOOKUP(B164,'Chinook catch split '!D:G,3,TRUE)/7</f>
        <v>0</v>
      </c>
      <c r="E164" s="45">
        <f t="shared" si="6"/>
        <v>0</v>
      </c>
      <c r="F164" s="45">
        <f>VLOOKUP(B164,'Chinook catch split '!D:I,5,TRUE)/7</f>
        <v>0</v>
      </c>
      <c r="G164" s="45">
        <f t="shared" si="7"/>
        <v>0</v>
      </c>
      <c r="H164">
        <v>253.33333333333334</v>
      </c>
      <c r="I164">
        <f t="shared" si="8"/>
        <v>9.3827160493827159E-3</v>
      </c>
    </row>
    <row r="165" spans="2:9" x14ac:dyDescent="0.25">
      <c r="B165" s="47">
        <v>45669</v>
      </c>
      <c r="C165" s="45">
        <v>378</v>
      </c>
      <c r="D165" s="45">
        <f>VLOOKUP(B165,'Chinook catch split '!D:G,3,TRUE)/7</f>
        <v>0</v>
      </c>
      <c r="E165" s="45">
        <f t="shared" si="6"/>
        <v>0</v>
      </c>
      <c r="F165" s="45">
        <f>VLOOKUP(B165,'Chinook catch split '!D:I,5,TRUE)/7</f>
        <v>0</v>
      </c>
      <c r="G165" s="45">
        <f t="shared" si="7"/>
        <v>0</v>
      </c>
      <c r="H165">
        <v>312</v>
      </c>
      <c r="I165">
        <f t="shared" si="8"/>
        <v>1.1555555555555555E-2</v>
      </c>
    </row>
    <row r="166" spans="2:9" x14ac:dyDescent="0.25">
      <c r="B166" s="47">
        <v>45670</v>
      </c>
      <c r="C166" s="45">
        <v>379</v>
      </c>
      <c r="D166" s="45">
        <f>VLOOKUP(B166,'Chinook catch split '!D:G,3,TRUE)/7</f>
        <v>0</v>
      </c>
      <c r="E166" s="45">
        <f t="shared" si="6"/>
        <v>0</v>
      </c>
      <c r="F166" s="45">
        <f>VLOOKUP(B166,'Chinook catch split '!D:I,5,TRUE)/7</f>
        <v>0</v>
      </c>
      <c r="G166" s="45">
        <f t="shared" si="7"/>
        <v>0</v>
      </c>
      <c r="H166">
        <v>126.66666666666667</v>
      </c>
      <c r="I166">
        <f t="shared" si="8"/>
        <v>4.691358024691358E-3</v>
      </c>
    </row>
    <row r="167" spans="2:9" x14ac:dyDescent="0.25">
      <c r="B167" s="47">
        <v>45671</v>
      </c>
      <c r="C167" s="45">
        <v>380</v>
      </c>
      <c r="D167" s="45">
        <f>VLOOKUP(B167,'Chinook catch split '!D:G,3,TRUE)/7</f>
        <v>0</v>
      </c>
      <c r="E167" s="45">
        <f t="shared" si="6"/>
        <v>0</v>
      </c>
      <c r="F167" s="45">
        <f>VLOOKUP(B167,'Chinook catch split '!D:I,5,TRUE)/7</f>
        <v>0</v>
      </c>
      <c r="G167" s="45">
        <f t="shared" si="7"/>
        <v>0</v>
      </c>
      <c r="H167">
        <v>96.333333333333329</v>
      </c>
      <c r="I167">
        <f t="shared" si="8"/>
        <v>3.5679012345679012E-3</v>
      </c>
    </row>
    <row r="168" spans="2:9" x14ac:dyDescent="0.25">
      <c r="B168" s="47">
        <v>45672</v>
      </c>
      <c r="C168" s="45">
        <v>381</v>
      </c>
      <c r="D168" s="45">
        <f>VLOOKUP(B168,'Chinook catch split '!D:G,3,TRUE)/7</f>
        <v>0</v>
      </c>
      <c r="E168" s="45">
        <f t="shared" si="6"/>
        <v>0</v>
      </c>
      <c r="F168" s="45">
        <f>VLOOKUP(B168,'Chinook catch split '!D:I,5,TRUE)/7</f>
        <v>0</v>
      </c>
      <c r="G168" s="45">
        <f t="shared" si="7"/>
        <v>0</v>
      </c>
      <c r="H168">
        <v>393.6</v>
      </c>
      <c r="I168">
        <f t="shared" si="8"/>
        <v>1.4577777777777778E-2</v>
      </c>
    </row>
    <row r="169" spans="2:9" x14ac:dyDescent="0.25">
      <c r="B169" s="47">
        <v>45673</v>
      </c>
      <c r="C169" s="45">
        <v>382</v>
      </c>
      <c r="D169" s="45">
        <f>VLOOKUP(B169,'Chinook catch split '!D:G,3,TRUE)/7</f>
        <v>0</v>
      </c>
      <c r="E169" s="45">
        <f t="shared" si="6"/>
        <v>0</v>
      </c>
      <c r="F169" s="45">
        <f>VLOOKUP(B169,'Chinook catch split '!D:I,5,TRUE)/7</f>
        <v>0</v>
      </c>
      <c r="G169" s="45">
        <f t="shared" si="7"/>
        <v>0</v>
      </c>
      <c r="H169">
        <v>192.2</v>
      </c>
      <c r="I169">
        <f t="shared" si="8"/>
        <v>7.1185185185185179E-3</v>
      </c>
    </row>
    <row r="170" spans="2:9" x14ac:dyDescent="0.25">
      <c r="B170" s="47">
        <v>45674</v>
      </c>
      <c r="C170" s="45">
        <v>383</v>
      </c>
      <c r="D170" s="45">
        <f>VLOOKUP(B170,'Chinook catch split '!D:G,3,TRUE)/7</f>
        <v>0</v>
      </c>
      <c r="E170" s="45">
        <f t="shared" si="6"/>
        <v>0</v>
      </c>
      <c r="F170" s="45">
        <f>VLOOKUP(B170,'Chinook catch split '!D:I,5,TRUE)/7</f>
        <v>0</v>
      </c>
      <c r="G170" s="45">
        <f t="shared" si="7"/>
        <v>0</v>
      </c>
      <c r="H170">
        <v>101</v>
      </c>
      <c r="I170">
        <f t="shared" si="8"/>
        <v>3.7407407407407407E-3</v>
      </c>
    </row>
    <row r="171" spans="2:9" x14ac:dyDescent="0.25">
      <c r="B171" s="47">
        <v>45675</v>
      </c>
      <c r="C171" s="45">
        <v>384</v>
      </c>
      <c r="D171" s="45">
        <f>VLOOKUP(B171,'Chinook catch split '!D:G,3,TRUE)/7</f>
        <v>0</v>
      </c>
      <c r="E171" s="45">
        <f t="shared" si="6"/>
        <v>0</v>
      </c>
      <c r="F171" s="45">
        <f>VLOOKUP(B171,'Chinook catch split '!D:I,5,TRUE)/7</f>
        <v>0</v>
      </c>
      <c r="G171" s="45">
        <f t="shared" si="7"/>
        <v>0</v>
      </c>
      <c r="H171">
        <v>0</v>
      </c>
      <c r="I171">
        <f t="shared" si="8"/>
        <v>0</v>
      </c>
    </row>
    <row r="172" spans="2:9" x14ac:dyDescent="0.25">
      <c r="B172" s="47">
        <v>45676</v>
      </c>
      <c r="C172" s="45">
        <v>385</v>
      </c>
      <c r="D172" s="45">
        <f>VLOOKUP(B172,'Chinook catch split '!D:G,3,TRUE)/7</f>
        <v>0</v>
      </c>
      <c r="E172" s="45">
        <f t="shared" si="6"/>
        <v>0</v>
      </c>
      <c r="F172" s="45">
        <f>VLOOKUP(B172,'Chinook catch split '!D:I,5,TRUE)/7</f>
        <v>0</v>
      </c>
      <c r="G172" s="45">
        <f t="shared" si="7"/>
        <v>0</v>
      </c>
      <c r="H172">
        <v>146</v>
      </c>
      <c r="I172">
        <f t="shared" si="8"/>
        <v>5.4074074074074076E-3</v>
      </c>
    </row>
    <row r="173" spans="2:9" x14ac:dyDescent="0.25">
      <c r="B173" s="47">
        <v>45677</v>
      </c>
      <c r="C173" s="45">
        <v>386</v>
      </c>
      <c r="D173" s="45">
        <f>VLOOKUP(B173,'Chinook catch split '!D:G,3,TRUE)/7</f>
        <v>0</v>
      </c>
      <c r="E173" s="45">
        <f t="shared" si="6"/>
        <v>0</v>
      </c>
      <c r="F173" s="45">
        <f>VLOOKUP(B173,'Chinook catch split '!D:I,5,TRUE)/7</f>
        <v>0</v>
      </c>
      <c r="G173" s="45">
        <f t="shared" si="7"/>
        <v>0</v>
      </c>
      <c r="H173">
        <v>214</v>
      </c>
      <c r="I173">
        <f t="shared" si="8"/>
        <v>7.9259259259259265E-3</v>
      </c>
    </row>
    <row r="174" spans="2:9" x14ac:dyDescent="0.25">
      <c r="B174" s="47">
        <v>45678</v>
      </c>
      <c r="C174" s="45">
        <v>387</v>
      </c>
      <c r="D174" s="45">
        <f>VLOOKUP(B174,'Chinook catch split '!D:G,3,TRUE)/7</f>
        <v>0</v>
      </c>
      <c r="E174" s="45">
        <f t="shared" si="6"/>
        <v>0</v>
      </c>
      <c r="F174" s="45">
        <f>VLOOKUP(B174,'Chinook catch split '!D:I,5,TRUE)/7</f>
        <v>0</v>
      </c>
      <c r="G174" s="45">
        <f t="shared" si="7"/>
        <v>0</v>
      </c>
      <c r="H174">
        <v>216</v>
      </c>
      <c r="I174">
        <f t="shared" si="8"/>
        <v>8.0000000000000002E-3</v>
      </c>
    </row>
    <row r="175" spans="2:9" x14ac:dyDescent="0.25">
      <c r="B175" s="47"/>
      <c r="C175" s="45"/>
      <c r="D175" s="45"/>
      <c r="E175" s="45"/>
      <c r="F175" s="45"/>
      <c r="G175" s="45"/>
    </row>
    <row r="176" spans="2:9" x14ac:dyDescent="0.25">
      <c r="B176" s="47"/>
      <c r="C176" s="45"/>
      <c r="D176" s="45"/>
      <c r="E176" s="45"/>
      <c r="F176" s="45"/>
      <c r="G176" s="45"/>
    </row>
    <row r="177" spans="2:7" x14ac:dyDescent="0.25">
      <c r="B177" s="47"/>
      <c r="C177" s="45"/>
      <c r="D177" s="45"/>
      <c r="E177" s="45"/>
      <c r="F177" s="45"/>
      <c r="G177" s="45"/>
    </row>
    <row r="178" spans="2:7" x14ac:dyDescent="0.25">
      <c r="B178" s="47"/>
      <c r="C178" s="45"/>
      <c r="D178" s="45"/>
      <c r="E178" s="45"/>
      <c r="F178" s="45"/>
      <c r="G178" s="45"/>
    </row>
    <row r="179" spans="2:7" x14ac:dyDescent="0.25">
      <c r="B179" s="47"/>
      <c r="C179" s="45"/>
      <c r="D179" s="45"/>
      <c r="E179" s="45"/>
      <c r="F179" s="45"/>
      <c r="G179" s="45"/>
    </row>
    <row r="180" spans="2:7" x14ac:dyDescent="0.25">
      <c r="B180" s="47"/>
      <c r="C180" s="45"/>
      <c r="D180" s="45"/>
      <c r="E180" s="45"/>
      <c r="F180" s="45"/>
      <c r="G180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Chinook catch split </vt:lpstr>
      <vt:lpstr>Nisq Chum Catch</vt:lpstr>
      <vt:lpstr>Summarized Both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Allyn</dc:creator>
  <cp:lastModifiedBy>Liz Allyn</cp:lastModifiedBy>
  <dcterms:created xsi:type="dcterms:W3CDTF">2024-08-22T18:32:17Z</dcterms:created>
  <dcterms:modified xsi:type="dcterms:W3CDTF">2024-08-22T21:16:01Z</dcterms:modified>
</cp:coreProperties>
</file>