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illian.howard\Desktop\ballard locks counts and LW stuff\past-year-specific report spreadsheets\"/>
    </mc:Choice>
  </mc:AlternateContent>
  <bookViews>
    <workbookView xWindow="15252" yWindow="228" windowWidth="23040" windowHeight="9396"/>
  </bookViews>
  <sheets>
    <sheet name="all spp" sheetId="5" r:id="rId1"/>
    <sheet name="chinook" sheetId="4" r:id="rId2"/>
    <sheet name="sockeye Adults" sheetId="1" r:id="rId3"/>
    <sheet name="sockeye Jacks" sheetId="2" r:id="rId4"/>
    <sheet name="Locks Coho Estimate" sheetId="3" r:id="rId5"/>
  </sheets>
  <definedNames>
    <definedName name="_xlnm.Print_Area" localSheetId="4">'Locks Coho Estimate'!$A$1:$N$38</definedName>
    <definedName name="_xlnm.Print_Area" localSheetId="2">'sockeye Adults'!$A$1:$J$115</definedName>
  </definedNames>
  <calcPr calcId="162913"/>
</workbook>
</file>

<file path=xl/calcChain.xml><?xml version="1.0" encoding="utf-8"?>
<calcChain xmlns="http://schemas.openxmlformats.org/spreadsheetml/2006/main">
  <c r="N118" i="4" l="1"/>
  <c r="M118" i="4"/>
  <c r="L118" i="4"/>
  <c r="K118" i="4"/>
  <c r="O118" i="4" s="1"/>
  <c r="J118" i="4"/>
  <c r="N117" i="4"/>
  <c r="M117" i="4"/>
  <c r="L117" i="4"/>
  <c r="O117" i="4" s="1"/>
  <c r="K117" i="4"/>
  <c r="J117" i="4"/>
  <c r="N116" i="4"/>
  <c r="M116" i="4"/>
  <c r="L116" i="4"/>
  <c r="K116" i="4"/>
  <c r="J116" i="4"/>
  <c r="O116" i="4" s="1"/>
  <c r="N115" i="4"/>
  <c r="M115" i="4"/>
  <c r="L115" i="4"/>
  <c r="O115" i="4" s="1"/>
  <c r="K115" i="4"/>
  <c r="J115" i="4"/>
  <c r="N114" i="4"/>
  <c r="M114" i="4"/>
  <c r="L114" i="4"/>
  <c r="K114" i="4"/>
  <c r="O114" i="4" s="1"/>
  <c r="J114" i="4"/>
  <c r="N113" i="4"/>
  <c r="M113" i="4"/>
  <c r="L113" i="4"/>
  <c r="K113" i="4"/>
  <c r="J113" i="4"/>
  <c r="O113" i="4" s="1"/>
  <c r="N112" i="4"/>
  <c r="M112" i="4"/>
  <c r="L112" i="4"/>
  <c r="K112" i="4"/>
  <c r="J112" i="4"/>
  <c r="O112" i="4" s="1"/>
  <c r="N111" i="4"/>
  <c r="M111" i="4"/>
  <c r="L111" i="4"/>
  <c r="K111" i="4"/>
  <c r="J111" i="4"/>
  <c r="O111" i="4" s="1"/>
  <c r="O110" i="4"/>
  <c r="N110" i="4"/>
  <c r="M110" i="4"/>
  <c r="L110" i="4"/>
  <c r="K110" i="4"/>
  <c r="J110" i="4"/>
  <c r="N109" i="4"/>
  <c r="M109" i="4"/>
  <c r="L109" i="4"/>
  <c r="K109" i="4"/>
  <c r="J109" i="4"/>
  <c r="O109" i="4" s="1"/>
  <c r="O108" i="4"/>
  <c r="N108" i="4"/>
  <c r="M108" i="4"/>
  <c r="L108" i="4"/>
  <c r="K108" i="4"/>
  <c r="J108" i="4"/>
  <c r="N107" i="4"/>
  <c r="M107" i="4"/>
  <c r="L107" i="4"/>
  <c r="K107" i="4"/>
  <c r="J107" i="4"/>
  <c r="O107" i="4" s="1"/>
  <c r="N106" i="4"/>
  <c r="M106" i="4"/>
  <c r="L106" i="4"/>
  <c r="K106" i="4"/>
  <c r="O106" i="4" s="1"/>
  <c r="J106" i="4"/>
  <c r="N105" i="4"/>
  <c r="M105" i="4"/>
  <c r="L105" i="4"/>
  <c r="O105" i="4" s="1"/>
  <c r="K105" i="4"/>
  <c r="J105" i="4"/>
  <c r="N104" i="4"/>
  <c r="M104" i="4"/>
  <c r="L104" i="4"/>
  <c r="K104" i="4"/>
  <c r="J104" i="4"/>
  <c r="O104" i="4" s="1"/>
  <c r="N103" i="4"/>
  <c r="M103" i="4"/>
  <c r="L103" i="4"/>
  <c r="O103" i="4" s="1"/>
  <c r="K103" i="4"/>
  <c r="J103" i="4"/>
  <c r="N102" i="4"/>
  <c r="M102" i="4"/>
  <c r="L102" i="4"/>
  <c r="K102" i="4"/>
  <c r="O102" i="4" s="1"/>
  <c r="J102" i="4"/>
  <c r="O101" i="4"/>
  <c r="N101" i="4"/>
  <c r="M101" i="4"/>
  <c r="L101" i="4"/>
  <c r="K101" i="4"/>
  <c r="J101" i="4"/>
  <c r="N100" i="4"/>
  <c r="M100" i="4"/>
  <c r="L100" i="4"/>
  <c r="K100" i="4"/>
  <c r="J100" i="4"/>
  <c r="O100" i="4" s="1"/>
  <c r="N99" i="4"/>
  <c r="M99" i="4"/>
  <c r="L99" i="4"/>
  <c r="K99" i="4"/>
  <c r="J99" i="4"/>
  <c r="O99" i="4" s="1"/>
  <c r="O98" i="4"/>
  <c r="N98" i="4"/>
  <c r="M98" i="4"/>
  <c r="L98" i="4"/>
  <c r="K98" i="4"/>
  <c r="J98" i="4"/>
  <c r="N97" i="4"/>
  <c r="M97" i="4"/>
  <c r="L97" i="4"/>
  <c r="K97" i="4"/>
  <c r="J97" i="4"/>
  <c r="O97" i="4" s="1"/>
  <c r="O96" i="4"/>
  <c r="N96" i="4"/>
  <c r="M96" i="4"/>
  <c r="L96" i="4"/>
  <c r="K96" i="4"/>
  <c r="J96" i="4"/>
  <c r="N95" i="4"/>
  <c r="M95" i="4"/>
  <c r="L95" i="4"/>
  <c r="K95" i="4"/>
  <c r="J95" i="4"/>
  <c r="O95" i="4" s="1"/>
  <c r="N94" i="4"/>
  <c r="M94" i="4"/>
  <c r="L94" i="4"/>
  <c r="K94" i="4"/>
  <c r="O94" i="4" s="1"/>
  <c r="J94" i="4"/>
  <c r="N93" i="4"/>
  <c r="M93" i="4"/>
  <c r="L93" i="4"/>
  <c r="O93" i="4" s="1"/>
  <c r="K93" i="4"/>
  <c r="J93" i="4"/>
  <c r="N92" i="4"/>
  <c r="M92" i="4"/>
  <c r="L92" i="4"/>
  <c r="K92" i="4"/>
  <c r="J92" i="4"/>
  <c r="O92" i="4" s="1"/>
  <c r="N91" i="4"/>
  <c r="M91" i="4"/>
  <c r="L91" i="4"/>
  <c r="O91" i="4" s="1"/>
  <c r="K91" i="4"/>
  <c r="J91" i="4"/>
  <c r="N90" i="4"/>
  <c r="M90" i="4"/>
  <c r="L90" i="4"/>
  <c r="K90" i="4"/>
  <c r="O90" i="4" s="1"/>
  <c r="J90" i="4"/>
  <c r="O89" i="4"/>
  <c r="N89" i="4"/>
  <c r="M89" i="4"/>
  <c r="L89" i="4"/>
  <c r="K89" i="4"/>
  <c r="J89" i="4"/>
  <c r="N88" i="4"/>
  <c r="M88" i="4"/>
  <c r="L88" i="4"/>
  <c r="K88" i="4"/>
  <c r="J88" i="4"/>
  <c r="O88" i="4" s="1"/>
  <c r="N87" i="4"/>
  <c r="M87" i="4"/>
  <c r="L87" i="4"/>
  <c r="K87" i="4"/>
  <c r="J87" i="4"/>
  <c r="O87" i="4" s="1"/>
  <c r="O86" i="4"/>
  <c r="N86" i="4"/>
  <c r="M86" i="4"/>
  <c r="L86" i="4"/>
  <c r="K86" i="4"/>
  <c r="J86" i="4"/>
  <c r="N85" i="4"/>
  <c r="M85" i="4"/>
  <c r="L85" i="4"/>
  <c r="K85" i="4"/>
  <c r="J85" i="4"/>
  <c r="O85" i="4" s="1"/>
  <c r="O84" i="4"/>
  <c r="N84" i="4"/>
  <c r="M84" i="4"/>
  <c r="L84" i="4"/>
  <c r="K84" i="4"/>
  <c r="J84" i="4"/>
  <c r="N83" i="4"/>
  <c r="M83" i="4"/>
  <c r="L83" i="4"/>
  <c r="K83" i="4"/>
  <c r="J83" i="4"/>
  <c r="O83" i="4" s="1"/>
  <c r="N82" i="4"/>
  <c r="M82" i="4"/>
  <c r="L82" i="4"/>
  <c r="K82" i="4"/>
  <c r="O82" i="4" s="1"/>
  <c r="J82" i="4"/>
  <c r="N81" i="4"/>
  <c r="M81" i="4"/>
  <c r="L81" i="4"/>
  <c r="O81" i="4" s="1"/>
  <c r="K81" i="4"/>
  <c r="J81" i="4"/>
  <c r="N80" i="4"/>
  <c r="M80" i="4"/>
  <c r="L80" i="4"/>
  <c r="K80" i="4"/>
  <c r="J80" i="4"/>
  <c r="O80" i="4" s="1"/>
  <c r="N79" i="4"/>
  <c r="M79" i="4"/>
  <c r="L79" i="4"/>
  <c r="O79" i="4" s="1"/>
  <c r="K79" i="4"/>
  <c r="J79" i="4"/>
  <c r="N78" i="4"/>
  <c r="M78" i="4"/>
  <c r="L78" i="4"/>
  <c r="K78" i="4"/>
  <c r="O78" i="4" s="1"/>
  <c r="J78" i="4"/>
  <c r="O77" i="4"/>
  <c r="N77" i="4"/>
  <c r="M77" i="4"/>
  <c r="L77" i="4"/>
  <c r="K77" i="4"/>
  <c r="J77" i="4"/>
  <c r="N76" i="4"/>
  <c r="M76" i="4"/>
  <c r="L76" i="4"/>
  <c r="K76" i="4"/>
  <c r="J76" i="4"/>
  <c r="O76" i="4" s="1"/>
  <c r="N75" i="4"/>
  <c r="M75" i="4"/>
  <c r="L75" i="4"/>
  <c r="K75" i="4"/>
  <c r="J75" i="4"/>
  <c r="O75" i="4" s="1"/>
  <c r="O74" i="4"/>
  <c r="N74" i="4"/>
  <c r="M74" i="4"/>
  <c r="L74" i="4"/>
  <c r="K74" i="4"/>
  <c r="J74" i="4"/>
  <c r="N73" i="4"/>
  <c r="M73" i="4"/>
  <c r="L73" i="4"/>
  <c r="K73" i="4"/>
  <c r="J73" i="4"/>
  <c r="O73" i="4" s="1"/>
  <c r="O72" i="4"/>
  <c r="N72" i="4"/>
  <c r="M72" i="4"/>
  <c r="L72" i="4"/>
  <c r="K72" i="4"/>
  <c r="J72" i="4"/>
  <c r="N71" i="4"/>
  <c r="M71" i="4"/>
  <c r="L71" i="4"/>
  <c r="K71" i="4"/>
  <c r="J71" i="4"/>
  <c r="O71" i="4" s="1"/>
  <c r="N70" i="4"/>
  <c r="M70" i="4"/>
  <c r="L70" i="4"/>
  <c r="K70" i="4"/>
  <c r="O70" i="4" s="1"/>
  <c r="J70" i="4"/>
  <c r="N69" i="4"/>
  <c r="M69" i="4"/>
  <c r="L69" i="4"/>
  <c r="O69" i="4" s="1"/>
  <c r="K69" i="4"/>
  <c r="J69" i="4"/>
  <c r="N68" i="4"/>
  <c r="M68" i="4"/>
  <c r="L68" i="4"/>
  <c r="K68" i="4"/>
  <c r="J68" i="4"/>
  <c r="O68" i="4" s="1"/>
  <c r="N67" i="4"/>
  <c r="M67" i="4"/>
  <c r="L67" i="4"/>
  <c r="O67" i="4" s="1"/>
  <c r="K67" i="4"/>
  <c r="J67" i="4"/>
  <c r="N66" i="4"/>
  <c r="M66" i="4"/>
  <c r="L66" i="4"/>
  <c r="K66" i="4"/>
  <c r="O66" i="4" s="1"/>
  <c r="J66" i="4"/>
  <c r="O65" i="4"/>
  <c r="N65" i="4"/>
  <c r="M65" i="4"/>
  <c r="L65" i="4"/>
  <c r="K65" i="4"/>
  <c r="J65" i="4"/>
  <c r="N64" i="4"/>
  <c r="M64" i="4"/>
  <c r="L64" i="4"/>
  <c r="K64" i="4"/>
  <c r="J64" i="4"/>
  <c r="O64" i="4" s="1"/>
  <c r="N63" i="4"/>
  <c r="M63" i="4"/>
  <c r="L63" i="4"/>
  <c r="K63" i="4"/>
  <c r="J63" i="4"/>
  <c r="O63" i="4" s="1"/>
  <c r="O62" i="4"/>
  <c r="N62" i="4"/>
  <c r="M62" i="4"/>
  <c r="L62" i="4"/>
  <c r="K62" i="4"/>
  <c r="J62" i="4"/>
  <c r="N61" i="4"/>
  <c r="M61" i="4"/>
  <c r="L61" i="4"/>
  <c r="K61" i="4"/>
  <c r="J61" i="4"/>
  <c r="O61" i="4" s="1"/>
  <c r="O60" i="4"/>
  <c r="N60" i="4"/>
  <c r="M60" i="4"/>
  <c r="L60" i="4"/>
  <c r="K60" i="4"/>
  <c r="J60" i="4"/>
  <c r="N59" i="4"/>
  <c r="M59" i="4"/>
  <c r="L59" i="4"/>
  <c r="K59" i="4"/>
  <c r="J59" i="4"/>
  <c r="O59" i="4" s="1"/>
  <c r="N58" i="4"/>
  <c r="M58" i="4"/>
  <c r="L58" i="4"/>
  <c r="K58" i="4"/>
  <c r="O58" i="4" s="1"/>
  <c r="J58" i="4"/>
  <c r="N57" i="4"/>
  <c r="M57" i="4"/>
  <c r="L57" i="4"/>
  <c r="O57" i="4" s="1"/>
  <c r="K57" i="4"/>
  <c r="J57" i="4"/>
  <c r="N56" i="4"/>
  <c r="M56" i="4"/>
  <c r="L56" i="4"/>
  <c r="K56" i="4"/>
  <c r="J56" i="4"/>
  <c r="O56" i="4" s="1"/>
  <c r="N55" i="4"/>
  <c r="M55" i="4"/>
  <c r="L55" i="4"/>
  <c r="O55" i="4" s="1"/>
  <c r="K55" i="4"/>
  <c r="J55" i="4"/>
  <c r="N54" i="4"/>
  <c r="M54" i="4"/>
  <c r="L54" i="4"/>
  <c r="K54" i="4"/>
  <c r="J54" i="4"/>
  <c r="O54" i="4" s="1"/>
  <c r="O53" i="4"/>
  <c r="N53" i="4"/>
  <c r="M53" i="4"/>
  <c r="L53" i="4"/>
  <c r="K53" i="4"/>
  <c r="J53" i="4"/>
  <c r="N52" i="4"/>
  <c r="M52" i="4"/>
  <c r="L52" i="4"/>
  <c r="K52" i="4"/>
  <c r="J52" i="4"/>
  <c r="O52" i="4" s="1"/>
  <c r="N51" i="4"/>
  <c r="M51" i="4"/>
  <c r="L51" i="4"/>
  <c r="K51" i="4"/>
  <c r="J51" i="4"/>
  <c r="O51" i="4" s="1"/>
  <c r="O50" i="4"/>
  <c r="N50" i="4"/>
  <c r="M50" i="4"/>
  <c r="L50" i="4"/>
  <c r="K50" i="4"/>
  <c r="J50" i="4"/>
  <c r="N49" i="4"/>
  <c r="M49" i="4"/>
  <c r="L49" i="4"/>
  <c r="K49" i="4"/>
  <c r="J49" i="4"/>
  <c r="O49" i="4" s="1"/>
  <c r="O48" i="4"/>
  <c r="N48" i="4"/>
  <c r="M48" i="4"/>
  <c r="L48" i="4"/>
  <c r="K48" i="4"/>
  <c r="J48" i="4"/>
  <c r="N47" i="4"/>
  <c r="M47" i="4"/>
  <c r="L47" i="4"/>
  <c r="K47" i="4"/>
  <c r="J47" i="4"/>
  <c r="O47" i="4" s="1"/>
  <c r="N46" i="4"/>
  <c r="M46" i="4"/>
  <c r="L46" i="4"/>
  <c r="K46" i="4"/>
  <c r="O46" i="4" s="1"/>
  <c r="J46" i="4"/>
  <c r="N45" i="4"/>
  <c r="M45" i="4"/>
  <c r="L45" i="4"/>
  <c r="O45" i="4" s="1"/>
  <c r="K45" i="4"/>
  <c r="J45" i="4"/>
  <c r="N44" i="4"/>
  <c r="M44" i="4"/>
  <c r="L44" i="4"/>
  <c r="K44" i="4"/>
  <c r="J44" i="4"/>
  <c r="O44" i="4" s="1"/>
  <c r="O43" i="4"/>
  <c r="N43" i="4"/>
  <c r="M43" i="4"/>
  <c r="L43" i="4"/>
  <c r="K43" i="4"/>
  <c r="J43" i="4"/>
  <c r="N42" i="4"/>
  <c r="M42" i="4"/>
  <c r="L42" i="4"/>
  <c r="K42" i="4"/>
  <c r="J42" i="4"/>
  <c r="O42" i="4" s="1"/>
  <c r="O41" i="4"/>
  <c r="N41" i="4"/>
  <c r="M41" i="4"/>
  <c r="L41" i="4"/>
  <c r="K41" i="4"/>
  <c r="J41" i="4"/>
  <c r="N40" i="4"/>
  <c r="M40" i="4"/>
  <c r="L40" i="4"/>
  <c r="K40" i="4"/>
  <c r="J40" i="4"/>
  <c r="O40" i="4" s="1"/>
  <c r="N39" i="4"/>
  <c r="M39" i="4"/>
  <c r="L39" i="4"/>
  <c r="K39" i="4"/>
  <c r="J39" i="4"/>
  <c r="O39" i="4" s="1"/>
  <c r="O38" i="4"/>
  <c r="N38" i="4"/>
  <c r="M38" i="4"/>
  <c r="L38" i="4"/>
  <c r="K38" i="4"/>
  <c r="J38" i="4"/>
  <c r="N37" i="4"/>
  <c r="M37" i="4"/>
  <c r="L37" i="4"/>
  <c r="K37" i="4"/>
  <c r="J37" i="4"/>
  <c r="O37" i="4" s="1"/>
  <c r="O36" i="4"/>
  <c r="N36" i="4"/>
  <c r="M36" i="4"/>
  <c r="L36" i="4"/>
  <c r="K36" i="4"/>
  <c r="J36" i="4"/>
  <c r="N35" i="4"/>
  <c r="M35" i="4"/>
  <c r="L35" i="4"/>
  <c r="K35" i="4"/>
  <c r="J35" i="4"/>
  <c r="O35" i="4" s="1"/>
  <c r="N34" i="4"/>
  <c r="M34" i="4"/>
  <c r="L34" i="4"/>
  <c r="K34" i="4"/>
  <c r="O34" i="4" s="1"/>
  <c r="J34" i="4"/>
  <c r="N33" i="4"/>
  <c r="M33" i="4"/>
  <c r="L33" i="4"/>
  <c r="O33" i="4" s="1"/>
  <c r="K33" i="4"/>
  <c r="J33" i="4"/>
  <c r="N32" i="4"/>
  <c r="M32" i="4"/>
  <c r="L32" i="4"/>
  <c r="K32" i="4"/>
  <c r="J32" i="4"/>
  <c r="O32" i="4" s="1"/>
  <c r="O31" i="4"/>
  <c r="N31" i="4"/>
  <c r="M31" i="4"/>
  <c r="L31" i="4"/>
  <c r="K31" i="4"/>
  <c r="J31" i="4"/>
  <c r="N30" i="4"/>
  <c r="M30" i="4"/>
  <c r="L30" i="4"/>
  <c r="K30" i="4"/>
  <c r="J30" i="4"/>
  <c r="O30" i="4" s="1"/>
  <c r="O29" i="4"/>
  <c r="N29" i="4"/>
  <c r="M29" i="4"/>
  <c r="L29" i="4"/>
  <c r="K29" i="4"/>
  <c r="J29" i="4"/>
  <c r="N28" i="4"/>
  <c r="M28" i="4"/>
  <c r="L28" i="4"/>
  <c r="K28" i="4"/>
  <c r="J28" i="4"/>
  <c r="O28" i="4" s="1"/>
  <c r="N27" i="4"/>
  <c r="M27" i="4"/>
  <c r="L27" i="4"/>
  <c r="K27" i="4"/>
  <c r="J27" i="4"/>
  <c r="O27" i="4" s="1"/>
  <c r="O26" i="4"/>
  <c r="N26" i="4"/>
  <c r="M26" i="4"/>
  <c r="L26" i="4"/>
  <c r="K26" i="4"/>
  <c r="J26" i="4"/>
  <c r="N25" i="4"/>
  <c r="M25" i="4"/>
  <c r="L25" i="4"/>
  <c r="K25" i="4"/>
  <c r="J25" i="4"/>
  <c r="O25" i="4" s="1"/>
  <c r="O24" i="4"/>
  <c r="N24" i="4"/>
  <c r="M24" i="4"/>
  <c r="L24" i="4"/>
  <c r="K24" i="4"/>
  <c r="J24" i="4"/>
  <c r="N23" i="4"/>
  <c r="M23" i="4"/>
  <c r="L23" i="4"/>
  <c r="K23" i="4"/>
  <c r="J23" i="4"/>
  <c r="O23" i="4" s="1"/>
  <c r="O22" i="4"/>
  <c r="N22" i="4"/>
  <c r="M22" i="4"/>
  <c r="L22" i="4"/>
  <c r="K22" i="4"/>
  <c r="J22" i="4"/>
  <c r="N21" i="4"/>
  <c r="M21" i="4"/>
  <c r="L21" i="4"/>
  <c r="O21" i="4" s="1"/>
  <c r="K21" i="4"/>
  <c r="J21" i="4"/>
  <c r="N20" i="4"/>
  <c r="M20" i="4"/>
  <c r="L20" i="4"/>
  <c r="K20" i="4"/>
  <c r="J20" i="4"/>
  <c r="O20" i="4" s="1"/>
  <c r="O19" i="4"/>
  <c r="N19" i="4"/>
  <c r="M19" i="4"/>
  <c r="L19" i="4"/>
  <c r="K19" i="4"/>
  <c r="J19" i="4"/>
  <c r="N18" i="4"/>
  <c r="M18" i="4"/>
  <c r="L18" i="4"/>
  <c r="K18" i="4"/>
  <c r="J18" i="4"/>
  <c r="O18" i="4" s="1"/>
  <c r="O17" i="4"/>
  <c r="N17" i="4"/>
  <c r="M17" i="4"/>
  <c r="L17" i="4"/>
  <c r="K17" i="4"/>
  <c r="J17" i="4"/>
  <c r="N16" i="4"/>
  <c r="M16" i="4"/>
  <c r="L16" i="4"/>
  <c r="K16" i="4"/>
  <c r="J16" i="4"/>
  <c r="O16" i="4" s="1"/>
  <c r="N15" i="4"/>
  <c r="M15" i="4"/>
  <c r="L15" i="4"/>
  <c r="K15" i="4"/>
  <c r="J15" i="4"/>
  <c r="O15" i="4" s="1"/>
  <c r="O14" i="4"/>
  <c r="N14" i="4"/>
  <c r="M14" i="4"/>
  <c r="L14" i="4"/>
  <c r="K14" i="4"/>
  <c r="J14" i="4"/>
  <c r="N13" i="4"/>
  <c r="M13" i="4"/>
  <c r="L13" i="4"/>
  <c r="K13" i="4"/>
  <c r="J13" i="4"/>
  <c r="O13" i="4" s="1"/>
  <c r="O12" i="4"/>
  <c r="N12" i="4"/>
  <c r="M12" i="4"/>
  <c r="L12" i="4"/>
  <c r="K12" i="4"/>
  <c r="J12" i="4"/>
  <c r="N11" i="4"/>
  <c r="M11" i="4"/>
  <c r="L11" i="4"/>
  <c r="K11" i="4"/>
  <c r="J11" i="4"/>
  <c r="O11" i="4" s="1"/>
  <c r="O10" i="4"/>
  <c r="N10" i="4"/>
  <c r="M10" i="4"/>
  <c r="L10" i="4"/>
  <c r="K10" i="4"/>
  <c r="J10" i="4"/>
  <c r="N9" i="4"/>
  <c r="M9" i="4"/>
  <c r="L9" i="4"/>
  <c r="O9" i="4" s="1"/>
  <c r="K9" i="4"/>
  <c r="J9" i="4"/>
  <c r="N8" i="4"/>
  <c r="M8" i="4"/>
  <c r="L8" i="4"/>
  <c r="K8" i="4"/>
  <c r="J8" i="4"/>
  <c r="O8" i="4" s="1"/>
  <c r="P8" i="4" s="1"/>
  <c r="O7" i="4"/>
  <c r="N7" i="4"/>
  <c r="M7" i="4"/>
  <c r="L7" i="4"/>
  <c r="K7" i="4"/>
  <c r="J7" i="4"/>
  <c r="N6" i="4"/>
  <c r="M6" i="4"/>
  <c r="L6" i="4"/>
  <c r="K6" i="4"/>
  <c r="J6" i="4"/>
  <c r="O6" i="4" s="1"/>
  <c r="P6" i="4" s="1"/>
  <c r="P7" i="4" s="1"/>
  <c r="P11" i="4" l="1"/>
  <c r="P12" i="4" s="1"/>
  <c r="P13" i="4" s="1"/>
  <c r="P14" i="4" s="1"/>
  <c r="P15" i="4" s="1"/>
  <c r="P16" i="4" s="1"/>
  <c r="P17" i="4" s="1"/>
  <c r="P18" i="4" s="1"/>
  <c r="P19" i="4" s="1"/>
  <c r="P20" i="4" s="1"/>
  <c r="P21" i="4" s="1"/>
  <c r="P22" i="4" s="1"/>
  <c r="P23" i="4" s="1"/>
  <c r="P24" i="4" s="1"/>
  <c r="P25" i="4" s="1"/>
  <c r="P26" i="4" s="1"/>
  <c r="P27" i="4" s="1"/>
  <c r="P28" i="4" s="1"/>
  <c r="P29" i="4" s="1"/>
  <c r="P30" i="4" s="1"/>
  <c r="P31" i="4" s="1"/>
  <c r="P32" i="4" s="1"/>
  <c r="P33" i="4" s="1"/>
  <c r="P34" i="4" s="1"/>
  <c r="P35" i="4" s="1"/>
  <c r="P36" i="4" s="1"/>
  <c r="P37" i="4" s="1"/>
  <c r="P38" i="4" s="1"/>
  <c r="P39" i="4" s="1"/>
  <c r="P40" i="4" s="1"/>
  <c r="P41" i="4" s="1"/>
  <c r="P42" i="4" s="1"/>
  <c r="P43" i="4" s="1"/>
  <c r="P44" i="4" s="1"/>
  <c r="P45" i="4" s="1"/>
  <c r="P46" i="4" s="1"/>
  <c r="P47" i="4" s="1"/>
  <c r="P48" i="4" s="1"/>
  <c r="P49" i="4" s="1"/>
  <c r="P50" i="4" s="1"/>
  <c r="P51" i="4" s="1"/>
  <c r="P52" i="4" s="1"/>
  <c r="P53" i="4" s="1"/>
  <c r="P54" i="4" s="1"/>
  <c r="P55" i="4" s="1"/>
  <c r="P56" i="4" s="1"/>
  <c r="P57" i="4" s="1"/>
  <c r="P58" i="4" s="1"/>
  <c r="P59" i="4" s="1"/>
  <c r="P60" i="4" s="1"/>
  <c r="P61" i="4" s="1"/>
  <c r="P62" i="4" s="1"/>
  <c r="P63" i="4" s="1"/>
  <c r="P64" i="4" s="1"/>
  <c r="P65" i="4" s="1"/>
  <c r="P66" i="4" s="1"/>
  <c r="P67" i="4" s="1"/>
  <c r="P68" i="4" s="1"/>
  <c r="P69" i="4" s="1"/>
  <c r="P70" i="4" s="1"/>
  <c r="P71" i="4" s="1"/>
  <c r="P72" i="4" s="1"/>
  <c r="P73" i="4" s="1"/>
  <c r="P74" i="4" s="1"/>
  <c r="P75" i="4" s="1"/>
  <c r="P76" i="4" s="1"/>
  <c r="P77" i="4" s="1"/>
  <c r="P78" i="4" s="1"/>
  <c r="P79" i="4" s="1"/>
  <c r="P80" i="4" s="1"/>
  <c r="P81" i="4" s="1"/>
  <c r="P82" i="4" s="1"/>
  <c r="P83" i="4" s="1"/>
  <c r="P84" i="4" s="1"/>
  <c r="P85" i="4" s="1"/>
  <c r="P86" i="4" s="1"/>
  <c r="P87" i="4" s="1"/>
  <c r="P88" i="4" s="1"/>
  <c r="P89" i="4" s="1"/>
  <c r="P90" i="4" s="1"/>
  <c r="P91" i="4" s="1"/>
  <c r="P92" i="4" s="1"/>
  <c r="P93" i="4" s="1"/>
  <c r="P94" i="4" s="1"/>
  <c r="P95" i="4" s="1"/>
  <c r="P96" i="4" s="1"/>
  <c r="P97" i="4" s="1"/>
  <c r="P98" i="4" s="1"/>
  <c r="P99" i="4" s="1"/>
  <c r="P100" i="4" s="1"/>
  <c r="P101" i="4" s="1"/>
  <c r="P102" i="4" s="1"/>
  <c r="P103" i="4" s="1"/>
  <c r="P104" i="4" s="1"/>
  <c r="P105" i="4" s="1"/>
  <c r="P106" i="4" s="1"/>
  <c r="P107" i="4" s="1"/>
  <c r="P108" i="4" s="1"/>
  <c r="P109" i="4" s="1"/>
  <c r="P110" i="4" s="1"/>
  <c r="P111" i="4" s="1"/>
  <c r="P112" i="4" s="1"/>
  <c r="P113" i="4" s="1"/>
  <c r="P114" i="4" s="1"/>
  <c r="P115" i="4" s="1"/>
  <c r="P116" i="4" s="1"/>
  <c r="P117" i="4" s="1"/>
  <c r="P118" i="4" s="1"/>
  <c r="P9" i="4"/>
  <c r="P10" i="4" s="1"/>
  <c r="L37" i="3" l="1"/>
  <c r="M37" i="3" s="1"/>
  <c r="J37" i="3"/>
  <c r="I37" i="3"/>
  <c r="H37" i="3"/>
  <c r="K37" i="3" s="1"/>
  <c r="L36" i="3"/>
  <c r="M36" i="3" s="1"/>
  <c r="J36" i="3"/>
  <c r="I36" i="3"/>
  <c r="H36" i="3"/>
  <c r="K36" i="3" s="1"/>
  <c r="J35" i="3"/>
  <c r="L35" i="3" s="1"/>
  <c r="M35" i="3" s="1"/>
  <c r="I35" i="3"/>
  <c r="H35" i="3"/>
  <c r="K35" i="3" s="1"/>
  <c r="J34" i="3"/>
  <c r="L34" i="3" s="1"/>
  <c r="M34" i="3" s="1"/>
  <c r="I34" i="3"/>
  <c r="K34" i="3" s="1"/>
  <c r="H34" i="3"/>
  <c r="J33" i="3"/>
  <c r="L33" i="3" s="1"/>
  <c r="M33" i="3" s="1"/>
  <c r="I33" i="3"/>
  <c r="H33" i="3"/>
  <c r="K33" i="3" s="1"/>
  <c r="L32" i="3"/>
  <c r="M32" i="3" s="1"/>
  <c r="K32" i="3"/>
  <c r="J32" i="3"/>
  <c r="I32" i="3"/>
  <c r="H32" i="3"/>
  <c r="K31" i="3"/>
  <c r="J31" i="3"/>
  <c r="I31" i="3"/>
  <c r="L31" i="3" s="1"/>
  <c r="M31" i="3" s="1"/>
  <c r="H31" i="3"/>
  <c r="J30" i="3"/>
  <c r="L30" i="3" s="1"/>
  <c r="M30" i="3" s="1"/>
  <c r="I30" i="3"/>
  <c r="K30" i="3" s="1"/>
  <c r="H30" i="3"/>
  <c r="J29" i="3"/>
  <c r="L29" i="3" s="1"/>
  <c r="M29" i="3" s="1"/>
  <c r="I29" i="3"/>
  <c r="H29" i="3"/>
  <c r="K29" i="3" s="1"/>
  <c r="J28" i="3"/>
  <c r="I28" i="3"/>
  <c r="L28" i="3" s="1"/>
  <c r="M28" i="3" s="1"/>
  <c r="H28" i="3"/>
  <c r="K28" i="3" s="1"/>
  <c r="J27" i="3"/>
  <c r="L27" i="3" s="1"/>
  <c r="M27" i="3" s="1"/>
  <c r="I27" i="3"/>
  <c r="H27" i="3"/>
  <c r="J26" i="3"/>
  <c r="L26" i="3" s="1"/>
  <c r="M26" i="3" s="1"/>
  <c r="I26" i="3"/>
  <c r="H26" i="3"/>
  <c r="K26" i="3" s="1"/>
  <c r="L25" i="3"/>
  <c r="M25" i="3" s="1"/>
  <c r="J25" i="3"/>
  <c r="I25" i="3"/>
  <c r="H25" i="3"/>
  <c r="K25" i="3" s="1"/>
  <c r="L24" i="3"/>
  <c r="M24" i="3" s="1"/>
  <c r="J24" i="3"/>
  <c r="I24" i="3"/>
  <c r="H24" i="3"/>
  <c r="K24" i="3" s="1"/>
  <c r="J23" i="3"/>
  <c r="L23" i="3" s="1"/>
  <c r="M23" i="3" s="1"/>
  <c r="I23" i="3"/>
  <c r="H23" i="3"/>
  <c r="K23" i="3" s="1"/>
  <c r="J22" i="3"/>
  <c r="L22" i="3" s="1"/>
  <c r="M22" i="3" s="1"/>
  <c r="I22" i="3"/>
  <c r="K22" i="3" s="1"/>
  <c r="H22" i="3"/>
  <c r="J21" i="3"/>
  <c r="L21" i="3" s="1"/>
  <c r="M21" i="3" s="1"/>
  <c r="I21" i="3"/>
  <c r="H21" i="3"/>
  <c r="K21" i="3" s="1"/>
  <c r="L20" i="3"/>
  <c r="M20" i="3" s="1"/>
  <c r="K20" i="3"/>
  <c r="J20" i="3"/>
  <c r="I20" i="3"/>
  <c r="H20" i="3"/>
  <c r="K19" i="3"/>
  <c r="J19" i="3"/>
  <c r="I19" i="3"/>
  <c r="L19" i="3" s="1"/>
  <c r="M19" i="3" s="1"/>
  <c r="H19" i="3"/>
  <c r="J18" i="3"/>
  <c r="L18" i="3" s="1"/>
  <c r="M18" i="3" s="1"/>
  <c r="I18" i="3"/>
  <c r="K18" i="3" s="1"/>
  <c r="H18" i="3"/>
  <c r="J17" i="3"/>
  <c r="L17" i="3" s="1"/>
  <c r="M17" i="3" s="1"/>
  <c r="I17" i="3"/>
  <c r="H17" i="3"/>
  <c r="K17" i="3" s="1"/>
  <c r="J16" i="3"/>
  <c r="L16" i="3" s="1"/>
  <c r="M16" i="3" s="1"/>
  <c r="I16" i="3"/>
  <c r="H16" i="3"/>
  <c r="K16" i="3" s="1"/>
  <c r="J15" i="3"/>
  <c r="L15" i="3" s="1"/>
  <c r="M15" i="3" s="1"/>
  <c r="I15" i="3"/>
  <c r="H15" i="3"/>
  <c r="J14" i="3"/>
  <c r="L14" i="3" s="1"/>
  <c r="M14" i="3" s="1"/>
  <c r="I14" i="3"/>
  <c r="H14" i="3"/>
  <c r="K14" i="3" s="1"/>
  <c r="L13" i="3"/>
  <c r="M13" i="3" s="1"/>
  <c r="J13" i="3"/>
  <c r="I13" i="3"/>
  <c r="H13" i="3"/>
  <c r="K13" i="3" s="1"/>
  <c r="L12" i="3"/>
  <c r="M12" i="3" s="1"/>
  <c r="J12" i="3"/>
  <c r="I12" i="3"/>
  <c r="H12" i="3"/>
  <c r="K12" i="3" s="1"/>
  <c r="J11" i="3"/>
  <c r="L11" i="3" s="1"/>
  <c r="M11" i="3" s="1"/>
  <c r="I11" i="3"/>
  <c r="H11" i="3"/>
  <c r="K11" i="3" s="1"/>
  <c r="J10" i="3"/>
  <c r="L10" i="3" s="1"/>
  <c r="M10" i="3" s="1"/>
  <c r="I10" i="3"/>
  <c r="K10" i="3" s="1"/>
  <c r="H10" i="3"/>
  <c r="J9" i="3"/>
  <c r="L9" i="3" s="1"/>
  <c r="M9" i="3" s="1"/>
  <c r="I9" i="3"/>
  <c r="H9" i="3"/>
  <c r="K9" i="3" s="1"/>
  <c r="L8" i="3"/>
  <c r="M8" i="3" s="1"/>
  <c r="K8" i="3"/>
  <c r="J8" i="3"/>
  <c r="I8" i="3"/>
  <c r="H8" i="3"/>
  <c r="K7" i="3"/>
  <c r="J7" i="3"/>
  <c r="I7" i="3"/>
  <c r="L7" i="3" s="1"/>
  <c r="M7" i="3" s="1"/>
  <c r="H7" i="3"/>
  <c r="J6" i="3"/>
  <c r="L6" i="3" s="1"/>
  <c r="M6" i="3" s="1"/>
  <c r="I6" i="3"/>
  <c r="K6" i="3" s="1"/>
  <c r="N6" i="3" s="1"/>
  <c r="N7" i="3" s="1"/>
  <c r="N8" i="3" s="1"/>
  <c r="H6" i="3"/>
  <c r="N9" i="3" l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N20" i="3" s="1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K15" i="3"/>
  <c r="K27" i="3"/>
  <c r="G65" i="1" l="1"/>
  <c r="G64" i="1"/>
  <c r="W3" i="1" l="1"/>
  <c r="H3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3" i="1"/>
  <c r="G62" i="1"/>
  <c r="G61" i="1"/>
  <c r="G60" i="1"/>
  <c r="G59" i="1"/>
  <c r="G58" i="1"/>
  <c r="G57" i="1"/>
  <c r="G56" i="1"/>
  <c r="G55" i="1"/>
  <c r="G54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H115" i="1"/>
  <c r="H114" i="1"/>
  <c r="H113" i="1"/>
  <c r="H112" i="1"/>
  <c r="H111" i="1"/>
  <c r="H110" i="1"/>
  <c r="H109" i="1"/>
  <c r="I109" i="1" s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I93" i="1" s="1"/>
  <c r="H92" i="1"/>
  <c r="H91" i="1"/>
  <c r="H90" i="1"/>
  <c r="H89" i="1"/>
  <c r="H88" i="1"/>
  <c r="H87" i="1"/>
  <c r="H86" i="1"/>
  <c r="H85" i="1"/>
  <c r="I85" i="1" s="1"/>
  <c r="H84" i="1"/>
  <c r="H83" i="1"/>
  <c r="H82" i="1"/>
  <c r="H81" i="1"/>
  <c r="H80" i="1"/>
  <c r="H79" i="1"/>
  <c r="H78" i="1"/>
  <c r="H77" i="1"/>
  <c r="I77" i="1" s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I61" i="1" s="1"/>
  <c r="H60" i="1"/>
  <c r="H59" i="1"/>
  <c r="H58" i="1"/>
  <c r="H57" i="1"/>
  <c r="H56" i="1"/>
  <c r="H55" i="1"/>
  <c r="H54" i="1"/>
  <c r="H53" i="1"/>
  <c r="H52" i="1"/>
  <c r="I52" i="1" s="1"/>
  <c r="H51" i="1"/>
  <c r="I51" i="1" s="1"/>
  <c r="H50" i="1"/>
  <c r="I50" i="1" s="1"/>
  <c r="H49" i="1"/>
  <c r="I49" i="1" s="1"/>
  <c r="H48" i="1"/>
  <c r="H47" i="1"/>
  <c r="H46" i="1"/>
  <c r="H45" i="1"/>
  <c r="H44" i="1"/>
  <c r="H43" i="1"/>
  <c r="H42" i="1"/>
  <c r="H41" i="1"/>
  <c r="I41" i="1" s="1"/>
  <c r="H40" i="1"/>
  <c r="H39" i="1"/>
  <c r="H38" i="1"/>
  <c r="H37" i="1"/>
  <c r="I37" i="1" s="1"/>
  <c r="H36" i="1"/>
  <c r="I36" i="1" s="1"/>
  <c r="H35" i="1"/>
  <c r="I35" i="1" s="1"/>
  <c r="H34" i="1"/>
  <c r="H33" i="1"/>
  <c r="H32" i="1"/>
  <c r="I32" i="1" s="1"/>
  <c r="H31" i="1"/>
  <c r="H30" i="1"/>
  <c r="I30" i="1" s="1"/>
  <c r="H29" i="1"/>
  <c r="I29" i="1" s="1"/>
  <c r="H28" i="1"/>
  <c r="I28" i="1" s="1"/>
  <c r="H27" i="1"/>
  <c r="I27" i="1" s="1"/>
  <c r="H26" i="1"/>
  <c r="I26" i="1" s="1"/>
  <c r="H25" i="1"/>
  <c r="I25" i="1" s="1"/>
  <c r="H24" i="1"/>
  <c r="I24" i="1" s="1"/>
  <c r="H23" i="1"/>
  <c r="I23" i="1" s="1"/>
  <c r="H22" i="1"/>
  <c r="H21" i="1"/>
  <c r="H20" i="1"/>
  <c r="I20" i="1" s="1"/>
  <c r="H19" i="1"/>
  <c r="H18" i="1"/>
  <c r="I18" i="1" s="1"/>
  <c r="H17" i="1"/>
  <c r="I17" i="1" s="1"/>
  <c r="H16" i="1"/>
  <c r="H15" i="1"/>
  <c r="I15" i="1" s="1"/>
  <c r="H14" i="1"/>
  <c r="I14" i="1" s="1"/>
  <c r="H13" i="1"/>
  <c r="I13" i="1" s="1"/>
  <c r="H12" i="1"/>
  <c r="I12" i="1" s="1"/>
  <c r="H11" i="1"/>
  <c r="I11" i="1" s="1"/>
  <c r="H10" i="1"/>
  <c r="H9" i="1"/>
  <c r="H8" i="1"/>
  <c r="I8" i="1" s="1"/>
  <c r="H7" i="1"/>
  <c r="H6" i="1"/>
  <c r="I6" i="1" s="1"/>
  <c r="H5" i="1"/>
  <c r="I5" i="1" s="1"/>
  <c r="H4" i="1"/>
  <c r="I4" i="1" s="1"/>
  <c r="J4" i="1" s="1"/>
  <c r="C92" i="2"/>
  <c r="C91" i="2"/>
  <c r="C90" i="2"/>
  <c r="C89" i="2"/>
  <c r="C88" i="2"/>
  <c r="C87" i="2"/>
  <c r="C86" i="2"/>
  <c r="C85" i="2"/>
  <c r="I7" i="1" l="1"/>
  <c r="I19" i="1"/>
  <c r="I31" i="1"/>
  <c r="I43" i="1"/>
  <c r="I44" i="1"/>
  <c r="I9" i="1"/>
  <c r="I33" i="1"/>
  <c r="I45" i="1"/>
  <c r="I21" i="1"/>
  <c r="I10" i="1"/>
  <c r="I22" i="1"/>
  <c r="I34" i="1"/>
  <c r="I101" i="1"/>
  <c r="I69" i="1"/>
  <c r="I57" i="1"/>
  <c r="I81" i="1"/>
  <c r="I105" i="1"/>
  <c r="I73" i="1"/>
  <c r="I97" i="1"/>
  <c r="I65" i="1"/>
  <c r="I89" i="1"/>
  <c r="I113" i="1"/>
  <c r="I48" i="1"/>
  <c r="I47" i="1"/>
  <c r="I46" i="1"/>
  <c r="I42" i="1"/>
  <c r="I40" i="1"/>
  <c r="I39" i="1"/>
  <c r="I38" i="1"/>
  <c r="W4" i="1"/>
  <c r="J5" i="1"/>
  <c r="I55" i="1"/>
  <c r="I59" i="1"/>
  <c r="I63" i="1"/>
  <c r="I67" i="1"/>
  <c r="I71" i="1"/>
  <c r="I75" i="1"/>
  <c r="I79" i="1"/>
  <c r="I83" i="1"/>
  <c r="I87" i="1"/>
  <c r="I91" i="1"/>
  <c r="I95" i="1"/>
  <c r="I99" i="1"/>
  <c r="I103" i="1"/>
  <c r="I107" i="1"/>
  <c r="I111" i="1"/>
  <c r="I115" i="1"/>
  <c r="I16" i="1"/>
  <c r="I56" i="1"/>
  <c r="I60" i="1"/>
  <c r="I64" i="1"/>
  <c r="I68" i="1"/>
  <c r="I72" i="1"/>
  <c r="I76" i="1"/>
  <c r="I80" i="1"/>
  <c r="I84" i="1"/>
  <c r="I88" i="1"/>
  <c r="I92" i="1"/>
  <c r="I96" i="1"/>
  <c r="I100" i="1"/>
  <c r="I104" i="1"/>
  <c r="I108" i="1"/>
  <c r="I112" i="1"/>
  <c r="I54" i="1"/>
  <c r="I58" i="1"/>
  <c r="I62" i="1"/>
  <c r="I66" i="1"/>
  <c r="I70" i="1"/>
  <c r="I74" i="1"/>
  <c r="I78" i="1"/>
  <c r="I82" i="1"/>
  <c r="I86" i="1"/>
  <c r="I90" i="1"/>
  <c r="I94" i="1"/>
  <c r="I98" i="1"/>
  <c r="I102" i="1"/>
  <c r="I106" i="1"/>
  <c r="I110" i="1"/>
  <c r="I114" i="1"/>
  <c r="C80" i="2"/>
  <c r="C81" i="2"/>
  <c r="C82" i="2"/>
  <c r="C83" i="2"/>
  <c r="C84" i="2"/>
  <c r="W5" i="1" l="1"/>
  <c r="J6" i="1"/>
  <c r="C77" i="2"/>
  <c r="C78" i="2"/>
  <c r="C79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W6" i="1" l="1"/>
  <c r="J7" i="1"/>
  <c r="G53" i="1"/>
  <c r="I53" i="1" s="1"/>
  <c r="W7" i="1" l="1"/>
  <c r="J8" i="1"/>
  <c r="C52" i="2"/>
  <c r="C51" i="2"/>
  <c r="C50" i="2"/>
  <c r="C49" i="2"/>
  <c r="C48" i="2"/>
  <c r="C47" i="2"/>
  <c r="C46" i="2"/>
  <c r="C45" i="2"/>
  <c r="C44" i="2"/>
  <c r="C43" i="2"/>
  <c r="C42" i="2"/>
  <c r="W8" i="1" l="1"/>
  <c r="J9" i="1"/>
  <c r="C41" i="2"/>
  <c r="C40" i="2"/>
  <c r="C39" i="2"/>
  <c r="C38" i="2"/>
  <c r="C37" i="2"/>
  <c r="C36" i="2"/>
  <c r="C35" i="2"/>
  <c r="W9" i="1" l="1"/>
  <c r="J10" i="1"/>
  <c r="C34" i="2"/>
  <c r="C33" i="2"/>
  <c r="C32" i="2"/>
  <c r="C31" i="2"/>
  <c r="C30" i="2"/>
  <c r="W10" i="1" l="1"/>
  <c r="J11" i="1"/>
  <c r="C29" i="2"/>
  <c r="C28" i="2"/>
  <c r="J12" i="1" l="1"/>
  <c r="W11" i="1"/>
  <c r="C27" i="2"/>
  <c r="C26" i="2"/>
  <c r="C25" i="2"/>
  <c r="W12" i="1" l="1"/>
  <c r="J13" i="1"/>
  <c r="C24" i="2"/>
  <c r="C23" i="2"/>
  <c r="C22" i="2"/>
  <c r="C21" i="2"/>
  <c r="C20" i="2"/>
  <c r="C19" i="2"/>
  <c r="J14" i="1" l="1"/>
  <c r="W13" i="1"/>
  <c r="G3" i="1"/>
  <c r="W14" i="1" l="1"/>
  <c r="J15" i="1"/>
  <c r="I3" i="1"/>
  <c r="W15" i="1" l="1"/>
  <c r="J16" i="1"/>
  <c r="C18" i="2"/>
  <c r="W16" i="1" l="1"/>
  <c r="J17" i="1"/>
  <c r="C17" i="2"/>
  <c r="C16" i="2"/>
  <c r="C15" i="2"/>
  <c r="W17" i="1" l="1"/>
  <c r="J18" i="1"/>
  <c r="C5" i="2"/>
  <c r="C6" i="2"/>
  <c r="C7" i="2"/>
  <c r="C8" i="2"/>
  <c r="C9" i="2"/>
  <c r="C10" i="2"/>
  <c r="C11" i="2"/>
  <c r="C12" i="2"/>
  <c r="C13" i="2"/>
  <c r="C14" i="2"/>
  <c r="C4" i="2"/>
  <c r="D4" i="2" s="1"/>
  <c r="J19" i="1" l="1"/>
  <c r="W18" i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W19" i="1" l="1"/>
  <c r="J20" i="1"/>
  <c r="B117" i="2"/>
  <c r="C3" i="2"/>
  <c r="J21" i="1" l="1"/>
  <c r="W20" i="1"/>
  <c r="W21" i="1" l="1"/>
  <c r="J22" i="1"/>
  <c r="W22" i="1" l="1"/>
  <c r="J23" i="1"/>
  <c r="J24" i="1" l="1"/>
  <c r="W23" i="1"/>
  <c r="W24" i="1" l="1"/>
  <c r="J25" i="1"/>
  <c r="J26" i="1" l="1"/>
  <c r="W25" i="1"/>
  <c r="W26" i="1" l="1"/>
  <c r="J27" i="1"/>
  <c r="W27" i="1" l="1"/>
  <c r="J28" i="1"/>
  <c r="J29" i="1" l="1"/>
  <c r="W28" i="1"/>
  <c r="J30" i="1" l="1"/>
  <c r="W29" i="1"/>
  <c r="J31" i="1" l="1"/>
  <c r="W30" i="1"/>
  <c r="W31" i="1" l="1"/>
  <c r="J32" i="1"/>
  <c r="J33" i="1" l="1"/>
  <c r="W32" i="1"/>
  <c r="W33" i="1" l="1"/>
  <c r="J34" i="1"/>
  <c r="J35" i="1" l="1"/>
  <c r="W34" i="1"/>
  <c r="W35" i="1" l="1"/>
  <c r="J36" i="1"/>
  <c r="W36" i="1" l="1"/>
  <c r="J37" i="1"/>
  <c r="J38" i="1" l="1"/>
  <c r="W37" i="1"/>
  <c r="J39" i="1" l="1"/>
  <c r="W38" i="1"/>
  <c r="J40" i="1" l="1"/>
  <c r="W39" i="1"/>
  <c r="J41" i="1" l="1"/>
  <c r="W40" i="1"/>
  <c r="W41" i="1" l="1"/>
  <c r="J42" i="1"/>
  <c r="J43" i="1" l="1"/>
  <c r="W42" i="1"/>
  <c r="W43" i="1" l="1"/>
  <c r="J44" i="1"/>
  <c r="W44" i="1" l="1"/>
  <c r="J45" i="1"/>
  <c r="W45" i="1" l="1"/>
  <c r="J46" i="1"/>
  <c r="J47" i="1" l="1"/>
  <c r="W46" i="1"/>
  <c r="J48" i="1" l="1"/>
  <c r="W47" i="1"/>
  <c r="W48" i="1" l="1"/>
  <c r="J49" i="1"/>
  <c r="J50" i="1" l="1"/>
  <c r="W49" i="1"/>
  <c r="W50" i="1" l="1"/>
  <c r="J51" i="1"/>
  <c r="J52" i="1" l="1"/>
  <c r="W51" i="1"/>
  <c r="J53" i="1" l="1"/>
  <c r="W52" i="1"/>
  <c r="J54" i="1" l="1"/>
  <c r="W53" i="1"/>
  <c r="J55" i="1" l="1"/>
  <c r="W54" i="1"/>
  <c r="W55" i="1" l="1"/>
  <c r="J56" i="1"/>
  <c r="W56" i="1" l="1"/>
  <c r="J57" i="1"/>
  <c r="W57" i="1" l="1"/>
  <c r="J58" i="1"/>
  <c r="W58" i="1" l="1"/>
  <c r="J59" i="1"/>
  <c r="J60" i="1" l="1"/>
  <c r="W59" i="1"/>
  <c r="J61" i="1" l="1"/>
  <c r="W60" i="1"/>
  <c r="J62" i="1" l="1"/>
  <c r="W61" i="1"/>
  <c r="W62" i="1" l="1"/>
  <c r="J63" i="1"/>
  <c r="W63" i="1" l="1"/>
  <c r="J64" i="1"/>
  <c r="J65" i="1" l="1"/>
  <c r="W64" i="1"/>
  <c r="J66" i="1" l="1"/>
  <c r="W65" i="1"/>
  <c r="J67" i="1" l="1"/>
  <c r="W66" i="1"/>
  <c r="J68" i="1" l="1"/>
  <c r="W67" i="1"/>
  <c r="J69" i="1" l="1"/>
  <c r="W68" i="1"/>
  <c r="W69" i="1" l="1"/>
  <c r="J70" i="1"/>
  <c r="J71" i="1" l="1"/>
  <c r="W70" i="1"/>
  <c r="J72" i="1" l="1"/>
  <c r="W71" i="1"/>
  <c r="J73" i="1" l="1"/>
  <c r="W72" i="1"/>
  <c r="W73" i="1" l="1"/>
  <c r="J74" i="1"/>
  <c r="W74" i="1" l="1"/>
  <c r="J75" i="1"/>
  <c r="W75" i="1" l="1"/>
  <c r="J76" i="1"/>
  <c r="J77" i="1" l="1"/>
  <c r="W76" i="1"/>
  <c r="J78" i="1" l="1"/>
  <c r="W77" i="1"/>
  <c r="J79" i="1" l="1"/>
  <c r="W78" i="1"/>
  <c r="W79" i="1" l="1"/>
  <c r="J80" i="1"/>
  <c r="W80" i="1" l="1"/>
  <c r="J81" i="1"/>
  <c r="W81" i="1" l="1"/>
  <c r="J82" i="1"/>
  <c r="W82" i="1" l="1"/>
  <c r="J83" i="1"/>
  <c r="W83" i="1" l="1"/>
  <c r="J84" i="1"/>
  <c r="W84" i="1" l="1"/>
  <c r="J85" i="1"/>
  <c r="J86" i="1" l="1"/>
  <c r="W85" i="1"/>
  <c r="J87" i="1" l="1"/>
  <c r="W86" i="1"/>
  <c r="W87" i="1" l="1"/>
  <c r="J88" i="1"/>
  <c r="W88" i="1" l="1"/>
  <c r="J89" i="1"/>
  <c r="W89" i="1" l="1"/>
  <c r="J90" i="1"/>
  <c r="W90" i="1" l="1"/>
  <c r="J91" i="1"/>
  <c r="W91" i="1" l="1"/>
  <c r="J92" i="1"/>
  <c r="J93" i="1" l="1"/>
  <c r="W92" i="1"/>
  <c r="J94" i="1" l="1"/>
  <c r="W93" i="1"/>
  <c r="W94" i="1" l="1"/>
  <c r="J95" i="1"/>
  <c r="J96" i="1" l="1"/>
  <c r="W95" i="1"/>
  <c r="W96" i="1" l="1"/>
  <c r="J97" i="1"/>
  <c r="W97" i="1" l="1"/>
  <c r="J98" i="1"/>
  <c r="W98" i="1" l="1"/>
  <c r="J99" i="1"/>
  <c r="W99" i="1" l="1"/>
  <c r="J100" i="1"/>
  <c r="W100" i="1" l="1"/>
  <c r="J101" i="1"/>
  <c r="W101" i="1" l="1"/>
  <c r="J102" i="1"/>
  <c r="W102" i="1" l="1"/>
  <c r="J103" i="1"/>
  <c r="W103" i="1" l="1"/>
  <c r="J104" i="1"/>
  <c r="J105" i="1" l="1"/>
  <c r="W104" i="1"/>
  <c r="W105" i="1" l="1"/>
  <c r="J106" i="1"/>
  <c r="W106" i="1" l="1"/>
  <c r="J107" i="1"/>
  <c r="J108" i="1" l="1"/>
  <c r="W107" i="1"/>
  <c r="J109" i="1" l="1"/>
  <c r="W108" i="1"/>
  <c r="J110" i="1" l="1"/>
  <c r="W109" i="1"/>
  <c r="J111" i="1" l="1"/>
  <c r="W110" i="1"/>
  <c r="W111" i="1" l="1"/>
  <c r="J112" i="1"/>
  <c r="W112" i="1" l="1"/>
  <c r="J113" i="1"/>
  <c r="J114" i="1" l="1"/>
  <c r="W113" i="1"/>
  <c r="J115" i="1" l="1"/>
  <c r="W115" i="1" s="1"/>
  <c r="W114" i="1"/>
</calcChain>
</file>

<file path=xl/comments1.xml><?xml version="1.0" encoding="utf-8"?>
<comments xmlns="http://schemas.openxmlformats.org/spreadsheetml/2006/main">
  <authors>
    <author>Brian Footen</author>
  </authors>
  <commentList>
    <comment ref="Q6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D68" authorId="0" shapeId="0">
      <text>
        <r>
          <rPr>
            <b/>
            <sz val="9"/>
            <color indexed="81"/>
            <rFont val="Tahoma"/>
            <family val="2"/>
          </rPr>
          <t>Brian Footen:</t>
        </r>
        <r>
          <rPr>
            <sz val="9"/>
            <color indexed="81"/>
            <rFont val="Tahoma"/>
            <family val="2"/>
          </rPr>
          <t xml:space="preserve">
Missed 08:00 Count.</t>
        </r>
      </text>
    </comment>
  </commentList>
</comments>
</file>

<file path=xl/comments2.xml><?xml version="1.0" encoding="utf-8"?>
<comments xmlns="http://schemas.openxmlformats.org/spreadsheetml/2006/main">
  <authors>
    <author>brian.footen</author>
    <author>Brian Footen</author>
  </authors>
  <commentList>
    <comment ref="X3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K4" authorId="0" shapeId="0">
      <text>
        <r>
          <rPr>
            <sz val="9"/>
            <color indexed="81"/>
            <rFont val="Tahoma"/>
            <family val="2"/>
          </rPr>
          <t xml:space="preserve">
</t>
        </r>
      </text>
    </comment>
    <comment ref="B65" authorId="1" shapeId="0">
      <text>
        <r>
          <rPr>
            <b/>
            <sz val="9"/>
            <color indexed="81"/>
            <rFont val="Tahoma"/>
            <family val="2"/>
          </rPr>
          <t>Brian Footen:</t>
        </r>
        <r>
          <rPr>
            <sz val="9"/>
            <color indexed="81"/>
            <rFont val="Tahoma"/>
            <family val="2"/>
          </rPr>
          <t xml:space="preserve">
Missed 08:00 count. </t>
        </r>
      </text>
    </comment>
  </commentList>
</comments>
</file>

<file path=xl/sharedStrings.xml><?xml version="1.0" encoding="utf-8"?>
<sst xmlns="http://schemas.openxmlformats.org/spreadsheetml/2006/main" count="369" uniqueCount="63">
  <si>
    <t>Date</t>
  </si>
  <si>
    <t>Time</t>
  </si>
  <si>
    <t>Obs. lock</t>
  </si>
  <si>
    <t>Lock total</t>
  </si>
  <si>
    <t>R. ladder</t>
  </si>
  <si>
    <t>R. lockage</t>
  </si>
  <si>
    <t>E. ladder</t>
  </si>
  <si>
    <t>E. lockage</t>
  </si>
  <si>
    <t>Daily total</t>
  </si>
  <si>
    <t>130 min</t>
  </si>
  <si>
    <t>110 min</t>
  </si>
  <si>
    <t>Jack</t>
  </si>
  <si>
    <t>Expand</t>
  </si>
  <si>
    <t>Total</t>
  </si>
  <si>
    <t>Comments</t>
  </si>
  <si>
    <t>Start Index Count</t>
  </si>
  <si>
    <t>End Index Count</t>
  </si>
  <si>
    <t>Cumulative</t>
  </si>
  <si>
    <t xml:space="preserve">                    Cumulative totals for years      2005 - 2014</t>
  </si>
  <si>
    <t>Click to see historical low counts (&lt; 100) on start date.</t>
  </si>
  <si>
    <t>*Draft data subject to revision.*</t>
  </si>
  <si>
    <t>Click to See 10YR AVG and 2015 Cumulative Data Chart</t>
  </si>
  <si>
    <t>100 min</t>
  </si>
  <si>
    <t xml:space="preserve"> 2015 Ballard Ladder/Locks Coho Index Runsize Estimation</t>
  </si>
  <si>
    <t xml:space="preserve">  Observed numbers</t>
  </si>
  <si>
    <t xml:space="preserve">  Estimated  numbers</t>
  </si>
  <si>
    <t xml:space="preserve">  Total numbers</t>
  </si>
  <si>
    <t>Locks obs</t>
  </si>
  <si>
    <t>Ladder minutes</t>
  </si>
  <si>
    <t>Large lock</t>
  </si>
  <si>
    <t>Ladder unmk</t>
  </si>
  <si>
    <t>Ladder  mark</t>
  </si>
  <si>
    <t>Total locks</t>
  </si>
  <si>
    <t>Daily</t>
  </si>
  <si>
    <t>Daily% Mark</t>
  </si>
  <si>
    <t>Daily % Unmark</t>
  </si>
  <si>
    <t>Cumulative Total</t>
  </si>
  <si>
    <t>Cummulative Avg.2003 -2013</t>
  </si>
  <si>
    <t>End Survey</t>
  </si>
  <si>
    <t xml:space="preserve">     CHINOOK  COUNTED</t>
  </si>
  <si>
    <t xml:space="preserve">       ESTIMATED  CHINOOK</t>
  </si>
  <si>
    <t>lock obs</t>
  </si>
  <si>
    <t>total lock</t>
  </si>
  <si>
    <t xml:space="preserve">ladder hours </t>
  </si>
  <si>
    <t>Locks</t>
  </si>
  <si>
    <t>Ladder-um</t>
  </si>
  <si>
    <t>Ladder-mm</t>
  </si>
  <si>
    <t>Jack-um</t>
  </si>
  <si>
    <t>Jack-mm</t>
  </si>
  <si>
    <t>daily</t>
  </si>
  <si>
    <t>Notes</t>
  </si>
  <si>
    <t>10 YR Daily AVG</t>
  </si>
  <si>
    <t>10 YR Cummulative AVG</t>
  </si>
  <si>
    <t>10 YR AVG % Complete</t>
  </si>
  <si>
    <t>chin count</t>
  </si>
  <si>
    <t>chin est</t>
  </si>
  <si>
    <t>sock count</t>
  </si>
  <si>
    <t>sock est</t>
  </si>
  <si>
    <t>adult ladder</t>
  </si>
  <si>
    <t>adult lockage</t>
  </si>
  <si>
    <t>ladder jack</t>
  </si>
  <si>
    <t>coho count</t>
  </si>
  <si>
    <t>coho 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</si>
</sst>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#,##0;[Red]&quot;-&quot;#,##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2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6"/>
      <name val="Calibri"/>
      <family val="2"/>
    </font>
    <font>
      <i/>
      <sz val="16"/>
      <name val="Calibri"/>
      <family val="2"/>
    </font>
    <font>
      <sz val="14"/>
      <color theme="1"/>
      <name val="Calibri"/>
      <family val="2"/>
      <scheme val="minor"/>
    </font>
    <font>
      <sz val="14"/>
      <name val="Calibri"/>
      <family val="2"/>
    </font>
  </fonts>
  <fills count="1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0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10" fillId="5" borderId="0" applyNumberFormat="0" applyBorder="0" applyAlignment="0" applyProtection="0"/>
    <xf numFmtId="0" fontId="11" fillId="6" borderId="0" applyNumberFormat="0" applyBorder="0" applyAlignment="0" applyProtection="0"/>
    <xf numFmtId="0" fontId="8" fillId="7" borderId="0" applyNumberFormat="0" applyBorder="0" applyAlignment="0" applyProtection="0"/>
  </cellStyleXfs>
  <cellXfs count="215">
    <xf numFmtId="0" fontId="0" fillId="0" borderId="0" xfId="0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</xf>
    <xf numFmtId="0" fontId="0" fillId="0" borderId="0" xfId="0" applyAlignment="1" applyProtection="1">
      <alignment horizontal="center"/>
    </xf>
    <xf numFmtId="1" fontId="3" fillId="0" borderId="0" xfId="0" applyNumberFormat="1" applyFont="1" applyBorder="1" applyAlignment="1" applyProtection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right"/>
      <protection locked="0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0" xfId="0" applyNumberFormat="1" applyFont="1" applyFill="1" applyAlignment="1" applyProtection="1">
      <alignment horizontal="center"/>
      <protection locked="0"/>
    </xf>
    <xf numFmtId="1" fontId="6" fillId="3" borderId="0" xfId="0" applyNumberFormat="1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1" fontId="0" fillId="2" borderId="0" xfId="1" applyNumberFormat="1" applyFont="1" applyFill="1" applyAlignment="1" applyProtection="1">
      <alignment horizontal="center"/>
      <protection locked="0"/>
    </xf>
    <xf numFmtId="3" fontId="0" fillId="2" borderId="0" xfId="0" applyNumberFormat="1" applyFill="1" applyAlignment="1" applyProtection="1">
      <alignment horizontal="center"/>
      <protection locked="0"/>
    </xf>
    <xf numFmtId="3" fontId="0" fillId="2" borderId="0" xfId="0" applyNumberFormat="1" applyFill="1" applyProtection="1">
      <protection locked="0"/>
    </xf>
    <xf numFmtId="1" fontId="0" fillId="2" borderId="0" xfId="0" applyNumberFormat="1" applyFont="1" applyFill="1" applyProtection="1">
      <protection locked="0"/>
    </xf>
    <xf numFmtId="16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164" fontId="0" fillId="0" borderId="0" xfId="1" applyNumberFormat="1" applyFont="1" applyAlignment="1" applyProtection="1">
      <alignment horizontal="center"/>
      <protection locked="0"/>
    </xf>
    <xf numFmtId="3" fontId="0" fillId="2" borderId="0" xfId="0" applyNumberFormat="1" applyFill="1" applyBorder="1" applyAlignment="1" applyProtection="1">
      <alignment horizontal="center"/>
      <protection locked="0"/>
    </xf>
    <xf numFmtId="1" fontId="0" fillId="2" borderId="0" xfId="0" applyNumberFormat="1" applyFill="1" applyProtection="1">
      <protection locked="0"/>
    </xf>
    <xf numFmtId="16" fontId="5" fillId="0" borderId="0" xfId="3" applyNumberFormat="1" applyFont="1" applyFill="1" applyAlignment="1" applyProtection="1">
      <alignment horizontal="center"/>
      <protection locked="0"/>
    </xf>
    <xf numFmtId="0" fontId="5" fillId="0" borderId="0" xfId="3" applyFont="1" applyFill="1" applyAlignment="1" applyProtection="1">
      <alignment horizontal="center"/>
      <protection locked="0"/>
    </xf>
    <xf numFmtId="1" fontId="5" fillId="2" borderId="0" xfId="3" applyNumberFormat="1" applyFont="1" applyFill="1" applyAlignment="1" applyProtection="1">
      <alignment horizontal="center"/>
      <protection locked="0"/>
    </xf>
    <xf numFmtId="0" fontId="5" fillId="0" borderId="0" xfId="3" applyFont="1" applyFill="1" applyProtection="1">
      <protection locked="0"/>
    </xf>
    <xf numFmtId="3" fontId="5" fillId="2" borderId="0" xfId="3" applyNumberFormat="1" applyFont="1" applyFill="1" applyAlignment="1" applyProtection="1">
      <alignment horizontal="center"/>
      <protection locked="0"/>
    </xf>
    <xf numFmtId="3" fontId="5" fillId="2" borderId="0" xfId="3" applyNumberFormat="1" applyFont="1" applyFill="1" applyProtection="1">
      <protection locked="0"/>
    </xf>
    <xf numFmtId="1" fontId="5" fillId="2" borderId="0" xfId="3" applyNumberFormat="1" applyFont="1" applyFill="1" applyProtection="1">
      <protection locked="0"/>
    </xf>
    <xf numFmtId="0" fontId="5" fillId="0" borderId="0" xfId="3" applyFont="1" applyFill="1" applyBorder="1" applyAlignment="1" applyProtection="1">
      <alignment horizontal="center"/>
      <protection locked="0"/>
    </xf>
    <xf numFmtId="16" fontId="0" fillId="0" borderId="0" xfId="0" applyNumberFormat="1" applyFont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1" fontId="0" fillId="2" borderId="0" xfId="0" applyNumberFormat="1" applyFill="1" applyAlignment="1" applyProtection="1">
      <alignment horizontal="righ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NumberFormat="1" applyProtection="1">
      <protection locked="0"/>
    </xf>
    <xf numFmtId="1" fontId="0" fillId="0" borderId="0" xfId="0" applyNumberFormat="1" applyProtection="1">
      <protection locked="0"/>
    </xf>
    <xf numFmtId="16" fontId="10" fillId="5" borderId="0" xfId="2" applyNumberFormat="1" applyAlignment="1" applyProtection="1">
      <alignment horizontal="center"/>
      <protection locked="0"/>
    </xf>
    <xf numFmtId="0" fontId="10" fillId="5" borderId="0" xfId="2" applyAlignment="1" applyProtection="1">
      <alignment horizontal="center"/>
      <protection locked="0"/>
    </xf>
    <xf numFmtId="1" fontId="6" fillId="3" borderId="0" xfId="0" applyNumberFormat="1" applyFont="1" applyFill="1" applyProtection="1">
      <protection locked="0"/>
    </xf>
    <xf numFmtId="0" fontId="0" fillId="8" borderId="0" xfId="0" applyFill="1" applyBorder="1" applyProtection="1">
      <protection locked="0"/>
    </xf>
    <xf numFmtId="0" fontId="0" fillId="8" borderId="0" xfId="0" applyNumberFormat="1" applyFill="1" applyBorder="1" applyAlignment="1" applyProtection="1">
      <alignment horizontal="center"/>
      <protection locked="0"/>
    </xf>
    <xf numFmtId="0" fontId="0" fillId="8" borderId="0" xfId="0" applyNumberFormat="1" applyFill="1" applyBorder="1" applyProtection="1">
      <protection locked="0"/>
    </xf>
    <xf numFmtId="1" fontId="0" fillId="8" borderId="0" xfId="0" applyNumberFormat="1" applyFill="1" applyBorder="1" applyProtection="1">
      <protection locked="0"/>
    </xf>
    <xf numFmtId="1" fontId="6" fillId="8" borderId="0" xfId="0" applyNumberFormat="1" applyFont="1" applyFill="1" applyBorder="1" applyProtection="1">
      <protection locked="0"/>
    </xf>
    <xf numFmtId="1" fontId="10" fillId="5" borderId="0" xfId="2" applyNumberFormat="1" applyAlignment="1" applyProtection="1">
      <alignment horizontal="center"/>
      <protection locked="0"/>
    </xf>
    <xf numFmtId="3" fontId="10" fillId="5" borderId="0" xfId="2" applyNumberFormat="1" applyAlignment="1" applyProtection="1">
      <alignment horizontal="center"/>
      <protection locked="0"/>
    </xf>
    <xf numFmtId="3" fontId="10" fillId="5" borderId="0" xfId="2" applyNumberFormat="1" applyProtection="1">
      <protection locked="0"/>
    </xf>
    <xf numFmtId="1" fontId="10" fillId="5" borderId="0" xfId="2" applyNumberFormat="1" applyProtection="1">
      <protection locked="0"/>
    </xf>
    <xf numFmtId="0" fontId="7" fillId="4" borderId="0" xfId="0" applyFont="1" applyFill="1" applyAlignment="1" applyProtection="1">
      <alignment horizontal="center"/>
      <protection locked="0"/>
    </xf>
    <xf numFmtId="0" fontId="7" fillId="4" borderId="0" xfId="0" applyFont="1" applyFill="1" applyAlignment="1" applyProtection="1">
      <alignment horizontal="right"/>
      <protection locked="0"/>
    </xf>
    <xf numFmtId="0" fontId="7" fillId="4" borderId="0" xfId="0" applyFont="1" applyFill="1" applyAlignment="1" applyProtection="1">
      <alignment horizontal="center"/>
    </xf>
    <xf numFmtId="16" fontId="10" fillId="5" borderId="0" xfId="2" applyNumberFormat="1" applyBorder="1" applyAlignment="1" applyProtection="1">
      <alignment horizontal="center"/>
      <protection locked="0"/>
    </xf>
    <xf numFmtId="16" fontId="0" fillId="0" borderId="0" xfId="0" applyNumberFormat="1" applyFill="1" applyBorder="1" applyAlignment="1" applyProtection="1">
      <alignment horizontal="center"/>
      <protection locked="0"/>
    </xf>
    <xf numFmtId="16" fontId="5" fillId="0" borderId="0" xfId="2" applyNumberFormat="1" applyFont="1" applyFill="1" applyBorder="1" applyAlignment="1" applyProtection="1">
      <alignment horizontal="center"/>
      <protection locked="0"/>
    </xf>
    <xf numFmtId="0" fontId="7" fillId="0" borderId="0" xfId="0" applyFont="1" applyFill="1" applyAlignment="1" applyProtection="1">
      <alignment horizontal="right"/>
      <protection locked="0"/>
    </xf>
    <xf numFmtId="1" fontId="0" fillId="0" borderId="0" xfId="1" applyNumberFormat="1" applyFont="1" applyFill="1" applyAlignment="1" applyProtection="1">
      <alignment horizontal="center"/>
      <protection locked="0"/>
    </xf>
    <xf numFmtId="1" fontId="5" fillId="0" borderId="0" xfId="3" applyNumberFormat="1" applyFont="1" applyFill="1" applyAlignment="1" applyProtection="1">
      <alignment horizontal="center"/>
      <protection locked="0"/>
    </xf>
    <xf numFmtId="1" fontId="5" fillId="0" borderId="0" xfId="4" applyNumberFormat="1" applyFont="1" applyFill="1" applyAlignment="1" applyProtection="1">
      <alignment horizontal="center"/>
      <protection locked="0"/>
    </xf>
    <xf numFmtId="164" fontId="0" fillId="0" borderId="0" xfId="1" applyNumberFormat="1" applyFont="1" applyFill="1" applyAlignment="1" applyProtection="1">
      <alignment horizontal="center"/>
      <protection locked="0"/>
    </xf>
    <xf numFmtId="0" fontId="0" fillId="0" borderId="0" xfId="0" applyFill="1" applyProtection="1">
      <protection locked="0"/>
    </xf>
    <xf numFmtId="0" fontId="0" fillId="4" borderId="0" xfId="0" applyFont="1" applyFill="1" applyAlignment="1" applyProtection="1">
      <alignment horizontal="center"/>
      <protection locked="0"/>
    </xf>
    <xf numFmtId="0" fontId="10" fillId="0" borderId="0" xfId="2" applyFill="1" applyProtection="1">
      <protection locked="0"/>
    </xf>
    <xf numFmtId="1" fontId="0" fillId="2" borderId="0" xfId="0" applyNumberFormat="1" applyFill="1" applyAlignment="1" applyProtection="1">
      <alignment horizontal="center"/>
      <protection locked="0"/>
    </xf>
    <xf numFmtId="16" fontId="11" fillId="6" borderId="0" xfId="3" applyNumberFormat="1" applyBorder="1" applyAlignment="1" applyProtection="1">
      <alignment horizontal="center"/>
      <protection locked="0"/>
    </xf>
    <xf numFmtId="16" fontId="11" fillId="6" borderId="0" xfId="3" applyNumberFormat="1" applyAlignment="1" applyProtection="1">
      <alignment horizontal="center"/>
      <protection locked="0"/>
    </xf>
    <xf numFmtId="0" fontId="11" fillId="6" borderId="0" xfId="3" applyAlignment="1" applyProtection="1">
      <alignment horizontal="center"/>
      <protection locked="0"/>
    </xf>
    <xf numFmtId="1" fontId="11" fillId="6" borderId="0" xfId="3" applyNumberFormat="1" applyAlignment="1" applyProtection="1">
      <alignment horizontal="center"/>
      <protection locked="0"/>
    </xf>
    <xf numFmtId="1" fontId="11" fillId="6" borderId="0" xfId="3" applyNumberFormat="1" applyAlignment="1" applyProtection="1">
      <alignment horizontal="left"/>
      <protection locked="0"/>
    </xf>
    <xf numFmtId="3" fontId="11" fillId="6" borderId="0" xfId="3" applyNumberFormat="1" applyAlignment="1" applyProtection="1">
      <alignment horizontal="center"/>
      <protection locked="0"/>
    </xf>
    <xf numFmtId="3" fontId="11" fillId="6" borderId="0" xfId="3" applyNumberFormat="1" applyProtection="1">
      <protection locked="0"/>
    </xf>
    <xf numFmtId="1" fontId="11" fillId="6" borderId="0" xfId="3" applyNumberFormat="1" applyProtection="1">
      <protection locked="0"/>
    </xf>
    <xf numFmtId="0" fontId="10" fillId="5" borderId="0" xfId="2" applyAlignment="1" applyProtection="1">
      <alignment horizontal="left"/>
      <protection locked="0"/>
    </xf>
    <xf numFmtId="0" fontId="6" fillId="0" borderId="0" xfId="0" applyFont="1" applyFill="1" applyProtection="1">
      <protection locked="0"/>
    </xf>
    <xf numFmtId="0" fontId="6" fillId="0" borderId="0" xfId="0" applyFont="1" applyProtection="1">
      <protection locked="0"/>
    </xf>
    <xf numFmtId="1" fontId="7" fillId="0" borderId="0" xfId="0" applyNumberFormat="1" applyFont="1" applyAlignment="1" applyProtection="1">
      <alignment horizontal="right"/>
      <protection locked="0"/>
    </xf>
    <xf numFmtId="1" fontId="7" fillId="4" borderId="0" xfId="0" applyNumberFormat="1" applyFont="1" applyFill="1" applyAlignment="1" applyProtection="1">
      <alignment horizontal="right"/>
      <protection locked="0"/>
    </xf>
    <xf numFmtId="1" fontId="0" fillId="0" borderId="0" xfId="1" applyNumberFormat="1" applyFont="1" applyAlignment="1" applyProtection="1">
      <alignment horizontal="center"/>
      <protection locked="0"/>
    </xf>
    <xf numFmtId="1" fontId="3" fillId="0" borderId="0" xfId="0" applyNumberFormat="1" applyFont="1" applyBorder="1" applyAlignment="1" applyProtection="1">
      <alignment horizontal="right"/>
      <protection locked="0"/>
    </xf>
    <xf numFmtId="1" fontId="5" fillId="0" borderId="0" xfId="3" applyNumberFormat="1" applyFont="1" applyFill="1" applyBorder="1" applyAlignment="1" applyProtection="1">
      <alignment horizontal="center"/>
      <protection locked="0"/>
    </xf>
    <xf numFmtId="1" fontId="5" fillId="0" borderId="0" xfId="0" applyNumberFormat="1" applyFont="1" applyBorder="1" applyAlignment="1" applyProtection="1">
      <alignment horizontal="center"/>
      <protection locked="0"/>
    </xf>
    <xf numFmtId="1" fontId="7" fillId="0" borderId="0" xfId="0" applyNumberFormat="1" applyFont="1" applyAlignment="1" applyProtection="1">
      <alignment horizontal="center"/>
    </xf>
    <xf numFmtId="1" fontId="7" fillId="4" borderId="0" xfId="0" applyNumberFormat="1" applyFont="1" applyFill="1" applyAlignment="1" applyProtection="1">
      <alignment horizontal="center"/>
    </xf>
    <xf numFmtId="1" fontId="10" fillId="5" borderId="0" xfId="2" applyNumberFormat="1" applyAlignment="1" applyProtection="1">
      <alignment horizontal="center"/>
    </xf>
    <xf numFmtId="1" fontId="5" fillId="0" borderId="0" xfId="2" applyNumberFormat="1" applyFont="1" applyFill="1" applyAlignment="1" applyProtection="1">
      <alignment horizontal="center"/>
    </xf>
    <xf numFmtId="1" fontId="11" fillId="6" borderId="0" xfId="3" applyNumberFormat="1" applyAlignment="1" applyProtection="1">
      <alignment horizontal="center"/>
    </xf>
    <xf numFmtId="1" fontId="5" fillId="0" borderId="0" xfId="3" applyNumberFormat="1" applyFont="1" applyFill="1" applyAlignment="1" applyProtection="1">
      <alignment horizontal="center"/>
    </xf>
    <xf numFmtId="1" fontId="0" fillId="0" borderId="0" xfId="0" applyNumberFormat="1" applyAlignment="1" applyProtection="1">
      <alignment horizontal="center"/>
    </xf>
    <xf numFmtId="1" fontId="5" fillId="0" borderId="0" xfId="0" applyNumberFormat="1" applyFont="1" applyFill="1" applyBorder="1" applyAlignment="1" applyProtection="1">
      <alignment horizontal="center"/>
      <protection locked="0"/>
    </xf>
    <xf numFmtId="1" fontId="4" fillId="0" borderId="0" xfId="0" applyNumberFormat="1" applyFont="1" applyAlignment="1">
      <alignment horizontal="center"/>
    </xf>
    <xf numFmtId="1" fontId="0" fillId="0" borderId="0" xfId="1" applyNumberFormat="1" applyFont="1" applyAlignment="1">
      <alignment horizontal="center"/>
    </xf>
    <xf numFmtId="1" fontId="0" fillId="0" borderId="0" xfId="0" applyNumberFormat="1" applyAlignment="1">
      <alignment horizontal="center"/>
    </xf>
    <xf numFmtId="1" fontId="6" fillId="0" borderId="0" xfId="0" applyNumberFormat="1" applyFont="1" applyAlignment="1">
      <alignment horizontal="center"/>
    </xf>
    <xf numFmtId="1" fontId="0" fillId="9" borderId="0" xfId="1" applyNumberFormat="1" applyFont="1" applyFill="1" applyAlignment="1" applyProtection="1">
      <alignment horizontal="center" wrapText="1"/>
      <protection locked="0"/>
    </xf>
    <xf numFmtId="0" fontId="6" fillId="0" borderId="0" xfId="0" applyFont="1"/>
    <xf numFmtId="0" fontId="6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Font="1" applyFill="1"/>
    <xf numFmtId="0" fontId="16" fillId="0" borderId="0" xfId="0" applyFont="1" applyFill="1" applyAlignment="1">
      <alignment horizontal="left"/>
    </xf>
    <xf numFmtId="0" fontId="17" fillId="0" borderId="0" xfId="0" applyFont="1" applyFill="1"/>
    <xf numFmtId="0" fontId="16" fillId="0" borderId="0" xfId="0" applyFont="1" applyFill="1"/>
    <xf numFmtId="0" fontId="3" fillId="0" borderId="0" xfId="0" applyFont="1" applyFill="1" applyAlignment="1">
      <alignment horizontal="center"/>
    </xf>
    <xf numFmtId="1" fontId="18" fillId="0" borderId="0" xfId="0" applyNumberFormat="1" applyFont="1" applyAlignment="1">
      <alignment horizontal="center"/>
    </xf>
    <xf numFmtId="0" fontId="4" fillId="0" borderId="0" xfId="0" applyFont="1" applyFill="1" applyAlignment="1">
      <alignment horizontal="left"/>
    </xf>
    <xf numFmtId="0" fontId="4" fillId="0" borderId="0" xfId="0" applyFont="1" applyFill="1"/>
    <xf numFmtId="0" fontId="19" fillId="0" borderId="0" xfId="0" applyFont="1" applyAlignment="1">
      <alignment horizontal="center"/>
    </xf>
    <xf numFmtId="0" fontId="19" fillId="0" borderId="0" xfId="0" applyFont="1" applyFill="1" applyAlignment="1">
      <alignment horizontal="center"/>
    </xf>
    <xf numFmtId="0" fontId="19" fillId="10" borderId="0" xfId="0" applyFont="1" applyFill="1" applyAlignment="1">
      <alignment horizontal="center"/>
    </xf>
    <xf numFmtId="0" fontId="19" fillId="9" borderId="0" xfId="0" applyFont="1" applyFill="1" applyAlignment="1">
      <alignment horizontal="center"/>
    </xf>
    <xf numFmtId="0" fontId="19" fillId="11" borderId="0" xfId="0" applyFont="1" applyFill="1" applyAlignment="1">
      <alignment horizontal="center"/>
    </xf>
    <xf numFmtId="0" fontId="19" fillId="0" borderId="0" xfId="0" applyFont="1" applyFill="1" applyAlignment="1">
      <alignment horizontal="center" wrapText="1"/>
    </xf>
    <xf numFmtId="1" fontId="18" fillId="0" borderId="0" xfId="0" applyNumberFormat="1" applyFont="1" applyAlignment="1">
      <alignment horizontal="center" wrapText="1"/>
    </xf>
    <xf numFmtId="0" fontId="0" fillId="0" borderId="0" xfId="0" applyAlignment="1"/>
    <xf numFmtId="16" fontId="19" fillId="0" borderId="0" xfId="0" applyNumberFormat="1" applyFont="1" applyAlignment="1">
      <alignment horizontal="center"/>
    </xf>
    <xf numFmtId="1" fontId="19" fillId="10" borderId="0" xfId="0" applyNumberFormat="1" applyFont="1" applyFill="1" applyAlignment="1">
      <alignment horizontal="center"/>
    </xf>
    <xf numFmtId="1" fontId="19" fillId="9" borderId="0" xfId="0" applyNumberFormat="1" applyFont="1" applyFill="1" applyAlignment="1">
      <alignment horizontal="center"/>
    </xf>
    <xf numFmtId="1" fontId="19" fillId="11" borderId="0" xfId="0" applyNumberFormat="1" applyFont="1" applyFill="1" applyAlignment="1">
      <alignment horizontal="center"/>
    </xf>
    <xf numFmtId="1" fontId="19" fillId="0" borderId="0" xfId="0" applyNumberFormat="1" applyFont="1" applyFill="1" applyAlignment="1">
      <alignment horizontal="center"/>
    </xf>
    <xf numFmtId="165" fontId="19" fillId="0" borderId="0" xfId="0" applyNumberFormat="1" applyFont="1" applyFill="1" applyAlignment="1">
      <alignment horizontal="center"/>
    </xf>
    <xf numFmtId="1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10" borderId="0" xfId="0" applyFont="1" applyFill="1" applyBorder="1" applyAlignment="1">
      <alignment horizontal="center"/>
    </xf>
    <xf numFmtId="0" fontId="19" fillId="9" borderId="0" xfId="0" applyFont="1" applyFill="1" applyBorder="1" applyAlignment="1">
      <alignment horizontal="center"/>
    </xf>
    <xf numFmtId="166" fontId="19" fillId="11" borderId="0" xfId="1" applyNumberFormat="1" applyFont="1" applyFill="1" applyBorder="1" applyAlignment="1">
      <alignment horizontal="center"/>
    </xf>
    <xf numFmtId="166" fontId="19" fillId="0" borderId="0" xfId="1" applyNumberFormat="1" applyFont="1" applyFill="1" applyBorder="1" applyAlignment="1">
      <alignment horizontal="center"/>
    </xf>
    <xf numFmtId="0" fontId="19" fillId="0" borderId="0" xfId="0" applyFont="1"/>
    <xf numFmtId="0" fontId="19" fillId="0" borderId="0" xfId="0" applyFont="1" applyAlignment="1">
      <alignment horizontal="left"/>
    </xf>
    <xf numFmtId="1" fontId="19" fillId="0" borderId="0" xfId="0" applyNumberFormat="1" applyFont="1" applyAlignment="1">
      <alignment horizontal="center"/>
    </xf>
    <xf numFmtId="165" fontId="19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0" xfId="0" applyFont="1" applyFill="1" applyBorder="1" applyProtection="1">
      <protection locked="0"/>
    </xf>
    <xf numFmtId="0" fontId="7" fillId="0" borderId="0" xfId="0" quotePrefix="1" applyFont="1" applyFill="1" applyBorder="1" applyAlignment="1" applyProtection="1">
      <alignment horizontal="left"/>
    </xf>
    <xf numFmtId="0" fontId="5" fillId="0" borderId="0" xfId="0" applyFont="1" applyBorder="1" applyProtection="1">
      <protection locked="0"/>
    </xf>
    <xf numFmtId="0" fontId="5" fillId="0" borderId="0" xfId="0" applyFont="1" applyBorder="1" applyProtection="1"/>
    <xf numFmtId="1" fontId="5" fillId="0" borderId="0" xfId="0" applyNumberFormat="1" applyFont="1" applyBorder="1" applyProtection="1"/>
    <xf numFmtId="0" fontId="0" fillId="0" borderId="0" xfId="0" applyFont="1" applyProtection="1">
      <protection locked="0"/>
    </xf>
    <xf numFmtId="0" fontId="0" fillId="0" borderId="0" xfId="0" applyFont="1" applyFill="1" applyBorder="1" applyAlignment="1" applyProtection="1">
      <alignment horizontal="centerContinuous"/>
      <protection locked="0"/>
    </xf>
    <xf numFmtId="2" fontId="0" fillId="0" borderId="0" xfId="0" applyNumberFormat="1" applyFont="1" applyFill="1" applyBorder="1" applyAlignment="1" applyProtection="1">
      <alignment horizontal="centerContinuous"/>
      <protection locked="0"/>
    </xf>
    <xf numFmtId="0" fontId="7" fillId="0" borderId="0" xfId="0" applyFont="1" applyFill="1" applyBorder="1" applyProtection="1">
      <protection locked="0"/>
    </xf>
    <xf numFmtId="0" fontId="5" fillId="0" borderId="0" xfId="0" applyFont="1" applyFill="1" applyBorder="1" applyProtection="1"/>
    <xf numFmtId="0" fontId="0" fillId="0" borderId="0" xfId="0" applyFont="1" applyBorder="1" applyProtection="1">
      <protection locked="0"/>
    </xf>
    <xf numFmtId="2" fontId="0" fillId="0" borderId="0" xfId="0" applyNumberFormat="1" applyFont="1" applyBorder="1" applyProtection="1">
      <protection locked="0"/>
    </xf>
    <xf numFmtId="0" fontId="7" fillId="0" borderId="0" xfId="0" applyFont="1" applyBorder="1" applyProtection="1">
      <protection locked="0"/>
    </xf>
    <xf numFmtId="2" fontId="0" fillId="0" borderId="0" xfId="0" applyNumberFormat="1" applyFont="1" applyProtection="1">
      <protection locked="0"/>
    </xf>
    <xf numFmtId="0" fontId="5" fillId="4" borderId="0" xfId="0" applyFont="1" applyFill="1" applyBorder="1" applyAlignment="1" applyProtection="1">
      <alignment horizontal="left"/>
      <protection locked="0"/>
    </xf>
    <xf numFmtId="0" fontId="5" fillId="4" borderId="0" xfId="0" applyFont="1" applyFill="1" applyBorder="1" applyProtection="1">
      <protection locked="0"/>
    </xf>
    <xf numFmtId="0" fontId="5" fillId="12" borderId="0" xfId="0" applyFont="1" applyFill="1" applyBorder="1" applyAlignment="1" applyProtection="1">
      <alignment horizontal="left"/>
    </xf>
    <xf numFmtId="0" fontId="5" fillId="12" borderId="0" xfId="0" applyFont="1" applyFill="1" applyBorder="1" applyProtection="1"/>
    <xf numFmtId="1" fontId="5" fillId="12" borderId="0" xfId="0" applyNumberFormat="1" applyFont="1" applyFill="1" applyBorder="1" applyProtection="1"/>
    <xf numFmtId="2" fontId="5" fillId="0" borderId="0" xfId="0" applyNumberFormat="1" applyFont="1" applyBorder="1" applyProtection="1"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quotePrefix="1" applyFont="1" applyBorder="1" applyAlignment="1" applyProtection="1">
      <alignment horizontal="center"/>
    </xf>
    <xf numFmtId="0" fontId="5" fillId="0" borderId="1" xfId="0" applyFont="1" applyBorder="1" applyAlignment="1" applyProtection="1">
      <alignment horizontal="right"/>
      <protection locked="0"/>
    </xf>
    <xf numFmtId="0" fontId="5" fillId="0" borderId="1" xfId="0" applyFont="1" applyBorder="1" applyAlignment="1" applyProtection="1">
      <alignment horizontal="right"/>
    </xf>
    <xf numFmtId="1" fontId="5" fillId="0" borderId="1" xfId="0" applyNumberFormat="1" applyFont="1" applyBorder="1" applyAlignment="1" applyProtection="1">
      <alignment horizontal="right"/>
    </xf>
    <xf numFmtId="0" fontId="5" fillId="13" borderId="1" xfId="0" applyFont="1" applyFill="1" applyBorder="1" applyAlignment="1" applyProtection="1">
      <alignment horizontal="center"/>
      <protection locked="0"/>
    </xf>
    <xf numFmtId="2" fontId="5" fillId="13" borderId="1" xfId="0" applyNumberFormat="1" applyFont="1" applyFill="1" applyBorder="1" applyAlignment="1" applyProtection="1">
      <alignment horizontal="center"/>
      <protection locked="0"/>
    </xf>
    <xf numFmtId="0" fontId="0" fillId="0" borderId="1" xfId="0" applyFont="1" applyBorder="1" applyProtection="1">
      <protection locked="0"/>
    </xf>
    <xf numFmtId="16" fontId="5" fillId="0" borderId="0" xfId="0" applyNumberFormat="1" applyFont="1" applyBorder="1" applyAlignment="1" applyProtection="1">
      <alignment horizontal="center"/>
      <protection locked="0"/>
    </xf>
    <xf numFmtId="0" fontId="5" fillId="0" borderId="0" xfId="0" applyFont="1" applyBorder="1" applyAlignment="1" applyProtection="1">
      <alignment horizontal="center"/>
    </xf>
    <xf numFmtId="0" fontId="5" fillId="0" borderId="0" xfId="0" applyFont="1" applyBorder="1" applyAlignment="1" applyProtection="1">
      <alignment horizontal="right"/>
      <protection locked="0"/>
    </xf>
    <xf numFmtId="1" fontId="5" fillId="0" borderId="0" xfId="0" applyNumberFormat="1" applyFont="1" applyBorder="1" applyAlignment="1" applyProtection="1">
      <alignment horizontal="right"/>
    </xf>
    <xf numFmtId="0" fontId="5" fillId="0" borderId="0" xfId="0" applyFont="1" applyBorder="1" applyAlignment="1" applyProtection="1">
      <alignment horizontal="right"/>
    </xf>
    <xf numFmtId="1" fontId="5" fillId="0" borderId="0" xfId="0" applyNumberFormat="1" applyFont="1" applyBorder="1" applyAlignment="1" applyProtection="1">
      <alignment horizontal="right"/>
      <protection locked="0"/>
    </xf>
    <xf numFmtId="1" fontId="5" fillId="9" borderId="0" xfId="0" applyNumberFormat="1" applyFont="1" applyFill="1" applyBorder="1" applyAlignment="1" applyProtection="1">
      <alignment horizontal="center" vertical="center" wrapText="1"/>
      <protection locked="0"/>
    </xf>
    <xf numFmtId="1" fontId="0" fillId="14" borderId="0" xfId="0" applyNumberFormat="1" applyFont="1" applyFill="1" applyProtection="1">
      <protection locked="0"/>
    </xf>
    <xf numFmtId="1" fontId="5" fillId="14" borderId="0" xfId="0" applyNumberFormat="1" applyFont="1" applyFill="1" applyBorder="1" applyProtection="1">
      <protection locked="0"/>
    </xf>
    <xf numFmtId="2" fontId="5" fillId="14" borderId="0" xfId="0" applyNumberFormat="1" applyFont="1" applyFill="1" applyBorder="1" applyProtection="1">
      <protection locked="0"/>
    </xf>
    <xf numFmtId="0" fontId="0" fillId="9" borderId="0" xfId="0" applyFont="1" applyFill="1" applyAlignment="1">
      <alignment horizontal="center" vertical="center" wrapText="1"/>
    </xf>
    <xf numFmtId="0" fontId="0" fillId="0" borderId="0" xfId="0" applyFont="1" applyAlignment="1" applyProtection="1">
      <alignment horizontal="center"/>
      <protection locked="0"/>
    </xf>
    <xf numFmtId="1" fontId="5" fillId="0" borderId="0" xfId="0" applyNumberFormat="1" applyFont="1" applyBorder="1" applyAlignment="1" applyProtection="1">
      <alignment horizontal="left"/>
      <protection locked="0"/>
    </xf>
    <xf numFmtId="0" fontId="5" fillId="0" borderId="0" xfId="0" applyFont="1" applyFill="1" applyBorder="1" applyAlignment="1" applyProtection="1">
      <alignment horizontal="right"/>
      <protection locked="0"/>
    </xf>
    <xf numFmtId="0" fontId="11" fillId="0" borderId="0" xfId="3" applyFont="1" applyFill="1" applyProtection="1">
      <protection locked="0"/>
    </xf>
    <xf numFmtId="1" fontId="5" fillId="0" borderId="0" xfId="2" applyNumberFormat="1" applyFont="1" applyFill="1" applyBorder="1" applyAlignment="1" applyProtection="1">
      <alignment horizontal="right"/>
    </xf>
    <xf numFmtId="2" fontId="5" fillId="14" borderId="0" xfId="0" applyNumberFormat="1" applyFont="1" applyFill="1" applyProtection="1">
      <protection locked="0"/>
    </xf>
    <xf numFmtId="1" fontId="5" fillId="14" borderId="0" xfId="0" applyNumberFormat="1" applyFont="1" applyFill="1" applyProtection="1">
      <protection locked="0"/>
    </xf>
    <xf numFmtId="0" fontId="0" fillId="0" borderId="0" xfId="0" applyFont="1" applyFill="1" applyProtection="1">
      <protection locked="0"/>
    </xf>
    <xf numFmtId="0" fontId="5" fillId="0" borderId="0" xfId="0" applyFont="1" applyFill="1" applyProtection="1">
      <protection locked="0"/>
    </xf>
    <xf numFmtId="1" fontId="5" fillId="0" borderId="0" xfId="0" applyNumberFormat="1" applyFont="1" applyFill="1" applyBorder="1" applyAlignment="1" applyProtection="1">
      <alignment horizontal="right"/>
    </xf>
    <xf numFmtId="17" fontId="5" fillId="0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ont="1" applyProtection="1"/>
    <xf numFmtId="1" fontId="5" fillId="0" borderId="0" xfId="0" applyNumberFormat="1" applyFont="1" applyFill="1" applyBorder="1" applyAlignment="1" applyProtection="1">
      <alignment horizontal="right"/>
      <protection locked="0"/>
    </xf>
    <xf numFmtId="0" fontId="5" fillId="0" borderId="0" xfId="0" applyFont="1" applyFill="1" applyBorder="1" applyAlignment="1" applyProtection="1">
      <alignment horizontal="right"/>
    </xf>
    <xf numFmtId="165" fontId="0" fillId="0" borderId="0" xfId="0" applyNumberFormat="1" applyFont="1" applyProtection="1"/>
    <xf numFmtId="1" fontId="0" fillId="0" borderId="0" xfId="0" applyNumberFormat="1" applyFont="1" applyProtection="1"/>
    <xf numFmtId="1" fontId="5" fillId="0" borderId="0" xfId="0" applyNumberFormat="1" applyFont="1" applyBorder="1" applyAlignment="1" applyProtection="1">
      <alignment horizontal="center"/>
    </xf>
    <xf numFmtId="0" fontId="0" fillId="0" borderId="0" xfId="0" applyFont="1" applyAlignment="1" applyProtection="1">
      <alignment horizontal="center"/>
    </xf>
    <xf numFmtId="1" fontId="0" fillId="0" borderId="0" xfId="0" applyNumberFormat="1" applyFont="1" applyAlignment="1" applyProtection="1">
      <alignment horizontal="center"/>
    </xf>
    <xf numFmtId="16" fontId="5" fillId="0" borderId="0" xfId="0" applyNumberFormat="1" applyFont="1" applyFill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wrapText="1"/>
      <protection locked="0"/>
    </xf>
    <xf numFmtId="0" fontId="5" fillId="4" borderId="0" xfId="0" applyFont="1" applyFill="1" applyBorder="1" applyAlignment="1" applyProtection="1">
      <alignment horizontal="left" wrapText="1"/>
      <protection locked="0"/>
    </xf>
    <xf numFmtId="0" fontId="5" fillId="12" borderId="0" xfId="0" applyFont="1" applyFill="1" applyBorder="1" applyAlignment="1" applyProtection="1">
      <alignment horizontal="left" wrapText="1"/>
    </xf>
    <xf numFmtId="0" fontId="5" fillId="0" borderId="0" xfId="0" applyFont="1" applyFill="1" applyBorder="1" applyAlignment="1" applyProtection="1">
      <alignment horizontal="left" wrapText="1"/>
    </xf>
    <xf numFmtId="0" fontId="0" fillId="0" borderId="0" xfId="0" applyBorder="1"/>
    <xf numFmtId="0" fontId="0" fillId="0" borderId="0" xfId="0" applyBorder="1" applyAlignment="1">
      <alignment wrapText="1"/>
    </xf>
    <xf numFmtId="165" fontId="0" fillId="0" borderId="0" xfId="0" applyNumberFormat="1" applyFont="1" applyBorder="1" applyProtection="1"/>
    <xf numFmtId="1" fontId="0" fillId="0" borderId="0" xfId="0" applyNumberFormat="1" applyFont="1" applyBorder="1" applyProtection="1"/>
    <xf numFmtId="0" fontId="0" fillId="0" borderId="0" xfId="0" applyFont="1" applyBorder="1" applyProtection="1"/>
    <xf numFmtId="0" fontId="0" fillId="0" borderId="0" xfId="0" applyFont="1" applyBorder="1" applyAlignment="1" applyProtection="1">
      <alignment horizontal="center"/>
    </xf>
    <xf numFmtId="1" fontId="0" fillId="0" borderId="0" xfId="0" applyNumberFormat="1" applyFont="1" applyBorder="1" applyAlignment="1" applyProtection="1">
      <alignment horizontal="center"/>
    </xf>
    <xf numFmtId="0" fontId="5" fillId="0" borderId="0" xfId="0" applyFont="1" applyFill="1" applyBorder="1" applyAlignment="1" applyProtection="1">
      <alignment horizontal="center" wrapText="1"/>
      <protection locked="0"/>
    </xf>
    <xf numFmtId="0" fontId="5" fillId="0" borderId="0" xfId="0" applyFont="1" applyFill="1" applyBorder="1" applyAlignment="1" applyProtection="1">
      <alignment horizontal="right" wrapText="1"/>
      <protection locked="0"/>
    </xf>
    <xf numFmtId="0" fontId="5" fillId="0" borderId="0" xfId="0" applyFont="1" applyFill="1" applyBorder="1" applyAlignment="1" applyProtection="1">
      <alignment horizontal="right" wrapText="1"/>
    </xf>
    <xf numFmtId="1" fontId="5" fillId="0" borderId="0" xfId="0" applyNumberFormat="1" applyFont="1" applyFill="1" applyBorder="1" applyAlignment="1" applyProtection="1">
      <alignment horizontal="right" wrapText="1"/>
    </xf>
    <xf numFmtId="0" fontId="0" fillId="0" borderId="0" xfId="0" applyFill="1" applyBorder="1"/>
    <xf numFmtId="0" fontId="0" fillId="0" borderId="0" xfId="0" applyFill="1" applyBorder="1" applyAlignment="1">
      <alignment wrapText="1"/>
    </xf>
  </cellXfs>
  <cellStyles count="5">
    <cellStyle name="Accent3" xfId="4" builtinId="37"/>
    <cellStyle name="Bad" xfId="3" builtinId="27"/>
    <cellStyle name="Comma" xfId="1" builtinId="3"/>
    <cellStyle name="Good" xfId="2" builtinId="26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topLeftCell="G1" workbookViewId="0">
      <selection activeCell="I1" sqref="I1:Y1048576"/>
    </sheetView>
  </sheetViews>
  <sheetFormatPr defaultRowHeight="14.4" x14ac:dyDescent="0.3"/>
  <cols>
    <col min="1" max="1" width="8.88671875" style="149"/>
    <col min="2" max="2" width="9.109375" style="149"/>
    <col min="3" max="3" width="10.33203125" style="202" customWidth="1"/>
    <col min="4" max="4" width="8.88671875" style="202"/>
    <col min="5" max="5" width="8.88671875" style="206"/>
    <col min="6" max="7" width="8.88671875" style="202"/>
    <col min="8" max="8" width="8.88671875" style="213"/>
    <col min="9" max="9" width="8.88671875" style="149"/>
    <col min="10" max="10" width="10.5546875" style="149" customWidth="1"/>
    <col min="11" max="11" width="11.5546875" style="149" customWidth="1"/>
    <col min="12" max="13" width="9.109375" style="149"/>
    <col min="14" max="17" width="8.88671875" style="202"/>
    <col min="18" max="18" width="10.5546875" style="206" bestFit="1" customWidth="1"/>
    <col min="19" max="19" width="11.109375" style="206" bestFit="1" customWidth="1"/>
    <col min="20" max="20" width="9.109375" style="206"/>
    <col min="21" max="21" width="9.109375" style="205"/>
    <col min="22" max="16384" width="8.88671875" style="202"/>
  </cols>
  <sheetData>
    <row r="1" spans="1:25" x14ac:dyDescent="0.3">
      <c r="A1" s="137"/>
      <c r="B1" s="141"/>
      <c r="E1" s="142"/>
      <c r="I1" s="137"/>
      <c r="J1" s="141"/>
      <c r="K1" s="141"/>
      <c r="L1" s="141"/>
      <c r="M1" s="141"/>
      <c r="R1" s="142"/>
      <c r="S1" s="142"/>
      <c r="T1" s="142"/>
      <c r="U1" s="143"/>
    </row>
    <row r="2" spans="1:25" x14ac:dyDescent="0.3">
      <c r="A2" s="139"/>
      <c r="B2" s="139"/>
      <c r="E2" s="148"/>
      <c r="I2" s="139"/>
      <c r="J2" s="139"/>
      <c r="K2" s="139"/>
      <c r="L2" s="139"/>
      <c r="M2" s="139"/>
      <c r="R2" s="148"/>
      <c r="S2" s="148"/>
      <c r="T2" s="148"/>
      <c r="U2" s="143"/>
    </row>
    <row r="3" spans="1:25" x14ac:dyDescent="0.3">
      <c r="A3" s="141"/>
      <c r="B3" s="141"/>
      <c r="E3" s="142"/>
      <c r="I3" s="141"/>
      <c r="J3" s="141"/>
      <c r="K3" s="141"/>
      <c r="L3" s="141"/>
      <c r="M3" s="141"/>
      <c r="R3" s="142"/>
      <c r="S3" s="142"/>
      <c r="T3" s="142"/>
      <c r="U3" s="143"/>
    </row>
    <row r="4" spans="1:25" s="203" customFormat="1" ht="28.8" x14ac:dyDescent="0.3">
      <c r="A4" s="198"/>
      <c r="B4" s="199" t="s">
        <v>54</v>
      </c>
      <c r="C4" s="199" t="s">
        <v>61</v>
      </c>
      <c r="D4" s="199" t="s">
        <v>56</v>
      </c>
      <c r="E4" s="200" t="s">
        <v>55</v>
      </c>
      <c r="F4" s="200" t="s">
        <v>57</v>
      </c>
      <c r="G4" s="200" t="s">
        <v>62</v>
      </c>
      <c r="H4" s="201"/>
      <c r="I4" s="198"/>
      <c r="J4" s="199" t="s">
        <v>54</v>
      </c>
      <c r="K4" s="199" t="s">
        <v>54</v>
      </c>
      <c r="L4" s="199" t="s">
        <v>54</v>
      </c>
      <c r="M4" s="199" t="s">
        <v>54</v>
      </c>
      <c r="N4" s="199" t="s">
        <v>56</v>
      </c>
      <c r="O4" s="199" t="s">
        <v>56</v>
      </c>
      <c r="P4" s="199" t="s">
        <v>61</v>
      </c>
      <c r="Q4" s="199" t="s">
        <v>61</v>
      </c>
      <c r="R4" s="200" t="s">
        <v>55</v>
      </c>
      <c r="S4" s="200" t="s">
        <v>55</v>
      </c>
      <c r="T4" s="200" t="s">
        <v>55</v>
      </c>
      <c r="U4" s="200" t="s">
        <v>55</v>
      </c>
      <c r="V4" s="200" t="s">
        <v>57</v>
      </c>
      <c r="W4" s="200" t="s">
        <v>57</v>
      </c>
      <c r="X4" s="200" t="s">
        <v>62</v>
      </c>
      <c r="Y4" s="200" t="s">
        <v>62</v>
      </c>
    </row>
    <row r="5" spans="1:25" s="203" customFormat="1" ht="28.8" x14ac:dyDescent="0.3">
      <c r="A5" s="209" t="s">
        <v>0</v>
      </c>
      <c r="B5" s="210" t="s">
        <v>44</v>
      </c>
      <c r="C5" s="203" t="s">
        <v>29</v>
      </c>
      <c r="D5" s="203" t="s">
        <v>59</v>
      </c>
      <c r="E5" s="211" t="s">
        <v>44</v>
      </c>
      <c r="F5" s="203" t="s">
        <v>59</v>
      </c>
      <c r="G5" s="203" t="s">
        <v>29</v>
      </c>
      <c r="H5" s="214"/>
      <c r="I5" s="209" t="s">
        <v>0</v>
      </c>
      <c r="J5" s="210" t="s">
        <v>45</v>
      </c>
      <c r="K5" s="210" t="s">
        <v>46</v>
      </c>
      <c r="L5" s="210" t="s">
        <v>47</v>
      </c>
      <c r="M5" s="209" t="s">
        <v>48</v>
      </c>
      <c r="N5" s="203" t="s">
        <v>58</v>
      </c>
      <c r="O5" s="203" t="s">
        <v>60</v>
      </c>
      <c r="P5" s="203" t="s">
        <v>30</v>
      </c>
      <c r="Q5" s="203" t="s">
        <v>31</v>
      </c>
      <c r="R5" s="211" t="s">
        <v>45</v>
      </c>
      <c r="S5" s="211" t="s">
        <v>46</v>
      </c>
      <c r="T5" s="211" t="s">
        <v>47</v>
      </c>
      <c r="U5" s="212" t="s">
        <v>48</v>
      </c>
      <c r="V5" s="203" t="s">
        <v>58</v>
      </c>
      <c r="W5" s="203" t="s">
        <v>60</v>
      </c>
      <c r="X5" s="203" t="s">
        <v>30</v>
      </c>
      <c r="Y5" s="203" t="s">
        <v>31</v>
      </c>
    </row>
    <row r="6" spans="1:25" x14ac:dyDescent="0.3">
      <c r="A6" s="197">
        <v>41437</v>
      </c>
      <c r="B6" s="180">
        <v>0</v>
      </c>
      <c r="C6" s="202">
        <v>0</v>
      </c>
      <c r="D6" s="202">
        <v>4</v>
      </c>
      <c r="E6" s="187">
        <v>0</v>
      </c>
      <c r="F6" s="202">
        <v>5.6000000000000005</v>
      </c>
      <c r="G6" s="202">
        <v>0</v>
      </c>
      <c r="I6" s="197">
        <v>41437</v>
      </c>
      <c r="J6" s="180">
        <v>0</v>
      </c>
      <c r="K6" s="180">
        <v>1</v>
      </c>
      <c r="L6" s="180">
        <v>0</v>
      </c>
      <c r="M6" s="180">
        <v>0</v>
      </c>
      <c r="N6" s="202">
        <v>11</v>
      </c>
      <c r="O6" s="202">
        <v>0</v>
      </c>
      <c r="P6" s="202">
        <v>0</v>
      </c>
      <c r="Q6" s="202">
        <v>0</v>
      </c>
      <c r="R6" s="187">
        <v>0</v>
      </c>
      <c r="S6" s="187">
        <v>7.384615384615385</v>
      </c>
      <c r="T6" s="191">
        <v>0</v>
      </c>
      <c r="U6" s="187">
        <v>0</v>
      </c>
      <c r="V6" s="202">
        <v>81.230769230769241</v>
      </c>
      <c r="W6" s="202">
        <v>0</v>
      </c>
      <c r="X6" s="202">
        <v>0</v>
      </c>
      <c r="Y6" s="202">
        <v>0</v>
      </c>
    </row>
    <row r="7" spans="1:25" x14ac:dyDescent="0.3">
      <c r="A7" s="167">
        <v>41438</v>
      </c>
      <c r="B7" s="169">
        <v>0</v>
      </c>
      <c r="C7" s="202">
        <v>0</v>
      </c>
      <c r="D7" s="202">
        <v>0</v>
      </c>
      <c r="E7" s="170">
        <v>0</v>
      </c>
      <c r="F7" s="202">
        <v>0</v>
      </c>
      <c r="G7" s="202">
        <v>0</v>
      </c>
      <c r="I7" s="167">
        <v>41438</v>
      </c>
      <c r="J7" s="169">
        <v>0</v>
      </c>
      <c r="K7" s="169">
        <v>0</v>
      </c>
      <c r="L7" s="169">
        <v>0</v>
      </c>
      <c r="M7" s="169">
        <v>0</v>
      </c>
      <c r="N7" s="202">
        <v>0</v>
      </c>
      <c r="O7" s="202">
        <v>0</v>
      </c>
      <c r="P7" s="202">
        <v>0</v>
      </c>
      <c r="Q7" s="202">
        <v>0</v>
      </c>
      <c r="R7" s="170">
        <v>0</v>
      </c>
      <c r="S7" s="170">
        <v>0</v>
      </c>
      <c r="T7" s="171">
        <v>0</v>
      </c>
      <c r="U7" s="170">
        <v>0</v>
      </c>
      <c r="V7" s="202">
        <v>0</v>
      </c>
      <c r="W7" s="202">
        <v>0</v>
      </c>
      <c r="X7" s="202">
        <v>0</v>
      </c>
      <c r="Y7" s="202">
        <v>0</v>
      </c>
    </row>
    <row r="8" spans="1:25" x14ac:dyDescent="0.3">
      <c r="A8" s="167">
        <v>41439</v>
      </c>
      <c r="B8" s="169">
        <v>0</v>
      </c>
      <c r="C8" s="202">
        <v>0</v>
      </c>
      <c r="D8" s="202">
        <v>16</v>
      </c>
      <c r="E8" s="170">
        <v>0</v>
      </c>
      <c r="F8" s="202">
        <v>24</v>
      </c>
      <c r="G8" s="202">
        <v>0</v>
      </c>
      <c r="I8" s="167">
        <v>41439</v>
      </c>
      <c r="J8" s="169">
        <v>0</v>
      </c>
      <c r="K8" s="169">
        <v>0</v>
      </c>
      <c r="L8" s="169">
        <v>0</v>
      </c>
      <c r="M8" s="169">
        <v>0</v>
      </c>
      <c r="N8" s="202">
        <v>5</v>
      </c>
      <c r="O8" s="202">
        <v>0</v>
      </c>
      <c r="P8" s="202">
        <v>0</v>
      </c>
      <c r="Q8" s="202">
        <v>0</v>
      </c>
      <c r="R8" s="170">
        <v>0</v>
      </c>
      <c r="S8" s="170">
        <v>0</v>
      </c>
      <c r="T8" s="171">
        <v>0</v>
      </c>
      <c r="U8" s="170">
        <v>0</v>
      </c>
      <c r="V8" s="202">
        <v>36.923076923076927</v>
      </c>
      <c r="W8" s="202">
        <v>0</v>
      </c>
      <c r="X8" s="202">
        <v>0</v>
      </c>
      <c r="Y8" s="202">
        <v>0</v>
      </c>
    </row>
    <row r="9" spans="1:25" x14ac:dyDescent="0.3">
      <c r="A9" s="167">
        <v>41440</v>
      </c>
      <c r="B9" s="169">
        <v>0</v>
      </c>
      <c r="C9" s="202">
        <v>0</v>
      </c>
      <c r="D9" s="202">
        <v>1</v>
      </c>
      <c r="E9" s="170">
        <v>0</v>
      </c>
      <c r="F9" s="202">
        <v>1.25</v>
      </c>
      <c r="G9" s="202">
        <v>0</v>
      </c>
      <c r="I9" s="167">
        <v>41440</v>
      </c>
      <c r="J9" s="169">
        <v>0</v>
      </c>
      <c r="K9" s="169">
        <v>0</v>
      </c>
      <c r="L9" s="169">
        <v>0</v>
      </c>
      <c r="M9" s="169">
        <v>0</v>
      </c>
      <c r="N9" s="202">
        <v>6</v>
      </c>
      <c r="O9" s="202">
        <v>0</v>
      </c>
      <c r="P9" s="202">
        <v>0</v>
      </c>
      <c r="Q9" s="202">
        <v>0</v>
      </c>
      <c r="R9" s="170">
        <v>0</v>
      </c>
      <c r="S9" s="170">
        <v>0</v>
      </c>
      <c r="T9" s="171">
        <v>0</v>
      </c>
      <c r="U9" s="170">
        <v>0</v>
      </c>
      <c r="V9" s="202">
        <v>44.307692307692307</v>
      </c>
      <c r="W9" s="202">
        <v>0</v>
      </c>
      <c r="X9" s="202">
        <v>0</v>
      </c>
      <c r="Y9" s="202">
        <v>0</v>
      </c>
    </row>
    <row r="10" spans="1:25" x14ac:dyDescent="0.3">
      <c r="A10" s="167">
        <v>41441</v>
      </c>
      <c r="B10" s="169">
        <v>0</v>
      </c>
      <c r="C10" s="202">
        <v>0</v>
      </c>
      <c r="D10" s="202">
        <v>2</v>
      </c>
      <c r="E10" s="170">
        <v>0</v>
      </c>
      <c r="F10" s="202">
        <v>4</v>
      </c>
      <c r="G10" s="202">
        <v>0</v>
      </c>
      <c r="I10" s="167">
        <v>41441</v>
      </c>
      <c r="J10" s="169">
        <v>0</v>
      </c>
      <c r="K10" s="169">
        <v>1</v>
      </c>
      <c r="L10" s="169">
        <v>0</v>
      </c>
      <c r="M10" s="169">
        <v>0</v>
      </c>
      <c r="N10" s="202">
        <v>23</v>
      </c>
      <c r="O10" s="202">
        <v>0</v>
      </c>
      <c r="P10" s="202">
        <v>0</v>
      </c>
      <c r="Q10" s="202">
        <v>0</v>
      </c>
      <c r="R10" s="170">
        <v>0</v>
      </c>
      <c r="S10" s="170">
        <v>7.384615384615385</v>
      </c>
      <c r="T10" s="171">
        <v>0</v>
      </c>
      <c r="U10" s="170">
        <v>0</v>
      </c>
      <c r="V10" s="202">
        <v>169.84615384615387</v>
      </c>
      <c r="W10" s="202">
        <v>0</v>
      </c>
      <c r="X10" s="202">
        <v>0</v>
      </c>
      <c r="Y10" s="202">
        <v>0</v>
      </c>
    </row>
    <row r="11" spans="1:25" x14ac:dyDescent="0.3">
      <c r="A11" s="167">
        <v>41442</v>
      </c>
      <c r="B11" s="169">
        <v>0</v>
      </c>
      <c r="C11" s="202">
        <v>0</v>
      </c>
      <c r="D11" s="202">
        <v>0</v>
      </c>
      <c r="E11" s="170">
        <v>0</v>
      </c>
      <c r="F11" s="202">
        <v>0</v>
      </c>
      <c r="G11" s="202">
        <v>0</v>
      </c>
      <c r="I11" s="167">
        <v>41442</v>
      </c>
      <c r="J11" s="169">
        <v>0</v>
      </c>
      <c r="K11" s="169">
        <v>0</v>
      </c>
      <c r="L11" s="169">
        <v>0</v>
      </c>
      <c r="M11" s="169">
        <v>0</v>
      </c>
      <c r="N11" s="202">
        <v>25</v>
      </c>
      <c r="O11" s="202">
        <v>0</v>
      </c>
      <c r="P11" s="202">
        <v>0</v>
      </c>
      <c r="Q11" s="202">
        <v>0</v>
      </c>
      <c r="R11" s="170">
        <v>0</v>
      </c>
      <c r="S11" s="170">
        <v>0</v>
      </c>
      <c r="T11" s="171">
        <v>0</v>
      </c>
      <c r="U11" s="170">
        <v>0</v>
      </c>
      <c r="V11" s="202">
        <v>184.61538461538461</v>
      </c>
      <c r="W11" s="202">
        <v>0</v>
      </c>
      <c r="X11" s="202">
        <v>0</v>
      </c>
      <c r="Y11" s="202">
        <v>0</v>
      </c>
    </row>
    <row r="12" spans="1:25" x14ac:dyDescent="0.3">
      <c r="A12" s="167">
        <v>41443</v>
      </c>
      <c r="B12" s="169">
        <v>0</v>
      </c>
      <c r="C12" s="202">
        <v>0</v>
      </c>
      <c r="D12" s="202">
        <v>71</v>
      </c>
      <c r="E12" s="170">
        <v>0</v>
      </c>
      <c r="F12" s="202">
        <v>88.75</v>
      </c>
      <c r="G12" s="202">
        <v>0</v>
      </c>
      <c r="I12" s="167">
        <v>41443</v>
      </c>
      <c r="J12" s="169">
        <v>0</v>
      </c>
      <c r="K12" s="169">
        <v>0</v>
      </c>
      <c r="L12" s="169">
        <v>0</v>
      </c>
      <c r="M12" s="169">
        <v>0</v>
      </c>
      <c r="N12" s="202">
        <v>17</v>
      </c>
      <c r="O12" s="202">
        <v>0</v>
      </c>
      <c r="P12" s="202">
        <v>0</v>
      </c>
      <c r="Q12" s="202">
        <v>0</v>
      </c>
      <c r="R12" s="170">
        <v>0</v>
      </c>
      <c r="S12" s="170">
        <v>0</v>
      </c>
      <c r="T12" s="171">
        <v>0</v>
      </c>
      <c r="U12" s="170">
        <v>0</v>
      </c>
      <c r="V12" s="202">
        <v>125.53846153846155</v>
      </c>
      <c r="W12" s="202">
        <v>0</v>
      </c>
      <c r="X12" s="202">
        <v>0</v>
      </c>
      <c r="Y12" s="202">
        <v>0</v>
      </c>
    </row>
    <row r="13" spans="1:25" x14ac:dyDescent="0.3">
      <c r="A13" s="167">
        <v>41444</v>
      </c>
      <c r="B13" s="169">
        <v>0</v>
      </c>
      <c r="C13" s="202">
        <v>0</v>
      </c>
      <c r="D13" s="202">
        <v>0</v>
      </c>
      <c r="E13" s="170">
        <v>0</v>
      </c>
      <c r="F13" s="202">
        <v>0</v>
      </c>
      <c r="G13" s="202">
        <v>0</v>
      </c>
      <c r="I13" s="167">
        <v>41444</v>
      </c>
      <c r="J13" s="169">
        <v>0</v>
      </c>
      <c r="K13" s="169">
        <v>0</v>
      </c>
      <c r="L13" s="169">
        <v>0</v>
      </c>
      <c r="M13" s="169">
        <v>0</v>
      </c>
      <c r="N13" s="202">
        <v>13</v>
      </c>
      <c r="O13" s="202">
        <v>0</v>
      </c>
      <c r="P13" s="202">
        <v>0</v>
      </c>
      <c r="Q13" s="202">
        <v>0</v>
      </c>
      <c r="R13" s="170">
        <v>0</v>
      </c>
      <c r="S13" s="170">
        <v>0</v>
      </c>
      <c r="T13" s="171">
        <v>0</v>
      </c>
      <c r="U13" s="170">
        <v>0</v>
      </c>
      <c r="V13" s="202">
        <v>96</v>
      </c>
      <c r="W13" s="202">
        <v>0</v>
      </c>
      <c r="X13" s="202">
        <v>0</v>
      </c>
      <c r="Y13" s="202">
        <v>0</v>
      </c>
    </row>
    <row r="14" spans="1:25" x14ac:dyDescent="0.3">
      <c r="A14" s="167">
        <v>41445</v>
      </c>
      <c r="B14" s="169">
        <v>0</v>
      </c>
      <c r="C14" s="202">
        <v>0</v>
      </c>
      <c r="D14" s="202">
        <v>1</v>
      </c>
      <c r="E14" s="170">
        <v>0</v>
      </c>
      <c r="F14" s="202">
        <v>1</v>
      </c>
      <c r="G14" s="202">
        <v>0</v>
      </c>
      <c r="I14" s="167">
        <v>41445</v>
      </c>
      <c r="J14" s="169">
        <v>0</v>
      </c>
      <c r="K14" s="169">
        <v>0</v>
      </c>
      <c r="L14" s="169">
        <v>0</v>
      </c>
      <c r="M14" s="169">
        <v>0</v>
      </c>
      <c r="N14" s="202">
        <v>36</v>
      </c>
      <c r="O14" s="202">
        <v>0</v>
      </c>
      <c r="P14" s="202">
        <v>0</v>
      </c>
      <c r="Q14" s="202">
        <v>0</v>
      </c>
      <c r="R14" s="170">
        <v>0</v>
      </c>
      <c r="S14" s="170">
        <v>0</v>
      </c>
      <c r="T14" s="171">
        <v>0</v>
      </c>
      <c r="U14" s="170">
        <v>0</v>
      </c>
      <c r="V14" s="202">
        <v>265.84615384615387</v>
      </c>
      <c r="W14" s="202">
        <v>0</v>
      </c>
      <c r="X14" s="202">
        <v>0</v>
      </c>
      <c r="Y14" s="202">
        <v>0</v>
      </c>
    </row>
    <row r="15" spans="1:25" x14ac:dyDescent="0.3">
      <c r="A15" s="167">
        <v>41446</v>
      </c>
      <c r="B15" s="169">
        <v>0</v>
      </c>
      <c r="C15" s="202">
        <v>0</v>
      </c>
      <c r="D15" s="202">
        <v>0</v>
      </c>
      <c r="E15" s="170">
        <v>0</v>
      </c>
      <c r="F15" s="202">
        <v>0</v>
      </c>
      <c r="G15" s="202">
        <v>0</v>
      </c>
      <c r="I15" s="167">
        <v>41446</v>
      </c>
      <c r="J15" s="169">
        <v>0</v>
      </c>
      <c r="K15" s="169">
        <v>1</v>
      </c>
      <c r="L15" s="169">
        <v>0</v>
      </c>
      <c r="M15" s="169">
        <v>0</v>
      </c>
      <c r="N15" s="202">
        <v>135</v>
      </c>
      <c r="O15" s="202">
        <v>0</v>
      </c>
      <c r="P15" s="202">
        <v>0</v>
      </c>
      <c r="Q15" s="202">
        <v>0</v>
      </c>
      <c r="R15" s="170">
        <v>0</v>
      </c>
      <c r="S15" s="170">
        <v>7.384615384615385</v>
      </c>
      <c r="T15" s="171">
        <v>0</v>
      </c>
      <c r="U15" s="170">
        <v>0</v>
      </c>
      <c r="V15" s="202">
        <v>996.92307692307702</v>
      </c>
      <c r="W15" s="202">
        <v>0</v>
      </c>
      <c r="X15" s="202">
        <v>0</v>
      </c>
      <c r="Y15" s="202">
        <v>0</v>
      </c>
    </row>
    <row r="16" spans="1:25" x14ac:dyDescent="0.3">
      <c r="A16" s="167">
        <v>41447</v>
      </c>
      <c r="B16" s="169">
        <v>0</v>
      </c>
      <c r="C16" s="202">
        <v>0</v>
      </c>
      <c r="D16" s="202">
        <v>90</v>
      </c>
      <c r="E16" s="170">
        <v>0</v>
      </c>
      <c r="F16" s="202">
        <v>150</v>
      </c>
      <c r="G16" s="202">
        <v>0</v>
      </c>
      <c r="I16" s="167">
        <v>41447</v>
      </c>
      <c r="J16" s="169">
        <v>0</v>
      </c>
      <c r="K16" s="169">
        <v>1</v>
      </c>
      <c r="L16" s="169">
        <v>0</v>
      </c>
      <c r="M16" s="169">
        <v>0</v>
      </c>
      <c r="N16" s="202">
        <v>41</v>
      </c>
      <c r="O16" s="202">
        <v>0</v>
      </c>
      <c r="P16" s="202">
        <v>0</v>
      </c>
      <c r="Q16" s="202">
        <v>0</v>
      </c>
      <c r="R16" s="170">
        <v>0</v>
      </c>
      <c r="S16" s="170">
        <v>7.384615384615385</v>
      </c>
      <c r="T16" s="171">
        <v>0</v>
      </c>
      <c r="U16" s="170">
        <v>0</v>
      </c>
      <c r="V16" s="202">
        <v>302.76923076923077</v>
      </c>
      <c r="W16" s="202">
        <v>0</v>
      </c>
      <c r="X16" s="202">
        <v>0</v>
      </c>
      <c r="Y16" s="202">
        <v>0</v>
      </c>
    </row>
    <row r="17" spans="1:25" x14ac:dyDescent="0.3">
      <c r="A17" s="167">
        <v>41448</v>
      </c>
      <c r="B17" s="169">
        <v>0</v>
      </c>
      <c r="C17" s="202">
        <v>0</v>
      </c>
      <c r="D17" s="202">
        <v>2</v>
      </c>
      <c r="E17" s="170">
        <v>0</v>
      </c>
      <c r="F17" s="202">
        <v>3.5</v>
      </c>
      <c r="G17" s="202">
        <v>0</v>
      </c>
      <c r="I17" s="167">
        <v>41448</v>
      </c>
      <c r="J17" s="169">
        <v>0</v>
      </c>
      <c r="K17" s="169">
        <v>0</v>
      </c>
      <c r="L17" s="169">
        <v>0</v>
      </c>
      <c r="M17" s="169">
        <v>0</v>
      </c>
      <c r="N17" s="202">
        <v>63</v>
      </c>
      <c r="O17" s="202">
        <v>0</v>
      </c>
      <c r="P17" s="202">
        <v>0</v>
      </c>
      <c r="Q17" s="202">
        <v>0</v>
      </c>
      <c r="R17" s="170">
        <v>0</v>
      </c>
      <c r="S17" s="170">
        <v>0</v>
      </c>
      <c r="T17" s="171">
        <v>0</v>
      </c>
      <c r="U17" s="170">
        <v>0</v>
      </c>
      <c r="V17" s="202">
        <v>465.23076923076923</v>
      </c>
      <c r="W17" s="202">
        <v>0</v>
      </c>
      <c r="X17" s="202">
        <v>0</v>
      </c>
      <c r="Y17" s="202">
        <v>0</v>
      </c>
    </row>
    <row r="18" spans="1:25" x14ac:dyDescent="0.3">
      <c r="A18" s="167">
        <v>41449</v>
      </c>
      <c r="B18" s="169">
        <v>0</v>
      </c>
      <c r="C18" s="202">
        <v>0</v>
      </c>
      <c r="D18" s="202">
        <v>18</v>
      </c>
      <c r="E18" s="170">
        <v>0</v>
      </c>
      <c r="F18" s="202">
        <v>18</v>
      </c>
      <c r="G18" s="202">
        <v>0</v>
      </c>
      <c r="I18" s="167">
        <v>41449</v>
      </c>
      <c r="J18" s="169">
        <v>0</v>
      </c>
      <c r="K18" s="169">
        <v>0</v>
      </c>
      <c r="L18" s="169">
        <v>0</v>
      </c>
      <c r="M18" s="169">
        <v>0</v>
      </c>
      <c r="N18" s="202">
        <v>70</v>
      </c>
      <c r="O18" s="202">
        <v>0</v>
      </c>
      <c r="P18" s="202">
        <v>0</v>
      </c>
      <c r="Q18" s="202">
        <v>0</v>
      </c>
      <c r="R18" s="171">
        <v>0</v>
      </c>
      <c r="S18" s="170">
        <v>0</v>
      </c>
      <c r="T18" s="171">
        <v>0</v>
      </c>
      <c r="U18" s="170">
        <v>0</v>
      </c>
      <c r="V18" s="202">
        <v>516.92307692307691</v>
      </c>
      <c r="W18" s="202">
        <v>0</v>
      </c>
      <c r="X18" s="202">
        <v>0</v>
      </c>
      <c r="Y18" s="202">
        <v>0</v>
      </c>
    </row>
    <row r="19" spans="1:25" x14ac:dyDescent="0.3">
      <c r="A19" s="167">
        <v>41450</v>
      </c>
      <c r="B19" s="169">
        <v>0</v>
      </c>
      <c r="C19" s="202">
        <v>0</v>
      </c>
      <c r="D19" s="202">
        <v>0</v>
      </c>
      <c r="E19" s="170">
        <v>0</v>
      </c>
      <c r="F19" s="202">
        <v>0</v>
      </c>
      <c r="G19" s="202">
        <v>0</v>
      </c>
      <c r="I19" s="167">
        <v>41450</v>
      </c>
      <c r="J19" s="169">
        <v>0</v>
      </c>
      <c r="K19" s="169">
        <v>0</v>
      </c>
      <c r="L19" s="169">
        <v>0</v>
      </c>
      <c r="M19" s="169">
        <v>0</v>
      </c>
      <c r="N19" s="202">
        <v>76</v>
      </c>
      <c r="O19" s="202">
        <v>0</v>
      </c>
      <c r="P19" s="202">
        <v>0</v>
      </c>
      <c r="Q19" s="202">
        <v>0</v>
      </c>
      <c r="R19" s="170">
        <v>0</v>
      </c>
      <c r="S19" s="170">
        <v>0</v>
      </c>
      <c r="T19" s="171">
        <v>0</v>
      </c>
      <c r="U19" s="170">
        <v>0</v>
      </c>
      <c r="V19" s="202">
        <v>561.23076923076928</v>
      </c>
      <c r="W19" s="202">
        <v>0</v>
      </c>
      <c r="X19" s="202">
        <v>0</v>
      </c>
      <c r="Y19" s="202">
        <v>0</v>
      </c>
    </row>
    <row r="20" spans="1:25" x14ac:dyDescent="0.3">
      <c r="A20" s="167">
        <v>41451</v>
      </c>
      <c r="B20" s="169">
        <v>0</v>
      </c>
      <c r="C20" s="202">
        <v>0</v>
      </c>
      <c r="D20" s="202">
        <v>15</v>
      </c>
      <c r="E20" s="170">
        <v>0</v>
      </c>
      <c r="F20" s="202">
        <v>20</v>
      </c>
      <c r="G20" s="202">
        <v>0</v>
      </c>
      <c r="I20" s="167">
        <v>41451</v>
      </c>
      <c r="J20" s="169">
        <v>0</v>
      </c>
      <c r="K20" s="169">
        <v>1</v>
      </c>
      <c r="L20" s="169">
        <v>0</v>
      </c>
      <c r="M20" s="169">
        <v>0</v>
      </c>
      <c r="N20" s="202">
        <v>110</v>
      </c>
      <c r="O20" s="202">
        <v>0</v>
      </c>
      <c r="P20" s="202">
        <v>0</v>
      </c>
      <c r="Q20" s="202">
        <v>0</v>
      </c>
      <c r="R20" s="171">
        <v>0</v>
      </c>
      <c r="S20" s="170">
        <v>7.384615384615385</v>
      </c>
      <c r="T20" s="171">
        <v>0</v>
      </c>
      <c r="U20" s="170">
        <v>0</v>
      </c>
      <c r="V20" s="202">
        <v>812.30769230769226</v>
      </c>
      <c r="W20" s="202">
        <v>0</v>
      </c>
      <c r="X20" s="202">
        <v>0</v>
      </c>
      <c r="Y20" s="202">
        <v>0</v>
      </c>
    </row>
    <row r="21" spans="1:25" x14ac:dyDescent="0.3">
      <c r="A21" s="167">
        <v>41452</v>
      </c>
      <c r="B21" s="169">
        <v>0</v>
      </c>
      <c r="C21" s="202">
        <v>0</v>
      </c>
      <c r="D21" s="202">
        <v>90</v>
      </c>
      <c r="E21" s="170">
        <v>0</v>
      </c>
      <c r="F21" s="202">
        <v>180</v>
      </c>
      <c r="G21" s="202">
        <v>0</v>
      </c>
      <c r="I21" s="167">
        <v>41452</v>
      </c>
      <c r="J21" s="169">
        <v>0</v>
      </c>
      <c r="K21" s="169">
        <v>0</v>
      </c>
      <c r="L21" s="169">
        <v>0</v>
      </c>
      <c r="M21" s="169">
        <v>0</v>
      </c>
      <c r="N21" s="202">
        <v>126</v>
      </c>
      <c r="O21" s="202">
        <v>0</v>
      </c>
      <c r="P21" s="202">
        <v>0</v>
      </c>
      <c r="Q21" s="202">
        <v>0</v>
      </c>
      <c r="R21" s="170">
        <v>0</v>
      </c>
      <c r="S21" s="170">
        <v>0</v>
      </c>
      <c r="T21" s="171">
        <v>0</v>
      </c>
      <c r="U21" s="170">
        <v>0</v>
      </c>
      <c r="V21" s="202">
        <v>930.46153846153845</v>
      </c>
      <c r="W21" s="202">
        <v>0</v>
      </c>
      <c r="X21" s="202">
        <v>0</v>
      </c>
      <c r="Y21" s="202">
        <v>0</v>
      </c>
    </row>
    <row r="22" spans="1:25" x14ac:dyDescent="0.3">
      <c r="A22" s="167">
        <v>41453</v>
      </c>
      <c r="B22" s="169">
        <v>0</v>
      </c>
      <c r="C22" s="202">
        <v>0</v>
      </c>
      <c r="D22" s="202">
        <v>40</v>
      </c>
      <c r="E22" s="170">
        <v>0</v>
      </c>
      <c r="F22" s="202">
        <v>40</v>
      </c>
      <c r="G22" s="202">
        <v>0</v>
      </c>
      <c r="I22" s="167">
        <v>41453</v>
      </c>
      <c r="J22" s="169">
        <v>0</v>
      </c>
      <c r="K22" s="169">
        <v>1</v>
      </c>
      <c r="L22" s="169">
        <v>0</v>
      </c>
      <c r="M22" s="169">
        <v>0</v>
      </c>
      <c r="N22" s="202">
        <v>158</v>
      </c>
      <c r="O22" s="202">
        <v>0</v>
      </c>
      <c r="P22" s="202">
        <v>0</v>
      </c>
      <c r="Q22" s="202">
        <v>0</v>
      </c>
      <c r="R22" s="170">
        <v>0</v>
      </c>
      <c r="S22" s="170">
        <v>7.384615384615385</v>
      </c>
      <c r="T22" s="170">
        <v>0</v>
      </c>
      <c r="U22" s="170">
        <v>0</v>
      </c>
      <c r="V22" s="202">
        <v>1166.7692307692307</v>
      </c>
      <c r="W22" s="202">
        <v>0</v>
      </c>
      <c r="X22" s="202">
        <v>0</v>
      </c>
      <c r="Y22" s="202">
        <v>0</v>
      </c>
    </row>
    <row r="23" spans="1:25" x14ac:dyDescent="0.3">
      <c r="A23" s="167">
        <v>41454</v>
      </c>
      <c r="B23" s="169">
        <v>0</v>
      </c>
      <c r="C23" s="202">
        <v>0</v>
      </c>
      <c r="D23" s="202">
        <v>0</v>
      </c>
      <c r="E23" s="170">
        <v>0</v>
      </c>
      <c r="F23" s="202">
        <v>0</v>
      </c>
      <c r="G23" s="202">
        <v>0</v>
      </c>
      <c r="I23" s="167">
        <v>41454</v>
      </c>
      <c r="J23" s="169">
        <v>0</v>
      </c>
      <c r="K23" s="169">
        <v>2</v>
      </c>
      <c r="L23" s="169">
        <v>0</v>
      </c>
      <c r="M23" s="169">
        <v>0</v>
      </c>
      <c r="N23" s="202">
        <v>101</v>
      </c>
      <c r="O23" s="202">
        <v>0</v>
      </c>
      <c r="P23" s="202">
        <v>0</v>
      </c>
      <c r="Q23" s="202">
        <v>0</v>
      </c>
      <c r="R23" s="171">
        <v>0</v>
      </c>
      <c r="S23" s="170">
        <v>14.76923076923077</v>
      </c>
      <c r="T23" s="171">
        <v>0</v>
      </c>
      <c r="U23" s="170">
        <v>0</v>
      </c>
      <c r="V23" s="202">
        <v>745.84615384615381</v>
      </c>
      <c r="W23" s="202">
        <v>0</v>
      </c>
      <c r="X23" s="202">
        <v>0</v>
      </c>
      <c r="Y23" s="202">
        <v>0</v>
      </c>
    </row>
    <row r="24" spans="1:25" x14ac:dyDescent="0.3">
      <c r="A24" s="167">
        <v>41455</v>
      </c>
      <c r="B24" s="169">
        <v>0</v>
      </c>
      <c r="C24" s="202">
        <v>0</v>
      </c>
      <c r="D24" s="202">
        <v>1</v>
      </c>
      <c r="E24" s="170">
        <v>0</v>
      </c>
      <c r="F24" s="202">
        <v>2</v>
      </c>
      <c r="G24" s="202">
        <v>0</v>
      </c>
      <c r="I24" s="167">
        <v>41455</v>
      </c>
      <c r="J24" s="169">
        <v>0</v>
      </c>
      <c r="K24" s="169">
        <v>0</v>
      </c>
      <c r="L24" s="169">
        <v>0</v>
      </c>
      <c r="M24" s="169">
        <v>0</v>
      </c>
      <c r="N24" s="202">
        <v>134</v>
      </c>
      <c r="O24" s="202">
        <v>1</v>
      </c>
      <c r="P24" s="202">
        <v>0</v>
      </c>
      <c r="Q24" s="202">
        <v>0</v>
      </c>
      <c r="R24" s="170">
        <v>0</v>
      </c>
      <c r="S24" s="170">
        <v>0</v>
      </c>
      <c r="T24" s="171">
        <v>0</v>
      </c>
      <c r="U24" s="170">
        <v>0</v>
      </c>
      <c r="V24" s="202">
        <v>989.53846153846143</v>
      </c>
      <c r="W24" s="202">
        <v>7.384615384615385</v>
      </c>
      <c r="X24" s="202">
        <v>0</v>
      </c>
      <c r="Y24" s="202">
        <v>0</v>
      </c>
    </row>
    <row r="25" spans="1:25" x14ac:dyDescent="0.3">
      <c r="A25" s="167">
        <v>41456</v>
      </c>
      <c r="B25" s="169">
        <v>3</v>
      </c>
      <c r="C25" s="202">
        <v>0</v>
      </c>
      <c r="D25" s="202">
        <v>174</v>
      </c>
      <c r="E25" s="170">
        <v>4.5</v>
      </c>
      <c r="F25" s="202">
        <v>261</v>
      </c>
      <c r="G25" s="202">
        <v>0</v>
      </c>
      <c r="I25" s="167">
        <v>41456</v>
      </c>
      <c r="J25" s="169">
        <v>0</v>
      </c>
      <c r="K25" s="169">
        <v>1</v>
      </c>
      <c r="L25" s="169">
        <v>0</v>
      </c>
      <c r="M25" s="169">
        <v>0</v>
      </c>
      <c r="N25" s="202">
        <v>130</v>
      </c>
      <c r="O25" s="202">
        <v>0</v>
      </c>
      <c r="P25" s="202">
        <v>0</v>
      </c>
      <c r="Q25" s="202">
        <v>0</v>
      </c>
      <c r="R25" s="171">
        <v>0</v>
      </c>
      <c r="S25" s="170">
        <v>7.384615384615385</v>
      </c>
      <c r="T25" s="171">
        <v>0</v>
      </c>
      <c r="U25" s="170">
        <v>0</v>
      </c>
      <c r="V25" s="202">
        <v>960</v>
      </c>
      <c r="W25" s="202">
        <v>0</v>
      </c>
      <c r="X25" s="202">
        <v>0</v>
      </c>
      <c r="Y25" s="202">
        <v>0</v>
      </c>
    </row>
    <row r="26" spans="1:25" x14ac:dyDescent="0.3">
      <c r="A26" s="167">
        <v>41457</v>
      </c>
      <c r="B26" s="169">
        <v>5</v>
      </c>
      <c r="C26" s="202">
        <v>0</v>
      </c>
      <c r="D26" s="202">
        <v>60</v>
      </c>
      <c r="E26" s="170">
        <v>8.75</v>
      </c>
      <c r="F26" s="202">
        <v>105</v>
      </c>
      <c r="G26" s="202">
        <v>0</v>
      </c>
      <c r="I26" s="167">
        <v>41457</v>
      </c>
      <c r="J26" s="169">
        <v>0</v>
      </c>
      <c r="K26" s="169">
        <v>1</v>
      </c>
      <c r="L26" s="169">
        <v>0</v>
      </c>
      <c r="M26" s="169">
        <v>0</v>
      </c>
      <c r="N26" s="202">
        <v>143</v>
      </c>
      <c r="O26" s="202">
        <v>0</v>
      </c>
      <c r="P26" s="202">
        <v>0</v>
      </c>
      <c r="Q26" s="202">
        <v>0</v>
      </c>
      <c r="R26" s="170">
        <v>0</v>
      </c>
      <c r="S26" s="170">
        <v>7.384615384615385</v>
      </c>
      <c r="T26" s="171">
        <v>0</v>
      </c>
      <c r="U26" s="170">
        <v>0</v>
      </c>
      <c r="V26" s="202">
        <v>1056</v>
      </c>
      <c r="W26" s="202">
        <v>0</v>
      </c>
      <c r="X26" s="202">
        <v>0</v>
      </c>
      <c r="Y26" s="202">
        <v>0</v>
      </c>
    </row>
    <row r="27" spans="1:25" x14ac:dyDescent="0.3">
      <c r="A27" s="167">
        <v>41458</v>
      </c>
      <c r="B27" s="169">
        <v>0</v>
      </c>
      <c r="C27" s="202">
        <v>0</v>
      </c>
      <c r="D27" s="202">
        <v>0</v>
      </c>
      <c r="E27" s="170">
        <v>0</v>
      </c>
      <c r="F27" s="202">
        <v>0</v>
      </c>
      <c r="G27" s="202">
        <v>0</v>
      </c>
      <c r="I27" s="167">
        <v>41458</v>
      </c>
      <c r="J27" s="169">
        <v>0</v>
      </c>
      <c r="K27" s="169">
        <v>0</v>
      </c>
      <c r="L27" s="169">
        <v>0</v>
      </c>
      <c r="M27" s="169">
        <v>0</v>
      </c>
      <c r="N27" s="202">
        <v>125</v>
      </c>
      <c r="O27" s="202">
        <v>0</v>
      </c>
      <c r="P27" s="202">
        <v>0</v>
      </c>
      <c r="Q27" s="202">
        <v>0</v>
      </c>
      <c r="R27" s="171">
        <v>0</v>
      </c>
      <c r="S27" s="170">
        <v>0</v>
      </c>
      <c r="T27" s="171">
        <v>0</v>
      </c>
      <c r="U27" s="170">
        <v>0</v>
      </c>
      <c r="V27" s="202">
        <v>923.07692307692309</v>
      </c>
      <c r="W27" s="202">
        <v>0</v>
      </c>
      <c r="X27" s="202">
        <v>0</v>
      </c>
      <c r="Y27" s="202">
        <v>0</v>
      </c>
    </row>
    <row r="28" spans="1:25" x14ac:dyDescent="0.3">
      <c r="A28" s="167">
        <v>41459</v>
      </c>
      <c r="B28" s="169">
        <v>0</v>
      </c>
      <c r="C28" s="202">
        <v>0</v>
      </c>
      <c r="D28" s="202">
        <v>0</v>
      </c>
      <c r="E28" s="170">
        <v>0</v>
      </c>
      <c r="F28" s="202">
        <v>0</v>
      </c>
      <c r="G28" s="202">
        <v>0</v>
      </c>
      <c r="I28" s="167">
        <v>41459</v>
      </c>
      <c r="J28" s="169">
        <v>0</v>
      </c>
      <c r="K28" s="169">
        <v>0</v>
      </c>
      <c r="L28" s="169">
        <v>0</v>
      </c>
      <c r="M28" s="169">
        <v>0</v>
      </c>
      <c r="N28" s="202">
        <v>126</v>
      </c>
      <c r="O28" s="202">
        <v>0</v>
      </c>
      <c r="P28" s="202">
        <v>0</v>
      </c>
      <c r="Q28" s="202">
        <v>0</v>
      </c>
      <c r="R28" s="170">
        <v>0</v>
      </c>
      <c r="S28" s="170">
        <v>0</v>
      </c>
      <c r="T28" s="171">
        <v>0</v>
      </c>
      <c r="U28" s="170">
        <v>0</v>
      </c>
      <c r="V28" s="202">
        <v>930.46153846153845</v>
      </c>
      <c r="W28" s="202">
        <v>0</v>
      </c>
      <c r="X28" s="202">
        <v>0</v>
      </c>
      <c r="Y28" s="202">
        <v>0</v>
      </c>
    </row>
    <row r="29" spans="1:25" x14ac:dyDescent="0.3">
      <c r="A29" s="167">
        <v>41460</v>
      </c>
      <c r="B29" s="169">
        <v>3</v>
      </c>
      <c r="C29" s="202">
        <v>0</v>
      </c>
      <c r="D29" s="202">
        <v>380</v>
      </c>
      <c r="E29" s="170">
        <v>3</v>
      </c>
      <c r="F29" s="202">
        <v>380</v>
      </c>
      <c r="G29" s="202">
        <v>0</v>
      </c>
      <c r="I29" s="167">
        <v>41460</v>
      </c>
      <c r="J29" s="169">
        <v>0</v>
      </c>
      <c r="K29" s="169">
        <v>0</v>
      </c>
      <c r="L29" s="169">
        <v>0</v>
      </c>
      <c r="M29" s="169">
        <v>0</v>
      </c>
      <c r="N29" s="202">
        <v>69</v>
      </c>
      <c r="O29" s="202">
        <v>0</v>
      </c>
      <c r="P29" s="202">
        <v>0</v>
      </c>
      <c r="Q29" s="202">
        <v>0</v>
      </c>
      <c r="R29" s="170">
        <v>0</v>
      </c>
      <c r="S29" s="170">
        <v>0</v>
      </c>
      <c r="T29" s="171">
        <v>0</v>
      </c>
      <c r="U29" s="170">
        <v>0</v>
      </c>
      <c r="V29" s="202">
        <v>509.53846153846155</v>
      </c>
      <c r="W29" s="202">
        <v>0</v>
      </c>
      <c r="X29" s="202">
        <v>0</v>
      </c>
      <c r="Y29" s="202">
        <v>0</v>
      </c>
    </row>
    <row r="30" spans="1:25" x14ac:dyDescent="0.3">
      <c r="A30" s="167">
        <v>41461</v>
      </c>
      <c r="B30" s="169">
        <v>0</v>
      </c>
      <c r="C30" s="202">
        <v>0</v>
      </c>
      <c r="D30" s="202">
        <v>130</v>
      </c>
      <c r="E30" s="170">
        <v>0</v>
      </c>
      <c r="F30" s="202">
        <v>156</v>
      </c>
      <c r="G30" s="202">
        <v>0</v>
      </c>
      <c r="I30" s="167">
        <v>41461</v>
      </c>
      <c r="J30" s="169">
        <v>0</v>
      </c>
      <c r="K30" s="169">
        <v>1</v>
      </c>
      <c r="L30" s="169">
        <v>0</v>
      </c>
      <c r="M30" s="169">
        <v>0</v>
      </c>
      <c r="N30" s="202">
        <v>119</v>
      </c>
      <c r="O30" s="202">
        <v>0</v>
      </c>
      <c r="P30" s="202">
        <v>0</v>
      </c>
      <c r="Q30" s="202">
        <v>0</v>
      </c>
      <c r="R30" s="170">
        <v>0</v>
      </c>
      <c r="S30" s="170">
        <v>7.384615384615385</v>
      </c>
      <c r="T30" s="171">
        <v>0</v>
      </c>
      <c r="U30" s="170">
        <v>0</v>
      </c>
      <c r="V30" s="202">
        <v>878.76923076923072</v>
      </c>
      <c r="W30" s="202">
        <v>0</v>
      </c>
      <c r="X30" s="202">
        <v>0</v>
      </c>
      <c r="Y30" s="202">
        <v>0</v>
      </c>
    </row>
    <row r="31" spans="1:25" x14ac:dyDescent="0.3">
      <c r="A31" s="167">
        <v>41462</v>
      </c>
      <c r="B31" s="169">
        <v>0</v>
      </c>
      <c r="C31" s="202">
        <v>0</v>
      </c>
      <c r="D31" s="202">
        <v>381</v>
      </c>
      <c r="E31" s="170">
        <v>0</v>
      </c>
      <c r="F31" s="202">
        <v>508</v>
      </c>
      <c r="G31" s="202">
        <v>0</v>
      </c>
      <c r="I31" s="167">
        <v>41462</v>
      </c>
      <c r="J31" s="169">
        <v>0</v>
      </c>
      <c r="K31" s="169">
        <v>0</v>
      </c>
      <c r="L31" s="169">
        <v>0</v>
      </c>
      <c r="M31" s="169">
        <v>0</v>
      </c>
      <c r="N31" s="202">
        <v>150</v>
      </c>
      <c r="O31" s="202">
        <v>0</v>
      </c>
      <c r="P31" s="202">
        <v>0</v>
      </c>
      <c r="Q31" s="202">
        <v>0</v>
      </c>
      <c r="R31" s="170">
        <v>0</v>
      </c>
      <c r="S31" s="170">
        <v>0</v>
      </c>
      <c r="T31" s="171">
        <v>0</v>
      </c>
      <c r="U31" s="170">
        <v>0</v>
      </c>
      <c r="V31" s="202">
        <v>1107.6923076923076</v>
      </c>
      <c r="W31" s="202">
        <v>0</v>
      </c>
      <c r="X31" s="202">
        <v>0</v>
      </c>
      <c r="Y31" s="202">
        <v>0</v>
      </c>
    </row>
    <row r="32" spans="1:25" x14ac:dyDescent="0.3">
      <c r="A32" s="167">
        <v>41463</v>
      </c>
      <c r="B32" s="169">
        <v>0</v>
      </c>
      <c r="C32" s="202">
        <v>0</v>
      </c>
      <c r="D32" s="202">
        <v>0</v>
      </c>
      <c r="E32" s="170">
        <v>0</v>
      </c>
      <c r="F32" s="202">
        <v>0</v>
      </c>
      <c r="G32" s="202">
        <v>0</v>
      </c>
      <c r="I32" s="167">
        <v>41463</v>
      </c>
      <c r="J32" s="169">
        <v>0</v>
      </c>
      <c r="K32" s="169">
        <v>0</v>
      </c>
      <c r="L32" s="169">
        <v>0</v>
      </c>
      <c r="M32" s="169">
        <v>0</v>
      </c>
      <c r="N32" s="202">
        <v>113</v>
      </c>
      <c r="O32" s="202">
        <v>2</v>
      </c>
      <c r="P32" s="202">
        <v>0</v>
      </c>
      <c r="Q32" s="202">
        <v>0</v>
      </c>
      <c r="R32" s="170">
        <v>0</v>
      </c>
      <c r="S32" s="170">
        <v>0</v>
      </c>
      <c r="T32" s="171">
        <v>0</v>
      </c>
      <c r="U32" s="170">
        <v>0</v>
      </c>
      <c r="V32" s="202">
        <v>834.46153846153845</v>
      </c>
      <c r="W32" s="202">
        <v>14.76923076923077</v>
      </c>
      <c r="X32" s="202">
        <v>0</v>
      </c>
      <c r="Y32" s="202">
        <v>0</v>
      </c>
    </row>
    <row r="33" spans="1:25" x14ac:dyDescent="0.3">
      <c r="A33" s="167">
        <v>41464</v>
      </c>
      <c r="B33" s="169">
        <v>0</v>
      </c>
      <c r="C33" s="202">
        <v>0</v>
      </c>
      <c r="D33" s="202">
        <v>30</v>
      </c>
      <c r="E33" s="170">
        <v>0</v>
      </c>
      <c r="F33" s="202">
        <v>42</v>
      </c>
      <c r="G33" s="202">
        <v>0</v>
      </c>
      <c r="I33" s="167">
        <v>41464</v>
      </c>
      <c r="J33" s="169">
        <v>0</v>
      </c>
      <c r="K33" s="169">
        <v>2</v>
      </c>
      <c r="L33" s="169">
        <v>0</v>
      </c>
      <c r="M33" s="169">
        <v>0</v>
      </c>
      <c r="N33" s="202">
        <v>129</v>
      </c>
      <c r="O33" s="202">
        <v>3</v>
      </c>
      <c r="P33" s="202">
        <v>0</v>
      </c>
      <c r="Q33" s="202">
        <v>0</v>
      </c>
      <c r="R33" s="170">
        <v>0</v>
      </c>
      <c r="S33" s="170">
        <v>14.76923076923077</v>
      </c>
      <c r="T33" s="171">
        <v>0</v>
      </c>
      <c r="U33" s="170">
        <v>0</v>
      </c>
      <c r="V33" s="202">
        <v>952.61538461538464</v>
      </c>
      <c r="W33" s="202">
        <v>22.153846153846153</v>
      </c>
      <c r="X33" s="202">
        <v>0</v>
      </c>
      <c r="Y33" s="202">
        <v>0</v>
      </c>
    </row>
    <row r="34" spans="1:25" x14ac:dyDescent="0.3">
      <c r="A34" s="167">
        <v>41465</v>
      </c>
      <c r="B34" s="169">
        <v>0</v>
      </c>
      <c r="C34" s="202">
        <v>0</v>
      </c>
      <c r="D34" s="202">
        <v>30</v>
      </c>
      <c r="E34" s="170">
        <v>0</v>
      </c>
      <c r="F34" s="202">
        <v>48</v>
      </c>
      <c r="G34" s="202">
        <v>0</v>
      </c>
      <c r="I34" s="167">
        <v>41465</v>
      </c>
      <c r="J34" s="169">
        <v>0</v>
      </c>
      <c r="K34" s="169">
        <v>0</v>
      </c>
      <c r="L34" s="169">
        <v>0</v>
      </c>
      <c r="M34" s="180">
        <v>0</v>
      </c>
      <c r="N34" s="202">
        <v>145</v>
      </c>
      <c r="O34" s="202">
        <v>4</v>
      </c>
      <c r="P34" s="202">
        <v>0</v>
      </c>
      <c r="Q34" s="202">
        <v>0</v>
      </c>
      <c r="R34" s="170">
        <v>0</v>
      </c>
      <c r="S34" s="170">
        <v>0</v>
      </c>
      <c r="T34" s="171">
        <v>0</v>
      </c>
      <c r="U34" s="170">
        <v>0</v>
      </c>
      <c r="V34" s="202">
        <v>1070.7692307692307</v>
      </c>
      <c r="W34" s="202">
        <v>29.53846153846154</v>
      </c>
      <c r="X34" s="202">
        <v>0</v>
      </c>
      <c r="Y34" s="202">
        <v>0</v>
      </c>
    </row>
    <row r="35" spans="1:25" x14ac:dyDescent="0.3">
      <c r="A35" s="167">
        <v>41466</v>
      </c>
      <c r="B35" s="169">
        <v>0</v>
      </c>
      <c r="C35" s="202">
        <v>0</v>
      </c>
      <c r="D35" s="202">
        <v>5</v>
      </c>
      <c r="E35" s="170">
        <v>0</v>
      </c>
      <c r="F35" s="202">
        <v>15</v>
      </c>
      <c r="G35" s="202">
        <v>0</v>
      </c>
      <c r="I35" s="167">
        <v>41466</v>
      </c>
      <c r="J35" s="169">
        <v>0</v>
      </c>
      <c r="K35" s="169">
        <v>4</v>
      </c>
      <c r="L35" s="169">
        <v>0</v>
      </c>
      <c r="M35" s="169">
        <v>0</v>
      </c>
      <c r="N35" s="202">
        <v>176</v>
      </c>
      <c r="O35" s="202">
        <v>9</v>
      </c>
      <c r="P35" s="202">
        <v>0</v>
      </c>
      <c r="Q35" s="202">
        <v>0</v>
      </c>
      <c r="R35" s="170">
        <v>0</v>
      </c>
      <c r="S35" s="170">
        <v>29.53846153846154</v>
      </c>
      <c r="T35" s="171">
        <v>0</v>
      </c>
      <c r="U35" s="170">
        <v>0</v>
      </c>
      <c r="V35" s="202">
        <v>1299.6923076923078</v>
      </c>
      <c r="W35" s="202">
        <v>66.461538461538467</v>
      </c>
      <c r="X35" s="202">
        <v>0</v>
      </c>
      <c r="Y35" s="202">
        <v>0</v>
      </c>
    </row>
    <row r="36" spans="1:25" x14ac:dyDescent="0.3">
      <c r="A36" s="167">
        <v>41467</v>
      </c>
      <c r="B36" s="169">
        <v>2</v>
      </c>
      <c r="C36" s="202">
        <v>0</v>
      </c>
      <c r="D36" s="202">
        <v>255</v>
      </c>
      <c r="E36" s="170">
        <v>2</v>
      </c>
      <c r="F36" s="202">
        <v>255</v>
      </c>
      <c r="G36" s="202">
        <v>0</v>
      </c>
      <c r="I36" s="167">
        <v>41467</v>
      </c>
      <c r="J36" s="169">
        <v>0</v>
      </c>
      <c r="K36" s="169">
        <v>2</v>
      </c>
      <c r="L36" s="169">
        <v>0</v>
      </c>
      <c r="M36" s="169">
        <v>0</v>
      </c>
      <c r="N36" s="202">
        <v>77</v>
      </c>
      <c r="O36" s="202">
        <v>0</v>
      </c>
      <c r="P36" s="202">
        <v>0</v>
      </c>
      <c r="Q36" s="202">
        <v>0</v>
      </c>
      <c r="R36" s="170">
        <v>0</v>
      </c>
      <c r="S36" s="170">
        <v>14.76923076923077</v>
      </c>
      <c r="T36" s="171">
        <v>0</v>
      </c>
      <c r="U36" s="170">
        <v>0</v>
      </c>
      <c r="V36" s="202">
        <v>568.61538461538464</v>
      </c>
      <c r="W36" s="202">
        <v>0</v>
      </c>
      <c r="X36" s="202">
        <v>0</v>
      </c>
      <c r="Y36" s="202">
        <v>0</v>
      </c>
    </row>
    <row r="37" spans="1:25" x14ac:dyDescent="0.3">
      <c r="A37" s="167">
        <v>41468</v>
      </c>
      <c r="B37" s="169">
        <v>1</v>
      </c>
      <c r="C37" s="202">
        <v>0</v>
      </c>
      <c r="D37" s="202">
        <v>0</v>
      </c>
      <c r="E37" s="170">
        <v>1.25</v>
      </c>
      <c r="F37" s="202">
        <v>0</v>
      </c>
      <c r="G37" s="202">
        <v>0</v>
      </c>
      <c r="I37" s="167">
        <v>41468</v>
      </c>
      <c r="J37" s="169">
        <v>0</v>
      </c>
      <c r="K37" s="169">
        <v>0</v>
      </c>
      <c r="L37" s="169">
        <v>0</v>
      </c>
      <c r="M37" s="169">
        <v>0</v>
      </c>
      <c r="N37" s="202">
        <v>44</v>
      </c>
      <c r="O37" s="202">
        <v>0</v>
      </c>
      <c r="P37" s="202">
        <v>0</v>
      </c>
      <c r="Q37" s="202">
        <v>0</v>
      </c>
      <c r="R37" s="170">
        <v>0</v>
      </c>
      <c r="S37" s="170">
        <v>0</v>
      </c>
      <c r="T37" s="171">
        <v>0</v>
      </c>
      <c r="U37" s="170">
        <v>0</v>
      </c>
      <c r="V37" s="202">
        <v>324.92307692307696</v>
      </c>
      <c r="W37" s="202">
        <v>0</v>
      </c>
      <c r="X37" s="202">
        <v>0</v>
      </c>
      <c r="Y37" s="202">
        <v>0</v>
      </c>
    </row>
    <row r="38" spans="1:25" x14ac:dyDescent="0.3">
      <c r="A38" s="167">
        <v>41469</v>
      </c>
      <c r="B38" s="169">
        <v>4</v>
      </c>
      <c r="C38" s="202">
        <v>0</v>
      </c>
      <c r="D38" s="202">
        <v>110</v>
      </c>
      <c r="E38" s="170">
        <v>8</v>
      </c>
      <c r="F38" s="202">
        <v>220</v>
      </c>
      <c r="G38" s="202">
        <v>0</v>
      </c>
      <c r="I38" s="167">
        <v>41469</v>
      </c>
      <c r="J38" s="169">
        <v>0</v>
      </c>
      <c r="K38" s="169">
        <v>0</v>
      </c>
      <c r="L38" s="169">
        <v>0</v>
      </c>
      <c r="M38" s="169">
        <v>0</v>
      </c>
      <c r="N38" s="202">
        <v>53</v>
      </c>
      <c r="O38" s="202">
        <v>1</v>
      </c>
      <c r="P38" s="202">
        <v>0</v>
      </c>
      <c r="Q38" s="202">
        <v>0</v>
      </c>
      <c r="R38" s="170">
        <v>0</v>
      </c>
      <c r="S38" s="170">
        <v>0</v>
      </c>
      <c r="T38" s="171">
        <v>0</v>
      </c>
      <c r="U38" s="170">
        <v>0</v>
      </c>
      <c r="V38" s="202">
        <v>391.38461538461536</v>
      </c>
      <c r="W38" s="202">
        <v>7.384615384615385</v>
      </c>
      <c r="X38" s="202">
        <v>0</v>
      </c>
      <c r="Y38" s="202">
        <v>0</v>
      </c>
    </row>
    <row r="39" spans="1:25" x14ac:dyDescent="0.3">
      <c r="A39" s="167">
        <v>41470</v>
      </c>
      <c r="B39" s="169">
        <v>0</v>
      </c>
      <c r="C39" s="202">
        <v>0</v>
      </c>
      <c r="D39" s="202">
        <v>23</v>
      </c>
      <c r="E39" s="170">
        <v>0</v>
      </c>
      <c r="F39" s="202">
        <v>53.666666666666671</v>
      </c>
      <c r="G39" s="202">
        <v>0</v>
      </c>
      <c r="I39" s="167">
        <v>41470</v>
      </c>
      <c r="J39" s="169">
        <v>0</v>
      </c>
      <c r="K39" s="169">
        <v>0</v>
      </c>
      <c r="L39" s="169">
        <v>0</v>
      </c>
      <c r="M39" s="169">
        <v>0</v>
      </c>
      <c r="N39" s="202">
        <v>94</v>
      </c>
      <c r="O39" s="202">
        <v>0</v>
      </c>
      <c r="P39" s="202">
        <v>0</v>
      </c>
      <c r="Q39" s="202">
        <v>0</v>
      </c>
      <c r="R39" s="170">
        <v>0</v>
      </c>
      <c r="S39" s="170">
        <v>0</v>
      </c>
      <c r="T39" s="171">
        <v>0</v>
      </c>
      <c r="U39" s="170">
        <v>0</v>
      </c>
      <c r="V39" s="202">
        <v>694.15384615384619</v>
      </c>
      <c r="W39" s="202">
        <v>0</v>
      </c>
      <c r="X39" s="202">
        <v>0</v>
      </c>
      <c r="Y39" s="202">
        <v>0</v>
      </c>
    </row>
    <row r="40" spans="1:25" x14ac:dyDescent="0.3">
      <c r="A40" s="167">
        <v>41471</v>
      </c>
      <c r="B40" s="169">
        <v>0</v>
      </c>
      <c r="C40" s="202">
        <v>0</v>
      </c>
      <c r="D40" s="202">
        <v>90</v>
      </c>
      <c r="E40" s="170">
        <v>0</v>
      </c>
      <c r="F40" s="202">
        <v>180</v>
      </c>
      <c r="G40" s="202">
        <v>0</v>
      </c>
      <c r="I40" s="167">
        <v>41471</v>
      </c>
      <c r="J40" s="169">
        <v>0</v>
      </c>
      <c r="K40" s="169">
        <v>0</v>
      </c>
      <c r="L40" s="169">
        <v>0</v>
      </c>
      <c r="M40" s="169">
        <v>0</v>
      </c>
      <c r="N40" s="202">
        <v>58</v>
      </c>
      <c r="O40" s="202">
        <v>0</v>
      </c>
      <c r="P40" s="202">
        <v>0</v>
      </c>
      <c r="Q40" s="202">
        <v>0</v>
      </c>
      <c r="R40" s="170">
        <v>0</v>
      </c>
      <c r="S40" s="170">
        <v>0</v>
      </c>
      <c r="T40" s="171">
        <v>0</v>
      </c>
      <c r="U40" s="170">
        <v>0</v>
      </c>
      <c r="V40" s="202">
        <v>428.30769230769232</v>
      </c>
      <c r="W40" s="202">
        <v>0</v>
      </c>
      <c r="X40" s="202">
        <v>0</v>
      </c>
      <c r="Y40" s="202">
        <v>0</v>
      </c>
    </row>
    <row r="41" spans="1:25" x14ac:dyDescent="0.3">
      <c r="A41" s="167">
        <v>41472</v>
      </c>
      <c r="B41" s="169">
        <v>8</v>
      </c>
      <c r="C41" s="202">
        <v>0</v>
      </c>
      <c r="D41" s="202">
        <v>80</v>
      </c>
      <c r="E41" s="170">
        <v>9.6000000000000014</v>
      </c>
      <c r="F41" s="202">
        <v>96</v>
      </c>
      <c r="G41" s="202">
        <v>0</v>
      </c>
      <c r="I41" s="167">
        <v>41472</v>
      </c>
      <c r="J41" s="169">
        <v>0</v>
      </c>
      <c r="K41" s="169">
        <v>2</v>
      </c>
      <c r="L41" s="169">
        <v>0</v>
      </c>
      <c r="M41" s="169">
        <v>0</v>
      </c>
      <c r="N41" s="202">
        <v>116</v>
      </c>
      <c r="O41" s="202">
        <v>4</v>
      </c>
      <c r="P41" s="202">
        <v>0</v>
      </c>
      <c r="Q41" s="202">
        <v>0</v>
      </c>
      <c r="R41" s="170">
        <v>0</v>
      </c>
      <c r="S41" s="170">
        <v>14.76923076923077</v>
      </c>
      <c r="T41" s="170">
        <v>0</v>
      </c>
      <c r="U41" s="170">
        <v>0</v>
      </c>
      <c r="V41" s="202">
        <v>856.61538461538464</v>
      </c>
      <c r="W41" s="202">
        <v>29.53846153846154</v>
      </c>
      <c r="X41" s="202">
        <v>0</v>
      </c>
      <c r="Y41" s="202">
        <v>0</v>
      </c>
    </row>
    <row r="42" spans="1:25" x14ac:dyDescent="0.3">
      <c r="A42" s="167">
        <v>41473</v>
      </c>
      <c r="B42" s="169">
        <v>0</v>
      </c>
      <c r="C42" s="202">
        <v>0</v>
      </c>
      <c r="D42" s="202">
        <v>60</v>
      </c>
      <c r="E42" s="170">
        <v>0</v>
      </c>
      <c r="F42" s="202">
        <v>100</v>
      </c>
      <c r="G42" s="202">
        <v>0</v>
      </c>
      <c r="I42" s="167">
        <v>41473</v>
      </c>
      <c r="J42" s="169">
        <v>0</v>
      </c>
      <c r="K42" s="169">
        <v>1</v>
      </c>
      <c r="L42" s="169">
        <v>0</v>
      </c>
      <c r="M42" s="169">
        <v>0</v>
      </c>
      <c r="N42" s="202">
        <v>67</v>
      </c>
      <c r="O42" s="202">
        <v>0</v>
      </c>
      <c r="P42" s="202">
        <v>0</v>
      </c>
      <c r="Q42" s="202">
        <v>0</v>
      </c>
      <c r="R42" s="170">
        <v>0</v>
      </c>
      <c r="S42" s="170">
        <v>7.384615384615385</v>
      </c>
      <c r="T42" s="171">
        <v>0</v>
      </c>
      <c r="U42" s="170">
        <v>0</v>
      </c>
      <c r="V42" s="202">
        <v>494.76923076923072</v>
      </c>
      <c r="W42" s="202">
        <v>0</v>
      </c>
      <c r="X42" s="202">
        <v>0</v>
      </c>
      <c r="Y42" s="202">
        <v>0</v>
      </c>
    </row>
    <row r="43" spans="1:25" x14ac:dyDescent="0.3">
      <c r="A43" s="167">
        <v>41474</v>
      </c>
      <c r="B43" s="169">
        <v>4</v>
      </c>
      <c r="C43" s="202">
        <v>0</v>
      </c>
      <c r="D43" s="202">
        <v>145</v>
      </c>
      <c r="E43" s="170">
        <v>8</v>
      </c>
      <c r="F43" s="202">
        <v>290</v>
      </c>
      <c r="G43" s="202">
        <v>0</v>
      </c>
      <c r="I43" s="167">
        <v>41474</v>
      </c>
      <c r="J43" s="169">
        <v>1</v>
      </c>
      <c r="K43" s="169">
        <v>2</v>
      </c>
      <c r="L43" s="169">
        <v>0</v>
      </c>
      <c r="M43" s="169">
        <v>0</v>
      </c>
      <c r="N43" s="202">
        <v>92</v>
      </c>
      <c r="O43" s="202">
        <v>2</v>
      </c>
      <c r="P43" s="202">
        <v>0</v>
      </c>
      <c r="Q43" s="202">
        <v>0</v>
      </c>
      <c r="R43" s="170">
        <v>7.384615384615385</v>
      </c>
      <c r="S43" s="170">
        <v>14.76923076923077</v>
      </c>
      <c r="T43" s="171">
        <v>0</v>
      </c>
      <c r="U43" s="170">
        <v>0</v>
      </c>
      <c r="V43" s="202">
        <v>679.38461538461547</v>
      </c>
      <c r="W43" s="202">
        <v>14.76923076923077</v>
      </c>
      <c r="X43" s="202">
        <v>0</v>
      </c>
      <c r="Y43" s="202">
        <v>0</v>
      </c>
    </row>
    <row r="44" spans="1:25" x14ac:dyDescent="0.3">
      <c r="A44" s="167">
        <v>41475</v>
      </c>
      <c r="B44" s="169">
        <v>0</v>
      </c>
      <c r="C44" s="202">
        <v>0</v>
      </c>
      <c r="D44" s="202">
        <v>0</v>
      </c>
      <c r="E44" s="170">
        <v>0</v>
      </c>
      <c r="F44" s="202">
        <v>0</v>
      </c>
      <c r="G44" s="202">
        <v>0</v>
      </c>
      <c r="I44" s="167">
        <v>41475</v>
      </c>
      <c r="J44" s="169">
        <v>0</v>
      </c>
      <c r="K44" s="169">
        <v>1</v>
      </c>
      <c r="L44" s="169">
        <v>0</v>
      </c>
      <c r="M44" s="169">
        <v>0</v>
      </c>
      <c r="N44" s="202">
        <v>62</v>
      </c>
      <c r="O44" s="202">
        <v>1</v>
      </c>
      <c r="P44" s="202">
        <v>0</v>
      </c>
      <c r="Q44" s="202">
        <v>0</v>
      </c>
      <c r="R44" s="170">
        <v>0</v>
      </c>
      <c r="S44" s="170">
        <v>7.384615384615385</v>
      </c>
      <c r="T44" s="171">
        <v>0</v>
      </c>
      <c r="U44" s="170">
        <v>0</v>
      </c>
      <c r="V44" s="202">
        <v>457.84615384615387</v>
      </c>
      <c r="W44" s="202">
        <v>7.384615384615385</v>
      </c>
      <c r="X44" s="202">
        <v>0</v>
      </c>
      <c r="Y44" s="202">
        <v>0</v>
      </c>
    </row>
    <row r="45" spans="1:25" x14ac:dyDescent="0.3">
      <c r="A45" s="167">
        <v>41476</v>
      </c>
      <c r="B45" s="169">
        <v>0</v>
      </c>
      <c r="C45" s="202">
        <v>0</v>
      </c>
      <c r="D45" s="202">
        <v>0</v>
      </c>
      <c r="E45" s="170">
        <v>0</v>
      </c>
      <c r="F45" s="202">
        <v>0</v>
      </c>
      <c r="G45" s="202">
        <v>0</v>
      </c>
      <c r="I45" s="167">
        <v>41476</v>
      </c>
      <c r="J45" s="169">
        <v>0</v>
      </c>
      <c r="K45" s="169">
        <v>0</v>
      </c>
      <c r="L45" s="169">
        <v>0</v>
      </c>
      <c r="M45" s="169">
        <v>0</v>
      </c>
      <c r="N45" s="202">
        <v>59</v>
      </c>
      <c r="O45" s="202">
        <v>1</v>
      </c>
      <c r="P45" s="202">
        <v>0</v>
      </c>
      <c r="Q45" s="202">
        <v>0</v>
      </c>
      <c r="R45" s="170">
        <v>0</v>
      </c>
      <c r="S45" s="170">
        <v>0</v>
      </c>
      <c r="T45" s="171">
        <v>0</v>
      </c>
      <c r="U45" s="170">
        <v>0</v>
      </c>
      <c r="V45" s="202">
        <v>435.69230769230768</v>
      </c>
      <c r="W45" s="202">
        <v>7.384615384615385</v>
      </c>
      <c r="X45" s="202">
        <v>0</v>
      </c>
      <c r="Y45" s="202">
        <v>0</v>
      </c>
    </row>
    <row r="46" spans="1:25" x14ac:dyDescent="0.3">
      <c r="A46" s="167">
        <v>41477</v>
      </c>
      <c r="B46" s="169">
        <v>2</v>
      </c>
      <c r="C46" s="202">
        <v>0</v>
      </c>
      <c r="D46" s="202">
        <v>96</v>
      </c>
      <c r="E46" s="170">
        <v>3</v>
      </c>
      <c r="F46" s="202">
        <v>144</v>
      </c>
      <c r="G46" s="202">
        <v>0</v>
      </c>
      <c r="I46" s="167">
        <v>41477</v>
      </c>
      <c r="J46" s="169">
        <v>3</v>
      </c>
      <c r="K46" s="169">
        <v>0</v>
      </c>
      <c r="L46" s="169">
        <v>0</v>
      </c>
      <c r="M46" s="169">
        <v>0</v>
      </c>
      <c r="N46" s="202">
        <v>80</v>
      </c>
      <c r="O46" s="202">
        <v>1</v>
      </c>
      <c r="P46" s="202">
        <v>0</v>
      </c>
      <c r="Q46" s="202">
        <v>0</v>
      </c>
      <c r="R46" s="170">
        <v>22.153846153846153</v>
      </c>
      <c r="S46" s="170">
        <v>0</v>
      </c>
      <c r="T46" s="170">
        <v>0</v>
      </c>
      <c r="U46" s="170">
        <v>0</v>
      </c>
      <c r="V46" s="202">
        <v>590.76923076923083</v>
      </c>
      <c r="W46" s="202">
        <v>7.384615384615385</v>
      </c>
      <c r="X46" s="202">
        <v>0</v>
      </c>
      <c r="Y46" s="202">
        <v>0</v>
      </c>
    </row>
    <row r="47" spans="1:25" x14ac:dyDescent="0.3">
      <c r="A47" s="167">
        <v>41478</v>
      </c>
      <c r="B47" s="169">
        <v>3</v>
      </c>
      <c r="C47" s="202">
        <v>0</v>
      </c>
      <c r="D47" s="202">
        <v>20</v>
      </c>
      <c r="E47" s="170">
        <v>4.5</v>
      </c>
      <c r="F47" s="202">
        <v>30</v>
      </c>
      <c r="G47" s="202">
        <v>0</v>
      </c>
      <c r="I47" s="167">
        <v>41478</v>
      </c>
      <c r="J47" s="169">
        <v>0</v>
      </c>
      <c r="K47" s="169">
        <v>0</v>
      </c>
      <c r="L47" s="169">
        <v>0</v>
      </c>
      <c r="M47" s="169">
        <v>0</v>
      </c>
      <c r="N47" s="202">
        <v>84</v>
      </c>
      <c r="O47" s="202">
        <v>2</v>
      </c>
      <c r="P47" s="202">
        <v>0</v>
      </c>
      <c r="Q47" s="202">
        <v>0</v>
      </c>
      <c r="R47" s="170">
        <v>0</v>
      </c>
      <c r="S47" s="170">
        <v>0</v>
      </c>
      <c r="T47" s="171">
        <v>0</v>
      </c>
      <c r="U47" s="170">
        <v>0</v>
      </c>
      <c r="V47" s="202">
        <v>620.30769230769238</v>
      </c>
      <c r="W47" s="202">
        <v>14.76923076923077</v>
      </c>
      <c r="X47" s="202">
        <v>0</v>
      </c>
      <c r="Y47" s="202">
        <v>0</v>
      </c>
    </row>
    <row r="48" spans="1:25" x14ac:dyDescent="0.3">
      <c r="A48" s="167">
        <v>41479</v>
      </c>
      <c r="B48" s="169">
        <v>5</v>
      </c>
      <c r="C48" s="202">
        <v>0</v>
      </c>
      <c r="D48" s="202">
        <v>35</v>
      </c>
      <c r="E48" s="170">
        <v>9</v>
      </c>
      <c r="F48" s="202">
        <v>63</v>
      </c>
      <c r="G48" s="202">
        <v>0</v>
      </c>
      <c r="I48" s="167">
        <v>41479</v>
      </c>
      <c r="J48" s="169">
        <v>2</v>
      </c>
      <c r="K48" s="169">
        <v>3</v>
      </c>
      <c r="L48" s="169">
        <v>0</v>
      </c>
      <c r="M48" s="169">
        <v>0</v>
      </c>
      <c r="N48" s="202">
        <v>81</v>
      </c>
      <c r="O48" s="202">
        <v>2</v>
      </c>
      <c r="P48" s="202">
        <v>0</v>
      </c>
      <c r="Q48" s="202">
        <v>0</v>
      </c>
      <c r="R48" s="170">
        <v>14.76923076923077</v>
      </c>
      <c r="S48" s="170">
        <v>22.153846153846153</v>
      </c>
      <c r="T48" s="170">
        <v>0</v>
      </c>
      <c r="U48" s="170">
        <v>0</v>
      </c>
      <c r="V48" s="202">
        <v>598.15384615384619</v>
      </c>
      <c r="W48" s="202">
        <v>14.76923076923077</v>
      </c>
      <c r="X48" s="202">
        <v>0</v>
      </c>
      <c r="Y48" s="202">
        <v>0</v>
      </c>
    </row>
    <row r="49" spans="1:25" x14ac:dyDescent="0.3">
      <c r="A49" s="167">
        <v>41480</v>
      </c>
      <c r="B49" s="169">
        <v>0</v>
      </c>
      <c r="C49" s="202">
        <v>0</v>
      </c>
      <c r="D49" s="202">
        <v>5</v>
      </c>
      <c r="E49" s="170">
        <v>0</v>
      </c>
      <c r="F49" s="202">
        <v>10</v>
      </c>
      <c r="G49" s="202">
        <v>0</v>
      </c>
      <c r="I49" s="167">
        <v>41480</v>
      </c>
      <c r="J49" s="169">
        <v>0</v>
      </c>
      <c r="K49" s="169">
        <v>1</v>
      </c>
      <c r="L49" s="169">
        <v>0</v>
      </c>
      <c r="M49" s="169">
        <v>0</v>
      </c>
      <c r="N49" s="202">
        <v>58</v>
      </c>
      <c r="O49" s="202">
        <v>1</v>
      </c>
      <c r="P49" s="202">
        <v>0</v>
      </c>
      <c r="Q49" s="202">
        <v>0</v>
      </c>
      <c r="R49" s="170">
        <v>0</v>
      </c>
      <c r="S49" s="170">
        <v>7.384615384615385</v>
      </c>
      <c r="T49" s="170">
        <v>0</v>
      </c>
      <c r="U49" s="170">
        <v>0</v>
      </c>
      <c r="V49" s="202">
        <v>428.30769230769232</v>
      </c>
      <c r="W49" s="202">
        <v>7.384615384615385</v>
      </c>
      <c r="X49" s="202">
        <v>0</v>
      </c>
      <c r="Y49" s="202">
        <v>0</v>
      </c>
    </row>
    <row r="50" spans="1:25" x14ac:dyDescent="0.3">
      <c r="A50" s="167">
        <v>41481</v>
      </c>
      <c r="B50" s="169">
        <v>1</v>
      </c>
      <c r="C50" s="202">
        <v>0</v>
      </c>
      <c r="D50" s="202">
        <v>0</v>
      </c>
      <c r="E50" s="170">
        <v>2.333333333333333</v>
      </c>
      <c r="F50" s="202">
        <v>0</v>
      </c>
      <c r="G50" s="202">
        <v>0</v>
      </c>
      <c r="I50" s="167">
        <v>41481</v>
      </c>
      <c r="J50" s="169">
        <v>0</v>
      </c>
      <c r="K50" s="169">
        <v>4</v>
      </c>
      <c r="L50" s="169">
        <v>0</v>
      </c>
      <c r="M50" s="169">
        <v>1</v>
      </c>
      <c r="N50" s="202">
        <v>51</v>
      </c>
      <c r="O50" s="202">
        <v>0</v>
      </c>
      <c r="P50" s="202">
        <v>0</v>
      </c>
      <c r="Q50" s="202">
        <v>0</v>
      </c>
      <c r="R50" s="170">
        <v>0</v>
      </c>
      <c r="S50" s="170">
        <v>29.53846153846154</v>
      </c>
      <c r="T50" s="170">
        <v>0</v>
      </c>
      <c r="U50" s="170">
        <v>7.384615384615385</v>
      </c>
      <c r="V50" s="202">
        <v>376.61538461538458</v>
      </c>
      <c r="W50" s="202">
        <v>0</v>
      </c>
      <c r="X50" s="202">
        <v>0</v>
      </c>
      <c r="Y50" s="202">
        <v>0</v>
      </c>
    </row>
    <row r="51" spans="1:25" x14ac:dyDescent="0.3">
      <c r="A51" s="167">
        <v>41482</v>
      </c>
      <c r="B51" s="169">
        <v>7</v>
      </c>
      <c r="C51" s="202">
        <v>0</v>
      </c>
      <c r="D51" s="202">
        <v>130</v>
      </c>
      <c r="E51" s="170">
        <v>9.3333333333333339</v>
      </c>
      <c r="F51" s="202">
        <v>173.33333333333334</v>
      </c>
      <c r="G51" s="202">
        <v>0</v>
      </c>
      <c r="I51" s="167">
        <v>41482</v>
      </c>
      <c r="J51" s="169">
        <v>1</v>
      </c>
      <c r="K51" s="169">
        <v>4</v>
      </c>
      <c r="L51" s="169">
        <v>0</v>
      </c>
      <c r="M51" s="169">
        <v>1</v>
      </c>
      <c r="N51" s="202">
        <v>59</v>
      </c>
      <c r="O51" s="202">
        <v>2</v>
      </c>
      <c r="P51" s="202">
        <v>0</v>
      </c>
      <c r="Q51" s="202">
        <v>0</v>
      </c>
      <c r="R51" s="170">
        <v>7.384615384615385</v>
      </c>
      <c r="S51" s="170">
        <v>29.53846153846154</v>
      </c>
      <c r="T51" s="170">
        <v>0</v>
      </c>
      <c r="U51" s="170">
        <v>7.384615384615385</v>
      </c>
      <c r="V51" s="202">
        <v>435.69230769230768</v>
      </c>
      <c r="W51" s="202">
        <v>14.76923076923077</v>
      </c>
      <c r="X51" s="202">
        <v>0</v>
      </c>
      <c r="Y51" s="202">
        <v>0</v>
      </c>
    </row>
    <row r="52" spans="1:25" x14ac:dyDescent="0.3">
      <c r="A52" s="167">
        <v>41483</v>
      </c>
      <c r="B52" s="169">
        <v>3</v>
      </c>
      <c r="C52" s="202">
        <v>0</v>
      </c>
      <c r="D52" s="202">
        <v>49</v>
      </c>
      <c r="E52" s="170">
        <v>6</v>
      </c>
      <c r="F52" s="202">
        <v>98</v>
      </c>
      <c r="G52" s="202">
        <v>0</v>
      </c>
      <c r="I52" s="167">
        <v>41483</v>
      </c>
      <c r="J52" s="169">
        <v>3</v>
      </c>
      <c r="K52" s="169">
        <v>1</v>
      </c>
      <c r="L52" s="169">
        <v>0</v>
      </c>
      <c r="M52" s="169">
        <v>1</v>
      </c>
      <c r="N52" s="202">
        <v>44</v>
      </c>
      <c r="O52" s="202">
        <v>2</v>
      </c>
      <c r="P52" s="202">
        <v>0</v>
      </c>
      <c r="Q52" s="202">
        <v>0</v>
      </c>
      <c r="R52" s="170">
        <v>22.153846153846153</v>
      </c>
      <c r="S52" s="170">
        <v>7.384615384615385</v>
      </c>
      <c r="T52" s="170">
        <v>0</v>
      </c>
      <c r="U52" s="170">
        <v>7.384615384615385</v>
      </c>
      <c r="V52" s="202">
        <v>324.92307692307696</v>
      </c>
      <c r="W52" s="202">
        <v>14.76923076923077</v>
      </c>
      <c r="X52" s="202">
        <v>0</v>
      </c>
      <c r="Y52" s="202">
        <v>0</v>
      </c>
    </row>
    <row r="53" spans="1:25" x14ac:dyDescent="0.3">
      <c r="A53" s="167">
        <v>41484</v>
      </c>
      <c r="B53" s="169">
        <v>0</v>
      </c>
      <c r="C53" s="202">
        <v>0</v>
      </c>
      <c r="D53" s="202">
        <v>1</v>
      </c>
      <c r="E53" s="170">
        <v>0</v>
      </c>
      <c r="F53" s="202">
        <v>2</v>
      </c>
      <c r="G53" s="202">
        <v>0</v>
      </c>
      <c r="I53" s="167">
        <v>41484</v>
      </c>
      <c r="J53" s="169">
        <v>0</v>
      </c>
      <c r="K53" s="169">
        <v>4</v>
      </c>
      <c r="L53" s="180">
        <v>0</v>
      </c>
      <c r="M53" s="180">
        <v>0</v>
      </c>
      <c r="N53" s="202">
        <v>44</v>
      </c>
      <c r="O53" s="202">
        <v>0</v>
      </c>
      <c r="P53" s="202">
        <v>0</v>
      </c>
      <c r="Q53" s="202">
        <v>0</v>
      </c>
      <c r="R53" s="170">
        <v>0</v>
      </c>
      <c r="S53" s="170">
        <v>29.53846153846154</v>
      </c>
      <c r="T53" s="170">
        <v>0</v>
      </c>
      <c r="U53" s="170">
        <v>0</v>
      </c>
      <c r="V53" s="202">
        <v>324.92307692307696</v>
      </c>
      <c r="W53" s="202">
        <v>0</v>
      </c>
      <c r="X53" s="202">
        <v>0</v>
      </c>
      <c r="Y53" s="202">
        <v>0</v>
      </c>
    </row>
    <row r="54" spans="1:25" x14ac:dyDescent="0.3">
      <c r="A54" s="167">
        <v>41485</v>
      </c>
      <c r="B54" s="169">
        <v>0</v>
      </c>
      <c r="C54" s="202">
        <v>0</v>
      </c>
      <c r="D54" s="202">
        <v>4</v>
      </c>
      <c r="E54" s="170">
        <v>0</v>
      </c>
      <c r="F54" s="202">
        <v>8</v>
      </c>
      <c r="G54" s="202">
        <v>0</v>
      </c>
      <c r="I54" s="167">
        <v>41485</v>
      </c>
      <c r="J54" s="169">
        <v>1</v>
      </c>
      <c r="K54" s="169">
        <v>2</v>
      </c>
      <c r="L54" s="180">
        <v>0</v>
      </c>
      <c r="M54" s="180">
        <v>0</v>
      </c>
      <c r="N54" s="202">
        <v>25</v>
      </c>
      <c r="O54" s="202">
        <v>3</v>
      </c>
      <c r="P54" s="202">
        <v>0</v>
      </c>
      <c r="Q54" s="202">
        <v>0</v>
      </c>
      <c r="R54" s="170">
        <v>7.384615384615385</v>
      </c>
      <c r="S54" s="170">
        <v>14.76923076923077</v>
      </c>
      <c r="T54" s="170">
        <v>0</v>
      </c>
      <c r="U54" s="170">
        <v>0</v>
      </c>
      <c r="V54" s="202">
        <v>184.61538461538461</v>
      </c>
      <c r="W54" s="202">
        <v>22.153846153846153</v>
      </c>
      <c r="X54" s="202">
        <v>0</v>
      </c>
      <c r="Y54" s="202">
        <v>0</v>
      </c>
    </row>
    <row r="55" spans="1:25" x14ac:dyDescent="0.3">
      <c r="A55" s="167">
        <v>41486</v>
      </c>
      <c r="B55" s="169">
        <v>5</v>
      </c>
      <c r="C55" s="202">
        <v>0</v>
      </c>
      <c r="D55" s="202">
        <v>30</v>
      </c>
      <c r="E55" s="170">
        <v>8.3333333333333339</v>
      </c>
      <c r="F55" s="202">
        <v>50</v>
      </c>
      <c r="G55" s="202">
        <v>0</v>
      </c>
      <c r="I55" s="167">
        <v>41486</v>
      </c>
      <c r="J55" s="169">
        <v>0</v>
      </c>
      <c r="K55" s="169">
        <v>6</v>
      </c>
      <c r="L55" s="180">
        <v>1</v>
      </c>
      <c r="M55" s="180">
        <v>1</v>
      </c>
      <c r="N55" s="202">
        <v>13</v>
      </c>
      <c r="O55" s="202">
        <v>1</v>
      </c>
      <c r="P55" s="202">
        <v>0</v>
      </c>
      <c r="Q55" s="202">
        <v>0</v>
      </c>
      <c r="R55" s="170">
        <v>0</v>
      </c>
      <c r="S55" s="170">
        <v>44.307692307692307</v>
      </c>
      <c r="T55" s="170">
        <v>7.384615384615385</v>
      </c>
      <c r="U55" s="170">
        <v>7.384615384615385</v>
      </c>
      <c r="V55" s="202">
        <v>96</v>
      </c>
      <c r="W55" s="202">
        <v>7.384615384615385</v>
      </c>
      <c r="X55" s="202">
        <v>0</v>
      </c>
      <c r="Y55" s="202">
        <v>0</v>
      </c>
    </row>
    <row r="56" spans="1:25" x14ac:dyDescent="0.3">
      <c r="A56" s="167">
        <v>41487</v>
      </c>
      <c r="B56" s="169">
        <v>10</v>
      </c>
      <c r="C56" s="202">
        <v>0</v>
      </c>
      <c r="D56" s="202">
        <v>10</v>
      </c>
      <c r="E56" s="170">
        <v>20</v>
      </c>
      <c r="F56" s="202">
        <v>20</v>
      </c>
      <c r="G56" s="202">
        <v>0</v>
      </c>
      <c r="I56" s="167">
        <v>41487</v>
      </c>
      <c r="J56" s="169">
        <v>0</v>
      </c>
      <c r="K56" s="169">
        <v>0</v>
      </c>
      <c r="L56" s="169">
        <v>1</v>
      </c>
      <c r="M56" s="169">
        <v>0</v>
      </c>
      <c r="N56" s="202">
        <v>12</v>
      </c>
      <c r="O56" s="202">
        <v>0</v>
      </c>
      <c r="P56" s="202">
        <v>0</v>
      </c>
      <c r="Q56" s="202">
        <v>0</v>
      </c>
      <c r="R56" s="182">
        <v>0</v>
      </c>
      <c r="S56" s="182">
        <v>0</v>
      </c>
      <c r="T56" s="170">
        <v>6.545454545454545</v>
      </c>
      <c r="U56" s="170">
        <v>0</v>
      </c>
      <c r="V56" s="202">
        <v>78.545454545454547</v>
      </c>
      <c r="W56" s="202">
        <v>0</v>
      </c>
      <c r="X56" s="202">
        <v>0</v>
      </c>
      <c r="Y56" s="202">
        <v>0</v>
      </c>
    </row>
    <row r="57" spans="1:25" x14ac:dyDescent="0.3">
      <c r="A57" s="167">
        <v>41488</v>
      </c>
      <c r="B57" s="169">
        <v>10</v>
      </c>
      <c r="C57" s="202">
        <v>0</v>
      </c>
      <c r="D57" s="202">
        <v>31</v>
      </c>
      <c r="E57" s="170">
        <v>20</v>
      </c>
      <c r="F57" s="202">
        <v>62</v>
      </c>
      <c r="G57" s="202">
        <v>0</v>
      </c>
      <c r="I57" s="167">
        <v>41488</v>
      </c>
      <c r="J57" s="169">
        <v>1</v>
      </c>
      <c r="K57" s="169">
        <v>13</v>
      </c>
      <c r="L57" s="169">
        <v>0</v>
      </c>
      <c r="M57" s="169">
        <v>1</v>
      </c>
      <c r="N57" s="202">
        <v>28</v>
      </c>
      <c r="O57" s="202">
        <v>0</v>
      </c>
      <c r="P57" s="202">
        <v>0</v>
      </c>
      <c r="Q57" s="202">
        <v>0</v>
      </c>
      <c r="R57" s="182">
        <v>6.545454545454545</v>
      </c>
      <c r="S57" s="182">
        <v>85.090909090909093</v>
      </c>
      <c r="T57" s="170">
        <v>0</v>
      </c>
      <c r="U57" s="170">
        <v>6.545454545454545</v>
      </c>
      <c r="V57" s="202">
        <v>183.27272727272725</v>
      </c>
      <c r="W57" s="202">
        <v>0</v>
      </c>
      <c r="X57" s="202">
        <v>0</v>
      </c>
      <c r="Y57" s="202">
        <v>0</v>
      </c>
    </row>
    <row r="58" spans="1:25" x14ac:dyDescent="0.3">
      <c r="A58" s="167">
        <v>41489</v>
      </c>
      <c r="B58" s="169">
        <v>20</v>
      </c>
      <c r="C58" s="202">
        <v>0</v>
      </c>
      <c r="D58" s="202">
        <v>21</v>
      </c>
      <c r="E58" s="170">
        <v>28</v>
      </c>
      <c r="F58" s="202">
        <v>29.400000000000002</v>
      </c>
      <c r="G58" s="202">
        <v>0</v>
      </c>
      <c r="I58" s="167">
        <v>41489</v>
      </c>
      <c r="J58" s="169">
        <v>1</v>
      </c>
      <c r="K58" s="169">
        <v>3</v>
      </c>
      <c r="L58" s="169">
        <v>0</v>
      </c>
      <c r="M58" s="169">
        <v>1</v>
      </c>
      <c r="N58" s="202">
        <v>19</v>
      </c>
      <c r="O58" s="202">
        <v>0</v>
      </c>
      <c r="P58" s="202">
        <v>0</v>
      </c>
      <c r="Q58" s="202">
        <v>0</v>
      </c>
      <c r="R58" s="182">
        <v>6.545454545454545</v>
      </c>
      <c r="S58" s="182">
        <v>19.636363636363637</v>
      </c>
      <c r="T58" s="170">
        <v>0</v>
      </c>
      <c r="U58" s="170">
        <v>6.545454545454545</v>
      </c>
      <c r="V58" s="202">
        <v>124.36363636363636</v>
      </c>
      <c r="W58" s="202">
        <v>0</v>
      </c>
      <c r="X58" s="202">
        <v>0</v>
      </c>
      <c r="Y58" s="202">
        <v>0</v>
      </c>
    </row>
    <row r="59" spans="1:25" x14ac:dyDescent="0.3">
      <c r="A59" s="167">
        <v>41490</v>
      </c>
      <c r="B59" s="169">
        <v>3</v>
      </c>
      <c r="C59" s="202">
        <v>0</v>
      </c>
      <c r="D59" s="202">
        <v>20</v>
      </c>
      <c r="E59" s="170">
        <v>4.5</v>
      </c>
      <c r="F59" s="202">
        <v>30</v>
      </c>
      <c r="G59" s="202">
        <v>0</v>
      </c>
      <c r="I59" s="167">
        <v>41490</v>
      </c>
      <c r="J59" s="169">
        <v>0</v>
      </c>
      <c r="K59" s="169">
        <v>6</v>
      </c>
      <c r="L59" s="169">
        <v>0</v>
      </c>
      <c r="M59" s="169">
        <v>0</v>
      </c>
      <c r="N59" s="202">
        <v>11</v>
      </c>
      <c r="O59" s="202">
        <v>0</v>
      </c>
      <c r="P59" s="202">
        <v>0</v>
      </c>
      <c r="Q59" s="202">
        <v>0</v>
      </c>
      <c r="R59" s="182">
        <v>0</v>
      </c>
      <c r="S59" s="182">
        <v>39.272727272727273</v>
      </c>
      <c r="T59" s="170">
        <v>0</v>
      </c>
      <c r="U59" s="170">
        <v>0</v>
      </c>
      <c r="V59" s="202">
        <v>72</v>
      </c>
      <c r="W59" s="202">
        <v>0</v>
      </c>
      <c r="X59" s="202">
        <v>0</v>
      </c>
      <c r="Y59" s="202">
        <v>0</v>
      </c>
    </row>
    <row r="60" spans="1:25" x14ac:dyDescent="0.3">
      <c r="A60" s="167">
        <v>41491</v>
      </c>
      <c r="B60" s="169">
        <v>6</v>
      </c>
      <c r="C60" s="202">
        <v>0</v>
      </c>
      <c r="D60" s="202">
        <v>6</v>
      </c>
      <c r="E60" s="170">
        <v>12</v>
      </c>
      <c r="F60" s="202">
        <v>12</v>
      </c>
      <c r="G60" s="202">
        <v>0</v>
      </c>
      <c r="I60" s="167">
        <v>41491</v>
      </c>
      <c r="J60" s="169">
        <v>0</v>
      </c>
      <c r="K60" s="169">
        <v>1</v>
      </c>
      <c r="L60" s="169">
        <v>0</v>
      </c>
      <c r="M60" s="169">
        <v>1</v>
      </c>
      <c r="N60" s="202">
        <v>23</v>
      </c>
      <c r="O60" s="202">
        <v>0</v>
      </c>
      <c r="P60" s="202">
        <v>0</v>
      </c>
      <c r="Q60" s="202">
        <v>0</v>
      </c>
      <c r="R60" s="182">
        <v>0</v>
      </c>
      <c r="S60" s="182">
        <v>6.545454545454545</v>
      </c>
      <c r="T60" s="170">
        <v>0</v>
      </c>
      <c r="U60" s="170">
        <v>6.545454545454545</v>
      </c>
      <c r="V60" s="202">
        <v>150.54545454545453</v>
      </c>
      <c r="W60" s="202">
        <v>0</v>
      </c>
      <c r="X60" s="202">
        <v>0</v>
      </c>
      <c r="Y60" s="202">
        <v>0</v>
      </c>
    </row>
    <row r="61" spans="1:25" x14ac:dyDescent="0.3">
      <c r="A61" s="167">
        <v>41492</v>
      </c>
      <c r="B61" s="169">
        <v>0</v>
      </c>
      <c r="C61" s="202">
        <v>0</v>
      </c>
      <c r="D61" s="202">
        <v>12</v>
      </c>
      <c r="E61" s="170">
        <v>0</v>
      </c>
      <c r="F61" s="202">
        <v>30</v>
      </c>
      <c r="G61" s="202">
        <v>0</v>
      </c>
      <c r="I61" s="167">
        <v>41492</v>
      </c>
      <c r="J61" s="169">
        <v>1</v>
      </c>
      <c r="K61" s="169">
        <v>5</v>
      </c>
      <c r="L61" s="169">
        <v>0</v>
      </c>
      <c r="M61" s="169">
        <v>0</v>
      </c>
      <c r="N61" s="202">
        <v>11</v>
      </c>
      <c r="O61" s="202">
        <v>0</v>
      </c>
      <c r="P61" s="202">
        <v>0</v>
      </c>
      <c r="Q61" s="202">
        <v>0</v>
      </c>
      <c r="R61" s="182">
        <v>6.545454545454545</v>
      </c>
      <c r="S61" s="182">
        <v>32.727272727272727</v>
      </c>
      <c r="T61" s="170">
        <v>0</v>
      </c>
      <c r="U61" s="170">
        <v>0</v>
      </c>
      <c r="V61" s="202">
        <v>72</v>
      </c>
      <c r="W61" s="202">
        <v>0</v>
      </c>
      <c r="X61" s="202">
        <v>0</v>
      </c>
      <c r="Y61" s="202">
        <v>0</v>
      </c>
    </row>
    <row r="62" spans="1:25" x14ac:dyDescent="0.3">
      <c r="A62" s="167">
        <v>41493</v>
      </c>
      <c r="B62" s="169">
        <v>4</v>
      </c>
      <c r="C62" s="202">
        <v>0</v>
      </c>
      <c r="D62" s="202">
        <v>11</v>
      </c>
      <c r="E62" s="170">
        <v>6.6666666666666661</v>
      </c>
      <c r="F62" s="202">
        <v>18.333333333333332</v>
      </c>
      <c r="G62" s="202">
        <v>0</v>
      </c>
      <c r="I62" s="167">
        <v>41493</v>
      </c>
      <c r="J62" s="169">
        <v>1</v>
      </c>
      <c r="K62" s="169">
        <v>4</v>
      </c>
      <c r="L62" s="169">
        <v>1</v>
      </c>
      <c r="M62" s="169">
        <v>2</v>
      </c>
      <c r="N62" s="202">
        <v>26</v>
      </c>
      <c r="O62" s="202">
        <v>0</v>
      </c>
      <c r="P62" s="202">
        <v>0</v>
      </c>
      <c r="Q62" s="202">
        <v>0</v>
      </c>
      <c r="R62" s="182">
        <v>6.545454545454545</v>
      </c>
      <c r="S62" s="182">
        <v>26.18181818181818</v>
      </c>
      <c r="T62" s="170">
        <v>6.545454545454545</v>
      </c>
      <c r="U62" s="170">
        <v>13.09090909090909</v>
      </c>
      <c r="V62" s="202">
        <v>170.18181818181819</v>
      </c>
      <c r="W62" s="202">
        <v>0</v>
      </c>
      <c r="X62" s="202">
        <v>0</v>
      </c>
      <c r="Y62" s="202">
        <v>0</v>
      </c>
    </row>
    <row r="63" spans="1:25" x14ac:dyDescent="0.3">
      <c r="A63" s="167">
        <v>41494</v>
      </c>
      <c r="B63" s="169">
        <v>3</v>
      </c>
      <c r="C63" s="202">
        <v>0</v>
      </c>
      <c r="D63" s="202">
        <v>3</v>
      </c>
      <c r="E63" s="170">
        <v>4.5</v>
      </c>
      <c r="F63" s="202">
        <v>4.5</v>
      </c>
      <c r="G63" s="202">
        <v>0</v>
      </c>
      <c r="I63" s="167">
        <v>41494</v>
      </c>
      <c r="J63" s="169">
        <v>1</v>
      </c>
      <c r="K63" s="169">
        <v>14</v>
      </c>
      <c r="L63" s="169">
        <v>0</v>
      </c>
      <c r="M63" s="169">
        <v>3</v>
      </c>
      <c r="N63" s="202">
        <v>10</v>
      </c>
      <c r="O63" s="202">
        <v>0</v>
      </c>
      <c r="P63" s="202">
        <v>0</v>
      </c>
      <c r="Q63" s="202">
        <v>0</v>
      </c>
      <c r="R63" s="182">
        <v>6.545454545454545</v>
      </c>
      <c r="S63" s="182">
        <v>91.636363636363626</v>
      </c>
      <c r="T63" s="170">
        <v>0</v>
      </c>
      <c r="U63" s="170">
        <v>19.636363636363637</v>
      </c>
      <c r="V63" s="202">
        <v>65.454545454545453</v>
      </c>
      <c r="W63" s="202">
        <v>0</v>
      </c>
      <c r="X63" s="202">
        <v>0</v>
      </c>
      <c r="Y63" s="202">
        <v>0</v>
      </c>
    </row>
    <row r="64" spans="1:25" x14ac:dyDescent="0.3">
      <c r="A64" s="167">
        <v>41495</v>
      </c>
      <c r="B64" s="169">
        <v>0</v>
      </c>
      <c r="C64" s="202">
        <v>0</v>
      </c>
      <c r="D64" s="202">
        <v>0</v>
      </c>
      <c r="E64" s="170">
        <v>0</v>
      </c>
      <c r="F64" s="202">
        <v>0</v>
      </c>
      <c r="G64" s="202">
        <v>0</v>
      </c>
      <c r="I64" s="167">
        <v>41495</v>
      </c>
      <c r="J64" s="169">
        <v>0</v>
      </c>
      <c r="K64" s="169">
        <v>4</v>
      </c>
      <c r="L64" s="169">
        <v>0</v>
      </c>
      <c r="M64" s="169">
        <v>2</v>
      </c>
      <c r="N64" s="202">
        <v>12</v>
      </c>
      <c r="O64" s="202">
        <v>0</v>
      </c>
      <c r="P64" s="202">
        <v>0</v>
      </c>
      <c r="Q64" s="202">
        <v>0</v>
      </c>
      <c r="R64" s="182">
        <v>0</v>
      </c>
      <c r="S64" s="182">
        <v>26.18181818181818</v>
      </c>
      <c r="T64" s="170">
        <v>0</v>
      </c>
      <c r="U64" s="170">
        <v>13.09090909090909</v>
      </c>
      <c r="V64" s="202">
        <v>78.545454545454547</v>
      </c>
      <c r="W64" s="202">
        <v>0</v>
      </c>
      <c r="X64" s="202">
        <v>0</v>
      </c>
      <c r="Y64" s="202">
        <v>0</v>
      </c>
    </row>
    <row r="65" spans="1:25" x14ac:dyDescent="0.3">
      <c r="A65" s="167">
        <v>41496</v>
      </c>
      <c r="B65" s="169">
        <v>0</v>
      </c>
      <c r="C65" s="202">
        <v>0</v>
      </c>
      <c r="D65" s="202">
        <v>0</v>
      </c>
      <c r="E65" s="170">
        <v>0</v>
      </c>
      <c r="F65" s="202">
        <v>0</v>
      </c>
      <c r="G65" s="202">
        <v>0</v>
      </c>
      <c r="I65" s="167">
        <v>41496</v>
      </c>
      <c r="J65" s="169">
        <v>2</v>
      </c>
      <c r="K65" s="169">
        <v>2</v>
      </c>
      <c r="L65" s="169">
        <v>1</v>
      </c>
      <c r="M65" s="169">
        <v>1</v>
      </c>
      <c r="N65" s="202">
        <v>3</v>
      </c>
      <c r="O65" s="202">
        <v>0</v>
      </c>
      <c r="P65" s="202">
        <v>0</v>
      </c>
      <c r="Q65" s="202">
        <v>0</v>
      </c>
      <c r="R65" s="182">
        <v>13.09090909090909</v>
      </c>
      <c r="S65" s="182">
        <v>13.09090909090909</v>
      </c>
      <c r="T65" s="170">
        <v>6.545454545454545</v>
      </c>
      <c r="U65" s="170">
        <v>6.545454545454545</v>
      </c>
      <c r="V65" s="202">
        <v>19.636363636363637</v>
      </c>
      <c r="W65" s="202">
        <v>0</v>
      </c>
      <c r="X65" s="202">
        <v>0</v>
      </c>
      <c r="Y65" s="202">
        <v>0</v>
      </c>
    </row>
    <row r="66" spans="1:25" x14ac:dyDescent="0.3">
      <c r="A66" s="167">
        <v>41497</v>
      </c>
      <c r="B66" s="169">
        <v>70</v>
      </c>
      <c r="C66" s="202">
        <v>0</v>
      </c>
      <c r="D66" s="202">
        <v>20</v>
      </c>
      <c r="E66" s="170">
        <v>93.333333333333329</v>
      </c>
      <c r="F66" s="202">
        <v>26.666666666666668</v>
      </c>
      <c r="G66" s="202">
        <v>0</v>
      </c>
      <c r="I66" s="167">
        <v>41497</v>
      </c>
      <c r="J66" s="169">
        <v>5</v>
      </c>
      <c r="K66" s="169">
        <v>1</v>
      </c>
      <c r="L66" s="169">
        <v>0</v>
      </c>
      <c r="M66" s="169">
        <v>0</v>
      </c>
      <c r="N66" s="202">
        <v>3</v>
      </c>
      <c r="O66" s="202">
        <v>0</v>
      </c>
      <c r="P66" s="202">
        <v>0</v>
      </c>
      <c r="Q66" s="202">
        <v>0</v>
      </c>
      <c r="R66" s="182">
        <v>32.727272727272727</v>
      </c>
      <c r="S66" s="182">
        <v>6.545454545454545</v>
      </c>
      <c r="T66" s="170">
        <v>0</v>
      </c>
      <c r="U66" s="170">
        <v>0</v>
      </c>
      <c r="V66" s="202">
        <v>19.636363636363637</v>
      </c>
      <c r="W66" s="202">
        <v>0</v>
      </c>
      <c r="X66" s="202">
        <v>0</v>
      </c>
      <c r="Y66" s="202">
        <v>0</v>
      </c>
    </row>
    <row r="67" spans="1:25" x14ac:dyDescent="0.3">
      <c r="A67" s="167">
        <v>41498</v>
      </c>
      <c r="B67" s="169">
        <v>20</v>
      </c>
      <c r="C67" s="202">
        <v>0</v>
      </c>
      <c r="D67" s="202">
        <v>0</v>
      </c>
      <c r="E67" s="170">
        <v>40</v>
      </c>
      <c r="F67" s="202">
        <v>0</v>
      </c>
      <c r="G67" s="202">
        <v>0</v>
      </c>
      <c r="I67" s="167">
        <v>41498</v>
      </c>
      <c r="J67" s="169">
        <v>0</v>
      </c>
      <c r="K67" s="169">
        <v>7</v>
      </c>
      <c r="L67" s="169">
        <v>1</v>
      </c>
      <c r="M67" s="169">
        <v>0</v>
      </c>
      <c r="N67" s="202">
        <v>6</v>
      </c>
      <c r="O67" s="202">
        <v>2</v>
      </c>
      <c r="P67" s="202">
        <v>0</v>
      </c>
      <c r="Q67" s="202">
        <v>0</v>
      </c>
      <c r="R67" s="182">
        <v>0</v>
      </c>
      <c r="S67" s="182">
        <v>45.818181818181813</v>
      </c>
      <c r="T67" s="170">
        <v>6.545454545454545</v>
      </c>
      <c r="U67" s="170">
        <v>0</v>
      </c>
      <c r="V67" s="202">
        <v>39.272727272727273</v>
      </c>
      <c r="W67" s="202">
        <v>13.09090909090909</v>
      </c>
      <c r="X67" s="202">
        <v>0</v>
      </c>
      <c r="Y67" s="202">
        <v>0</v>
      </c>
    </row>
    <row r="68" spans="1:25" x14ac:dyDescent="0.3">
      <c r="A68" s="167">
        <v>41499</v>
      </c>
      <c r="B68" s="169">
        <v>18</v>
      </c>
      <c r="C68" s="202">
        <v>0</v>
      </c>
      <c r="D68" s="202">
        <v>0</v>
      </c>
      <c r="E68" s="170">
        <v>36</v>
      </c>
      <c r="F68" s="202">
        <v>0</v>
      </c>
      <c r="G68" s="202">
        <v>0</v>
      </c>
      <c r="I68" s="167">
        <v>41499</v>
      </c>
      <c r="J68" s="169">
        <v>2</v>
      </c>
      <c r="K68" s="169">
        <v>3</v>
      </c>
      <c r="L68" s="169">
        <v>1</v>
      </c>
      <c r="M68" s="169">
        <v>1</v>
      </c>
      <c r="N68" s="202">
        <v>9</v>
      </c>
      <c r="O68" s="202">
        <v>0</v>
      </c>
      <c r="P68" s="202">
        <v>0</v>
      </c>
      <c r="Q68" s="202">
        <v>0</v>
      </c>
      <c r="R68" s="182">
        <v>14.4</v>
      </c>
      <c r="S68" s="182">
        <v>21.599999999999998</v>
      </c>
      <c r="T68" s="170">
        <v>7.2</v>
      </c>
      <c r="U68" s="170">
        <v>7.2</v>
      </c>
      <c r="V68" s="202">
        <v>64.8</v>
      </c>
      <c r="W68" s="202">
        <v>0</v>
      </c>
      <c r="X68" s="202">
        <v>0</v>
      </c>
      <c r="Y68" s="202">
        <v>0</v>
      </c>
    </row>
    <row r="69" spans="1:25" x14ac:dyDescent="0.3">
      <c r="A69" s="167">
        <v>41500</v>
      </c>
      <c r="B69" s="169">
        <v>20</v>
      </c>
      <c r="C69" s="202">
        <v>0</v>
      </c>
      <c r="D69" s="202">
        <v>0</v>
      </c>
      <c r="E69" s="170">
        <v>30</v>
      </c>
      <c r="F69" s="202">
        <v>0</v>
      </c>
      <c r="G69" s="202">
        <v>0</v>
      </c>
      <c r="I69" s="167">
        <v>41500</v>
      </c>
      <c r="J69" s="169">
        <v>2</v>
      </c>
      <c r="K69" s="169">
        <v>3</v>
      </c>
      <c r="L69" s="169">
        <v>1</v>
      </c>
      <c r="M69" s="169">
        <v>0</v>
      </c>
      <c r="N69" s="202">
        <v>1</v>
      </c>
      <c r="O69" s="202">
        <v>1</v>
      </c>
      <c r="P69" s="202">
        <v>0</v>
      </c>
      <c r="Q69" s="202">
        <v>0</v>
      </c>
      <c r="R69" s="182">
        <v>13.09090909090909</v>
      </c>
      <c r="S69" s="182">
        <v>19.636363636363637</v>
      </c>
      <c r="T69" s="170">
        <v>6.545454545454545</v>
      </c>
      <c r="U69" s="170">
        <v>0</v>
      </c>
      <c r="V69" s="202">
        <v>6.545454545454545</v>
      </c>
      <c r="W69" s="202">
        <v>6.545454545454545</v>
      </c>
      <c r="X69" s="202">
        <v>0</v>
      </c>
      <c r="Y69" s="202">
        <v>0</v>
      </c>
    </row>
    <row r="70" spans="1:25" x14ac:dyDescent="0.3">
      <c r="A70" s="167">
        <v>41501</v>
      </c>
      <c r="B70" s="169">
        <v>35</v>
      </c>
      <c r="C70" s="202">
        <v>0</v>
      </c>
      <c r="D70" s="202">
        <v>0</v>
      </c>
      <c r="E70" s="170">
        <v>58.333333333333329</v>
      </c>
      <c r="F70" s="202">
        <v>0</v>
      </c>
      <c r="G70" s="202">
        <v>0</v>
      </c>
      <c r="I70" s="167">
        <v>41501</v>
      </c>
      <c r="J70" s="169">
        <v>0</v>
      </c>
      <c r="K70" s="169">
        <v>5</v>
      </c>
      <c r="L70" s="169">
        <v>6</v>
      </c>
      <c r="M70" s="169">
        <v>1</v>
      </c>
      <c r="N70" s="202">
        <v>9</v>
      </c>
      <c r="O70" s="202">
        <v>0</v>
      </c>
      <c r="P70" s="202">
        <v>0</v>
      </c>
      <c r="Q70" s="202">
        <v>0</v>
      </c>
      <c r="R70" s="170">
        <v>0</v>
      </c>
      <c r="S70" s="170">
        <v>32.727272727272727</v>
      </c>
      <c r="T70" s="170">
        <v>39.272727272727273</v>
      </c>
      <c r="U70" s="170">
        <v>6.545454545454545</v>
      </c>
      <c r="V70" s="202">
        <v>58.909090909090907</v>
      </c>
      <c r="W70" s="202">
        <v>0</v>
      </c>
      <c r="X70" s="202">
        <v>0</v>
      </c>
      <c r="Y70" s="202">
        <v>0</v>
      </c>
    </row>
    <row r="71" spans="1:25" x14ac:dyDescent="0.3">
      <c r="A71" s="167">
        <v>41502</v>
      </c>
      <c r="B71" s="169">
        <v>80</v>
      </c>
      <c r="C71" s="202">
        <v>0</v>
      </c>
      <c r="D71" s="202">
        <v>15</v>
      </c>
      <c r="E71" s="170">
        <v>133.33333333333334</v>
      </c>
      <c r="F71" s="202">
        <v>25</v>
      </c>
      <c r="G71" s="202">
        <v>0</v>
      </c>
      <c r="I71" s="167">
        <v>41502</v>
      </c>
      <c r="J71" s="169">
        <v>4</v>
      </c>
      <c r="K71" s="169">
        <v>3</v>
      </c>
      <c r="L71" s="169">
        <v>5</v>
      </c>
      <c r="M71" s="169">
        <v>0</v>
      </c>
      <c r="N71" s="202">
        <v>7</v>
      </c>
      <c r="O71" s="202">
        <v>0</v>
      </c>
      <c r="P71" s="202">
        <v>0</v>
      </c>
      <c r="Q71" s="202">
        <v>0</v>
      </c>
      <c r="R71" s="170">
        <v>26.18181818181818</v>
      </c>
      <c r="S71" s="170">
        <v>19.636363636363637</v>
      </c>
      <c r="T71" s="170">
        <v>32.727272727272727</v>
      </c>
      <c r="U71" s="170">
        <v>0</v>
      </c>
      <c r="V71" s="202">
        <v>45.818181818181813</v>
      </c>
      <c r="W71" s="202">
        <v>0</v>
      </c>
      <c r="X71" s="202">
        <v>0</v>
      </c>
      <c r="Y71" s="202">
        <v>0</v>
      </c>
    </row>
    <row r="72" spans="1:25" x14ac:dyDescent="0.3">
      <c r="A72" s="167">
        <v>41503</v>
      </c>
      <c r="B72" s="169">
        <v>45</v>
      </c>
      <c r="C72" s="202">
        <v>0</v>
      </c>
      <c r="D72" s="202">
        <v>21</v>
      </c>
      <c r="E72" s="170">
        <v>54</v>
      </c>
      <c r="F72" s="202">
        <v>25.200000000000003</v>
      </c>
      <c r="G72" s="202">
        <v>0</v>
      </c>
      <c r="I72" s="167">
        <v>41503</v>
      </c>
      <c r="J72" s="169">
        <v>3</v>
      </c>
      <c r="K72" s="169">
        <v>3</v>
      </c>
      <c r="L72" s="169">
        <v>1</v>
      </c>
      <c r="M72" s="169">
        <v>0</v>
      </c>
      <c r="N72" s="202">
        <v>9</v>
      </c>
      <c r="O72" s="202">
        <v>3</v>
      </c>
      <c r="P72" s="202">
        <v>0</v>
      </c>
      <c r="Q72" s="202">
        <v>0</v>
      </c>
      <c r="R72" s="170">
        <v>19.636363636363637</v>
      </c>
      <c r="S72" s="170">
        <v>19.636363636363637</v>
      </c>
      <c r="T72" s="170">
        <v>6.545454545454545</v>
      </c>
      <c r="U72" s="170">
        <v>0</v>
      </c>
      <c r="V72" s="202">
        <v>58.909090909090907</v>
      </c>
      <c r="W72" s="202">
        <v>19.636363636363637</v>
      </c>
      <c r="X72" s="202">
        <v>0</v>
      </c>
      <c r="Y72" s="202">
        <v>0</v>
      </c>
    </row>
    <row r="73" spans="1:25" x14ac:dyDescent="0.3">
      <c r="A73" s="167">
        <v>41504</v>
      </c>
      <c r="B73" s="169">
        <v>10</v>
      </c>
      <c r="C73" s="202">
        <v>0</v>
      </c>
      <c r="D73" s="202">
        <v>10</v>
      </c>
      <c r="E73" s="170">
        <v>10</v>
      </c>
      <c r="F73" s="202">
        <v>10</v>
      </c>
      <c r="G73" s="202">
        <v>0</v>
      </c>
      <c r="I73" s="167">
        <v>41504</v>
      </c>
      <c r="J73" s="169">
        <v>2</v>
      </c>
      <c r="K73" s="169">
        <v>9</v>
      </c>
      <c r="L73" s="169">
        <v>0</v>
      </c>
      <c r="M73" s="169">
        <v>1</v>
      </c>
      <c r="N73" s="202">
        <v>4</v>
      </c>
      <c r="O73" s="202">
        <v>0</v>
      </c>
      <c r="P73" s="202">
        <v>0</v>
      </c>
      <c r="Q73" s="202">
        <v>0</v>
      </c>
      <c r="R73" s="170">
        <v>13.09090909090909</v>
      </c>
      <c r="S73" s="170">
        <v>58.909090909090907</v>
      </c>
      <c r="T73" s="170">
        <v>0</v>
      </c>
      <c r="U73" s="170">
        <v>6.545454545454545</v>
      </c>
      <c r="V73" s="202">
        <v>26.18181818181818</v>
      </c>
      <c r="W73" s="202">
        <v>0</v>
      </c>
      <c r="X73" s="202">
        <v>0</v>
      </c>
      <c r="Y73" s="202">
        <v>0</v>
      </c>
    </row>
    <row r="74" spans="1:25" x14ac:dyDescent="0.3">
      <c r="A74" s="167">
        <v>41505</v>
      </c>
      <c r="B74" s="169">
        <v>0</v>
      </c>
      <c r="C74" s="202">
        <v>0</v>
      </c>
      <c r="D74" s="202">
        <v>0</v>
      </c>
      <c r="E74" s="170">
        <v>0</v>
      </c>
      <c r="F74" s="202">
        <v>0</v>
      </c>
      <c r="G74" s="202">
        <v>0</v>
      </c>
      <c r="I74" s="167">
        <v>41505</v>
      </c>
      <c r="J74" s="169">
        <v>2</v>
      </c>
      <c r="K74" s="169">
        <v>13</v>
      </c>
      <c r="L74" s="169">
        <v>1</v>
      </c>
      <c r="M74" s="169">
        <v>2</v>
      </c>
      <c r="N74" s="202">
        <v>6</v>
      </c>
      <c r="O74" s="202">
        <v>1</v>
      </c>
      <c r="P74" s="202">
        <v>0</v>
      </c>
      <c r="Q74" s="202">
        <v>0</v>
      </c>
      <c r="R74" s="170">
        <v>13.09090909090909</v>
      </c>
      <c r="S74" s="170">
        <v>85.090909090909093</v>
      </c>
      <c r="T74" s="170">
        <v>6.545454545454545</v>
      </c>
      <c r="U74" s="170">
        <v>13.09090909090909</v>
      </c>
      <c r="V74" s="202">
        <v>39.272727272727273</v>
      </c>
      <c r="W74" s="202">
        <v>6.545454545454545</v>
      </c>
      <c r="X74" s="202">
        <v>0</v>
      </c>
      <c r="Y74" s="202">
        <v>0</v>
      </c>
    </row>
    <row r="75" spans="1:25" x14ac:dyDescent="0.3">
      <c r="A75" s="167">
        <v>41506</v>
      </c>
      <c r="B75" s="169">
        <v>40</v>
      </c>
      <c r="C75" s="202">
        <v>0</v>
      </c>
      <c r="D75" s="202">
        <v>0</v>
      </c>
      <c r="E75" s="170">
        <v>80</v>
      </c>
      <c r="F75" s="202">
        <v>0</v>
      </c>
      <c r="G75" s="202">
        <v>0</v>
      </c>
      <c r="I75" s="167">
        <v>41506</v>
      </c>
      <c r="J75" s="180">
        <v>1</v>
      </c>
      <c r="K75" s="180">
        <v>9</v>
      </c>
      <c r="L75" s="180">
        <v>1</v>
      </c>
      <c r="M75" s="180">
        <v>4</v>
      </c>
      <c r="N75" s="202">
        <v>0</v>
      </c>
      <c r="O75" s="202">
        <v>0</v>
      </c>
      <c r="P75" s="202">
        <v>0</v>
      </c>
      <c r="Q75" s="202">
        <v>0</v>
      </c>
      <c r="R75" s="170">
        <v>6.545454545454545</v>
      </c>
      <c r="S75" s="170">
        <v>58.909090909090907</v>
      </c>
      <c r="T75" s="170">
        <v>6.545454545454545</v>
      </c>
      <c r="U75" s="170">
        <v>26.18181818181818</v>
      </c>
      <c r="V75" s="202">
        <v>0</v>
      </c>
      <c r="W75" s="202">
        <v>0</v>
      </c>
      <c r="X75" s="202">
        <v>0</v>
      </c>
      <c r="Y75" s="202">
        <v>0</v>
      </c>
    </row>
    <row r="76" spans="1:25" x14ac:dyDescent="0.3">
      <c r="A76" s="167">
        <v>41507</v>
      </c>
      <c r="B76" s="169">
        <v>252</v>
      </c>
      <c r="C76" s="202">
        <v>0</v>
      </c>
      <c r="D76" s="202">
        <v>2</v>
      </c>
      <c r="E76" s="170">
        <v>504</v>
      </c>
      <c r="F76" s="202">
        <v>4</v>
      </c>
      <c r="G76" s="202">
        <v>0</v>
      </c>
      <c r="I76" s="167">
        <v>41507</v>
      </c>
      <c r="J76" s="180">
        <v>3</v>
      </c>
      <c r="K76" s="180">
        <v>19</v>
      </c>
      <c r="L76" s="180">
        <v>0</v>
      </c>
      <c r="M76" s="180">
        <v>0</v>
      </c>
      <c r="N76" s="202">
        <v>1</v>
      </c>
      <c r="O76" s="202">
        <v>0</v>
      </c>
      <c r="P76" s="202">
        <v>0</v>
      </c>
      <c r="Q76" s="202">
        <v>0</v>
      </c>
      <c r="R76" s="170">
        <v>19.636363636363637</v>
      </c>
      <c r="S76" s="170">
        <v>124.36363636363636</v>
      </c>
      <c r="T76" s="170">
        <v>0</v>
      </c>
      <c r="U76" s="170">
        <v>0</v>
      </c>
      <c r="V76" s="202">
        <v>6.545454545454545</v>
      </c>
      <c r="W76" s="202">
        <v>0</v>
      </c>
      <c r="X76" s="202">
        <v>0</v>
      </c>
      <c r="Y76" s="202">
        <v>0</v>
      </c>
    </row>
    <row r="77" spans="1:25" x14ac:dyDescent="0.3">
      <c r="A77" s="167">
        <v>41508</v>
      </c>
      <c r="B77" s="169">
        <v>9</v>
      </c>
      <c r="C77" s="202">
        <v>0</v>
      </c>
      <c r="D77" s="202">
        <v>0</v>
      </c>
      <c r="E77" s="170">
        <v>18</v>
      </c>
      <c r="F77" s="202">
        <v>0</v>
      </c>
      <c r="G77" s="202">
        <v>0</v>
      </c>
      <c r="I77" s="167">
        <v>41508</v>
      </c>
      <c r="J77" s="180">
        <v>2</v>
      </c>
      <c r="K77" s="180">
        <v>7</v>
      </c>
      <c r="L77" s="180">
        <v>0</v>
      </c>
      <c r="M77" s="180">
        <v>0</v>
      </c>
      <c r="N77" s="202">
        <v>0</v>
      </c>
      <c r="O77" s="202">
        <v>0</v>
      </c>
      <c r="P77" s="202">
        <v>0</v>
      </c>
      <c r="Q77" s="202">
        <v>0</v>
      </c>
      <c r="R77" s="170">
        <v>13.09090909090909</v>
      </c>
      <c r="S77" s="170">
        <v>45.818181818181813</v>
      </c>
      <c r="T77" s="170">
        <v>0</v>
      </c>
      <c r="U77" s="170">
        <v>0</v>
      </c>
      <c r="V77" s="202">
        <v>0</v>
      </c>
      <c r="W77" s="202">
        <v>0</v>
      </c>
      <c r="X77" s="202">
        <v>0</v>
      </c>
      <c r="Y77" s="202">
        <v>0</v>
      </c>
    </row>
    <row r="78" spans="1:25" x14ac:dyDescent="0.3">
      <c r="A78" s="167">
        <v>41509</v>
      </c>
      <c r="B78" s="169">
        <v>1</v>
      </c>
      <c r="C78" s="202">
        <v>0</v>
      </c>
      <c r="D78" s="202">
        <v>0</v>
      </c>
      <c r="E78" s="170">
        <v>2</v>
      </c>
      <c r="F78" s="202">
        <v>0</v>
      </c>
      <c r="G78" s="202">
        <v>0</v>
      </c>
      <c r="I78" s="167">
        <v>41509</v>
      </c>
      <c r="J78" s="180">
        <v>2</v>
      </c>
      <c r="K78" s="180">
        <v>12</v>
      </c>
      <c r="L78" s="180">
        <v>0</v>
      </c>
      <c r="M78" s="180">
        <v>1</v>
      </c>
      <c r="N78" s="202">
        <v>2</v>
      </c>
      <c r="O78" s="202">
        <v>0</v>
      </c>
      <c r="P78" s="202">
        <v>0</v>
      </c>
      <c r="Q78" s="202">
        <v>0</v>
      </c>
      <c r="R78" s="170">
        <v>13.09090909090909</v>
      </c>
      <c r="S78" s="170">
        <v>78.545454545454547</v>
      </c>
      <c r="T78" s="170">
        <v>0</v>
      </c>
      <c r="U78" s="170">
        <v>6.545454545454545</v>
      </c>
      <c r="V78" s="202">
        <v>13.09090909090909</v>
      </c>
      <c r="W78" s="202">
        <v>0</v>
      </c>
      <c r="X78" s="202">
        <v>0</v>
      </c>
      <c r="Y78" s="202">
        <v>0</v>
      </c>
    </row>
    <row r="79" spans="1:25" x14ac:dyDescent="0.3">
      <c r="A79" s="167">
        <v>41510</v>
      </c>
      <c r="B79" s="169">
        <v>12</v>
      </c>
      <c r="C79" s="202">
        <v>0</v>
      </c>
      <c r="D79" s="202">
        <v>0</v>
      </c>
      <c r="E79" s="170">
        <v>19.2</v>
      </c>
      <c r="F79" s="202">
        <v>0</v>
      </c>
      <c r="G79" s="202">
        <v>0</v>
      </c>
      <c r="I79" s="167">
        <v>41510</v>
      </c>
      <c r="J79" s="169">
        <v>2</v>
      </c>
      <c r="K79" s="169">
        <v>26</v>
      </c>
      <c r="L79" s="169">
        <v>0</v>
      </c>
      <c r="M79" s="169">
        <v>1</v>
      </c>
      <c r="N79" s="202">
        <v>0</v>
      </c>
      <c r="O79" s="202">
        <v>0</v>
      </c>
      <c r="P79" s="202">
        <v>0</v>
      </c>
      <c r="Q79" s="202">
        <v>0</v>
      </c>
      <c r="R79" s="170">
        <v>13.09090909090909</v>
      </c>
      <c r="S79" s="170">
        <v>170.18181818181819</v>
      </c>
      <c r="T79" s="170">
        <v>0</v>
      </c>
      <c r="U79" s="170">
        <v>6.545454545454545</v>
      </c>
      <c r="V79" s="202">
        <v>0</v>
      </c>
      <c r="W79" s="202">
        <v>0</v>
      </c>
      <c r="X79" s="202">
        <v>0</v>
      </c>
      <c r="Y79" s="202">
        <v>0</v>
      </c>
    </row>
    <row r="80" spans="1:25" x14ac:dyDescent="0.3">
      <c r="A80" s="167">
        <v>41511</v>
      </c>
      <c r="B80" s="169">
        <v>3</v>
      </c>
      <c r="C80" s="202">
        <v>0</v>
      </c>
      <c r="D80" s="202">
        <v>0</v>
      </c>
      <c r="E80" s="170">
        <v>5.25</v>
      </c>
      <c r="F80" s="202">
        <v>0</v>
      </c>
      <c r="G80" s="202">
        <v>0</v>
      </c>
      <c r="I80" s="167">
        <v>41511</v>
      </c>
      <c r="J80" s="169">
        <v>0</v>
      </c>
      <c r="K80" s="169">
        <v>15</v>
      </c>
      <c r="L80" s="169">
        <v>0</v>
      </c>
      <c r="M80" s="169">
        <v>2</v>
      </c>
      <c r="N80" s="202">
        <v>0</v>
      </c>
      <c r="O80" s="202">
        <v>0</v>
      </c>
      <c r="P80" s="202">
        <v>0</v>
      </c>
      <c r="Q80" s="202">
        <v>0</v>
      </c>
      <c r="R80" s="170">
        <v>0</v>
      </c>
      <c r="S80" s="170">
        <v>98.181818181818173</v>
      </c>
      <c r="T80" s="170">
        <v>0</v>
      </c>
      <c r="U80" s="170">
        <v>13.09090909090909</v>
      </c>
      <c r="V80" s="202">
        <v>0</v>
      </c>
      <c r="W80" s="202">
        <v>0</v>
      </c>
      <c r="X80" s="202">
        <v>0</v>
      </c>
      <c r="Y80" s="202">
        <v>0</v>
      </c>
    </row>
    <row r="81" spans="1:25" x14ac:dyDescent="0.3">
      <c r="A81" s="167">
        <v>41512</v>
      </c>
      <c r="B81" s="169">
        <v>7</v>
      </c>
      <c r="C81" s="202">
        <v>0</v>
      </c>
      <c r="D81" s="202">
        <v>0</v>
      </c>
      <c r="E81" s="170">
        <v>9.7999999999999989</v>
      </c>
      <c r="F81" s="202">
        <v>0</v>
      </c>
      <c r="G81" s="202">
        <v>0</v>
      </c>
      <c r="I81" s="167">
        <v>41512</v>
      </c>
      <c r="J81" s="169">
        <v>8</v>
      </c>
      <c r="K81" s="169">
        <v>23</v>
      </c>
      <c r="L81" s="169">
        <v>7</v>
      </c>
      <c r="M81" s="169">
        <v>0</v>
      </c>
      <c r="N81" s="202">
        <v>2</v>
      </c>
      <c r="O81" s="202">
        <v>0</v>
      </c>
      <c r="P81" s="202">
        <v>0</v>
      </c>
      <c r="Q81" s="202">
        <v>0</v>
      </c>
      <c r="R81" s="170">
        <v>52.36363636363636</v>
      </c>
      <c r="S81" s="170">
        <v>150.54545454545453</v>
      </c>
      <c r="T81" s="170">
        <v>45.818181818181813</v>
      </c>
      <c r="U81" s="170">
        <v>0</v>
      </c>
      <c r="V81" s="202">
        <v>13.09090909090909</v>
      </c>
      <c r="W81" s="202">
        <v>0</v>
      </c>
      <c r="X81" s="202">
        <v>0</v>
      </c>
      <c r="Y81" s="202">
        <v>0</v>
      </c>
    </row>
    <row r="82" spans="1:25" x14ac:dyDescent="0.3">
      <c r="A82" s="167">
        <v>41513</v>
      </c>
      <c r="B82" s="169">
        <v>58</v>
      </c>
      <c r="C82" s="202">
        <v>0</v>
      </c>
      <c r="D82" s="202">
        <v>0</v>
      </c>
      <c r="E82" s="170">
        <v>127.6</v>
      </c>
      <c r="F82" s="202">
        <v>0</v>
      </c>
      <c r="G82" s="202">
        <v>0</v>
      </c>
      <c r="I82" s="167">
        <v>41513</v>
      </c>
      <c r="J82" s="169">
        <v>1</v>
      </c>
      <c r="K82" s="169">
        <v>9</v>
      </c>
      <c r="L82" s="169">
        <v>3</v>
      </c>
      <c r="M82" s="169">
        <v>1</v>
      </c>
      <c r="N82" s="202">
        <v>5</v>
      </c>
      <c r="O82" s="202">
        <v>0</v>
      </c>
      <c r="P82" s="202">
        <v>0</v>
      </c>
      <c r="Q82" s="202">
        <v>0</v>
      </c>
      <c r="R82" s="170">
        <v>6.545454545454545</v>
      </c>
      <c r="S82" s="170">
        <v>58.909090909090907</v>
      </c>
      <c r="T82" s="170">
        <v>19.636363636363637</v>
      </c>
      <c r="U82" s="170">
        <v>6.545454545454545</v>
      </c>
      <c r="V82" s="202">
        <v>32.727272727272727</v>
      </c>
      <c r="W82" s="202">
        <v>0</v>
      </c>
      <c r="X82" s="202">
        <v>0</v>
      </c>
      <c r="Y82" s="202">
        <v>0</v>
      </c>
    </row>
    <row r="83" spans="1:25" x14ac:dyDescent="0.3">
      <c r="A83" s="167">
        <v>41514</v>
      </c>
      <c r="B83" s="180">
        <v>3</v>
      </c>
      <c r="C83" s="202">
        <v>0</v>
      </c>
      <c r="D83" s="202">
        <v>0</v>
      </c>
      <c r="E83" s="170">
        <v>6</v>
      </c>
      <c r="F83" s="202">
        <v>0</v>
      </c>
      <c r="G83" s="202">
        <v>0</v>
      </c>
      <c r="I83" s="167">
        <v>41514</v>
      </c>
      <c r="J83" s="180">
        <v>5</v>
      </c>
      <c r="K83" s="180">
        <v>21</v>
      </c>
      <c r="L83" s="180">
        <v>0</v>
      </c>
      <c r="M83" s="180">
        <v>4</v>
      </c>
      <c r="N83" s="202">
        <v>1</v>
      </c>
      <c r="O83" s="202">
        <v>0</v>
      </c>
      <c r="P83" s="202">
        <v>0</v>
      </c>
      <c r="Q83" s="202">
        <v>0</v>
      </c>
      <c r="R83" s="187">
        <v>32.727272727272727</v>
      </c>
      <c r="S83" s="187">
        <v>137.45454545454547</v>
      </c>
      <c r="T83" s="187">
        <v>0</v>
      </c>
      <c r="U83" s="187">
        <v>26.18181818181818</v>
      </c>
      <c r="V83" s="202">
        <v>6.545454545454545</v>
      </c>
      <c r="W83" s="202">
        <v>0</v>
      </c>
      <c r="X83" s="202">
        <v>0</v>
      </c>
      <c r="Y83" s="202">
        <v>0</v>
      </c>
    </row>
    <row r="84" spans="1:25" x14ac:dyDescent="0.3">
      <c r="A84" s="167">
        <v>41515</v>
      </c>
      <c r="B84" s="169">
        <v>0</v>
      </c>
      <c r="C84" s="202">
        <v>0</v>
      </c>
      <c r="D84" s="202">
        <v>0</v>
      </c>
      <c r="E84" s="170">
        <v>0</v>
      </c>
      <c r="F84" s="202">
        <v>0</v>
      </c>
      <c r="G84" s="202">
        <v>0</v>
      </c>
      <c r="I84" s="167">
        <v>41515</v>
      </c>
      <c r="J84" s="169">
        <v>2</v>
      </c>
      <c r="K84" s="169">
        <v>17</v>
      </c>
      <c r="L84" s="169">
        <v>2</v>
      </c>
      <c r="M84" s="169">
        <v>1</v>
      </c>
      <c r="N84" s="202">
        <v>0</v>
      </c>
      <c r="O84" s="202">
        <v>0</v>
      </c>
      <c r="P84" s="202">
        <v>0</v>
      </c>
      <c r="Q84" s="202">
        <v>0</v>
      </c>
      <c r="R84" s="170">
        <v>13.09090909090909</v>
      </c>
      <c r="S84" s="170">
        <v>111.27272727272727</v>
      </c>
      <c r="T84" s="170">
        <v>13.09090909090909</v>
      </c>
      <c r="U84" s="170">
        <v>6.545454545454545</v>
      </c>
      <c r="V84" s="202">
        <v>0</v>
      </c>
      <c r="W84" s="202">
        <v>0</v>
      </c>
      <c r="X84" s="202">
        <v>0</v>
      </c>
      <c r="Y84" s="202">
        <v>0</v>
      </c>
    </row>
    <row r="85" spans="1:25" x14ac:dyDescent="0.3">
      <c r="A85" s="167">
        <v>41516</v>
      </c>
      <c r="B85" s="169">
        <v>0</v>
      </c>
      <c r="C85" s="202">
        <v>0</v>
      </c>
      <c r="D85" s="202">
        <v>0</v>
      </c>
      <c r="E85" s="170">
        <v>0</v>
      </c>
      <c r="F85" s="202">
        <v>0</v>
      </c>
      <c r="G85" s="202">
        <v>0</v>
      </c>
      <c r="I85" s="167">
        <v>41516</v>
      </c>
      <c r="J85" s="169">
        <v>3</v>
      </c>
      <c r="K85" s="169">
        <v>6</v>
      </c>
      <c r="L85" s="169">
        <v>2</v>
      </c>
      <c r="M85" s="169">
        <v>7</v>
      </c>
      <c r="N85" s="202">
        <v>2</v>
      </c>
      <c r="O85" s="202">
        <v>0</v>
      </c>
      <c r="P85" s="202">
        <v>0</v>
      </c>
      <c r="Q85" s="202">
        <v>0</v>
      </c>
      <c r="R85" s="170">
        <v>19.636363636363637</v>
      </c>
      <c r="S85" s="170">
        <v>39.272727272727273</v>
      </c>
      <c r="T85" s="170">
        <v>13.09090909090909</v>
      </c>
      <c r="U85" s="170">
        <v>45.818181818181813</v>
      </c>
      <c r="V85" s="202">
        <v>13.09090909090909</v>
      </c>
      <c r="W85" s="202">
        <v>0</v>
      </c>
      <c r="X85" s="202">
        <v>0</v>
      </c>
      <c r="Y85" s="202">
        <v>0</v>
      </c>
    </row>
    <row r="86" spans="1:25" x14ac:dyDescent="0.3">
      <c r="A86" s="167">
        <v>41517</v>
      </c>
      <c r="B86" s="169">
        <v>4</v>
      </c>
      <c r="C86" s="202">
        <v>0</v>
      </c>
      <c r="D86" s="202">
        <v>0</v>
      </c>
      <c r="E86" s="170">
        <v>14</v>
      </c>
      <c r="F86" s="202">
        <v>0</v>
      </c>
      <c r="G86" s="202">
        <v>0</v>
      </c>
      <c r="I86" s="167">
        <v>41517</v>
      </c>
      <c r="J86" s="169">
        <v>7</v>
      </c>
      <c r="K86" s="169">
        <v>17</v>
      </c>
      <c r="L86" s="169">
        <v>0</v>
      </c>
      <c r="M86" s="169">
        <v>3</v>
      </c>
      <c r="N86" s="202">
        <v>0</v>
      </c>
      <c r="O86" s="202">
        <v>0</v>
      </c>
      <c r="P86" s="202">
        <v>0</v>
      </c>
      <c r="Q86" s="202">
        <v>0</v>
      </c>
      <c r="R86" s="170">
        <v>45.818181818181813</v>
      </c>
      <c r="S86" s="170">
        <v>111.27272727272727</v>
      </c>
      <c r="T86" s="170">
        <v>0</v>
      </c>
      <c r="U86" s="170">
        <v>19.636363636363637</v>
      </c>
      <c r="V86" s="202">
        <v>0</v>
      </c>
      <c r="W86" s="202">
        <v>0</v>
      </c>
      <c r="X86" s="202">
        <v>0</v>
      </c>
      <c r="Y86" s="202">
        <v>0</v>
      </c>
    </row>
    <row r="87" spans="1:25" x14ac:dyDescent="0.3">
      <c r="A87" s="167">
        <v>41518</v>
      </c>
      <c r="B87" s="169">
        <v>7</v>
      </c>
      <c r="C87" s="202">
        <v>1</v>
      </c>
      <c r="D87" s="202">
        <v>0</v>
      </c>
      <c r="E87" s="170">
        <v>12.25</v>
      </c>
      <c r="F87" s="202">
        <v>0</v>
      </c>
      <c r="G87" s="202">
        <v>1.75</v>
      </c>
      <c r="I87" s="167">
        <v>41518</v>
      </c>
      <c r="J87" s="169">
        <v>2</v>
      </c>
      <c r="K87" s="169">
        <v>4</v>
      </c>
      <c r="L87" s="169">
        <v>0</v>
      </c>
      <c r="M87" s="169">
        <v>0</v>
      </c>
      <c r="N87" s="202">
        <v>0</v>
      </c>
      <c r="O87" s="202">
        <v>0</v>
      </c>
      <c r="P87" s="202">
        <v>2</v>
      </c>
      <c r="Q87" s="202">
        <v>0</v>
      </c>
      <c r="R87" s="170">
        <v>13.09090909090909</v>
      </c>
      <c r="S87" s="170">
        <v>26.18181818181818</v>
      </c>
      <c r="T87" s="170">
        <v>0</v>
      </c>
      <c r="U87" s="170">
        <v>0</v>
      </c>
      <c r="V87" s="202">
        <v>0</v>
      </c>
      <c r="W87" s="202">
        <v>0</v>
      </c>
      <c r="X87" s="202">
        <v>13.09090909090909</v>
      </c>
      <c r="Y87" s="202">
        <v>0</v>
      </c>
    </row>
    <row r="88" spans="1:25" x14ac:dyDescent="0.3">
      <c r="A88" s="167">
        <v>41519</v>
      </c>
      <c r="B88" s="169">
        <v>5</v>
      </c>
      <c r="C88" s="202">
        <v>20</v>
      </c>
      <c r="D88" s="202">
        <v>0</v>
      </c>
      <c r="E88" s="170">
        <v>11.25</v>
      </c>
      <c r="F88" s="202">
        <v>0</v>
      </c>
      <c r="G88" s="202">
        <v>45</v>
      </c>
      <c r="I88" s="167">
        <v>41519</v>
      </c>
      <c r="J88" s="169">
        <v>2</v>
      </c>
      <c r="K88" s="169">
        <v>9</v>
      </c>
      <c r="L88" s="169">
        <v>0</v>
      </c>
      <c r="M88" s="169">
        <v>0</v>
      </c>
      <c r="N88" s="202">
        <v>0</v>
      </c>
      <c r="O88" s="202">
        <v>0</v>
      </c>
      <c r="P88" s="202">
        <v>20</v>
      </c>
      <c r="Q88" s="202">
        <v>14</v>
      </c>
      <c r="R88" s="170">
        <v>13.09090909090909</v>
      </c>
      <c r="S88" s="170">
        <v>58.909090909090907</v>
      </c>
      <c r="T88" s="170">
        <v>0</v>
      </c>
      <c r="U88" s="170">
        <v>0</v>
      </c>
      <c r="V88" s="202">
        <v>0</v>
      </c>
      <c r="W88" s="202">
        <v>0</v>
      </c>
      <c r="X88" s="202">
        <v>130.90909090909091</v>
      </c>
      <c r="Y88" s="202">
        <v>91.636363636363626</v>
      </c>
    </row>
    <row r="89" spans="1:25" x14ac:dyDescent="0.3">
      <c r="A89" s="167">
        <v>41520</v>
      </c>
      <c r="B89" s="169">
        <v>36</v>
      </c>
      <c r="C89" s="202">
        <v>26</v>
      </c>
      <c r="D89" s="202">
        <v>0</v>
      </c>
      <c r="E89" s="170">
        <v>86.4</v>
      </c>
      <c r="F89" s="202">
        <v>0</v>
      </c>
      <c r="G89" s="202">
        <v>62.400000000000006</v>
      </c>
      <c r="I89" s="167">
        <v>41520</v>
      </c>
      <c r="J89" s="169">
        <v>3</v>
      </c>
      <c r="K89" s="169">
        <v>5</v>
      </c>
      <c r="L89" s="169">
        <v>3</v>
      </c>
      <c r="M89" s="169">
        <v>2</v>
      </c>
      <c r="N89" s="202">
        <v>0</v>
      </c>
      <c r="O89" s="202">
        <v>0</v>
      </c>
      <c r="P89" s="202">
        <v>2</v>
      </c>
      <c r="Q89" s="202">
        <v>15</v>
      </c>
      <c r="R89" s="170">
        <v>19.636363636363637</v>
      </c>
      <c r="S89" s="170">
        <v>32.727272727272727</v>
      </c>
      <c r="T89" s="170">
        <v>19.636363636363637</v>
      </c>
      <c r="U89" s="170">
        <v>13.09090909090909</v>
      </c>
      <c r="V89" s="202">
        <v>0</v>
      </c>
      <c r="W89" s="202">
        <v>0</v>
      </c>
      <c r="X89" s="202">
        <v>13.09090909090909</v>
      </c>
      <c r="Y89" s="202">
        <v>98.181818181818173</v>
      </c>
    </row>
    <row r="90" spans="1:25" x14ac:dyDescent="0.3">
      <c r="A90" s="167">
        <v>41521</v>
      </c>
      <c r="B90" s="169">
        <v>44</v>
      </c>
      <c r="C90" s="202">
        <v>60</v>
      </c>
      <c r="D90" s="202">
        <v>0</v>
      </c>
      <c r="E90" s="170">
        <v>61.600000000000009</v>
      </c>
      <c r="F90" s="202">
        <v>0</v>
      </c>
      <c r="G90" s="202">
        <v>84</v>
      </c>
      <c r="I90" s="167">
        <v>41521</v>
      </c>
      <c r="J90" s="169">
        <v>3</v>
      </c>
      <c r="K90" s="169">
        <v>14</v>
      </c>
      <c r="L90" s="169">
        <v>0</v>
      </c>
      <c r="M90" s="169">
        <v>0</v>
      </c>
      <c r="N90" s="202">
        <v>1</v>
      </c>
      <c r="O90" s="202">
        <v>0</v>
      </c>
      <c r="P90" s="202">
        <v>4</v>
      </c>
      <c r="Q90" s="202">
        <v>29</v>
      </c>
      <c r="R90" s="170">
        <v>19.636363636363637</v>
      </c>
      <c r="S90" s="170">
        <v>91.636363636363626</v>
      </c>
      <c r="T90" s="170">
        <v>0</v>
      </c>
      <c r="U90" s="170">
        <v>0</v>
      </c>
      <c r="V90" s="202">
        <v>6.545454545454545</v>
      </c>
      <c r="W90" s="202">
        <v>0</v>
      </c>
      <c r="X90" s="202">
        <v>26.18181818181818</v>
      </c>
      <c r="Y90" s="202">
        <v>189.81818181818181</v>
      </c>
    </row>
    <row r="91" spans="1:25" x14ac:dyDescent="0.3">
      <c r="A91" s="167">
        <v>41522</v>
      </c>
      <c r="B91" s="169">
        <v>80</v>
      </c>
      <c r="C91" s="202">
        <v>230</v>
      </c>
      <c r="D91" s="202">
        <v>0</v>
      </c>
      <c r="E91" s="170">
        <v>140</v>
      </c>
      <c r="F91" s="202">
        <v>0</v>
      </c>
      <c r="G91" s="202">
        <v>402.5</v>
      </c>
      <c r="I91" s="167">
        <v>41522</v>
      </c>
      <c r="J91" s="169">
        <v>0</v>
      </c>
      <c r="K91" s="169">
        <v>15</v>
      </c>
      <c r="L91" s="169">
        <v>0</v>
      </c>
      <c r="M91" s="169">
        <v>6</v>
      </c>
      <c r="N91" s="202">
        <v>0</v>
      </c>
      <c r="O91" s="202">
        <v>0</v>
      </c>
      <c r="P91" s="202">
        <v>5</v>
      </c>
      <c r="Q91" s="202">
        <v>20</v>
      </c>
      <c r="R91" s="170">
        <v>0</v>
      </c>
      <c r="S91" s="170">
        <v>98.181818181818173</v>
      </c>
      <c r="T91" s="170">
        <v>0</v>
      </c>
      <c r="U91" s="170">
        <v>39.272727272727273</v>
      </c>
      <c r="V91" s="202">
        <v>0</v>
      </c>
      <c r="W91" s="202">
        <v>0</v>
      </c>
      <c r="X91" s="202">
        <v>32.727272727272727</v>
      </c>
      <c r="Y91" s="202">
        <v>130.90909090909091</v>
      </c>
    </row>
    <row r="92" spans="1:25" x14ac:dyDescent="0.3">
      <c r="A92" s="167">
        <v>41523</v>
      </c>
      <c r="B92" s="169">
        <v>80</v>
      </c>
      <c r="C92" s="202">
        <v>20</v>
      </c>
      <c r="D92" s="202">
        <v>0</v>
      </c>
      <c r="E92" s="170">
        <v>213.33333333333334</v>
      </c>
      <c r="F92" s="202">
        <v>0</v>
      </c>
      <c r="G92" s="202">
        <v>53.333333333333336</v>
      </c>
      <c r="I92" s="167">
        <v>41523</v>
      </c>
      <c r="J92" s="169">
        <v>8</v>
      </c>
      <c r="K92" s="169">
        <v>3</v>
      </c>
      <c r="L92" s="169">
        <v>0</v>
      </c>
      <c r="M92" s="169">
        <v>0</v>
      </c>
      <c r="N92" s="202">
        <v>0</v>
      </c>
      <c r="O92" s="202">
        <v>0</v>
      </c>
      <c r="P92" s="202">
        <v>9</v>
      </c>
      <c r="Q92" s="202">
        <v>13</v>
      </c>
      <c r="R92" s="170">
        <v>52.36363636363636</v>
      </c>
      <c r="S92" s="170">
        <v>19.636363636363637</v>
      </c>
      <c r="T92" s="170">
        <v>0</v>
      </c>
      <c r="U92" s="170">
        <v>0</v>
      </c>
      <c r="V92" s="202">
        <v>0</v>
      </c>
      <c r="W92" s="202">
        <v>0</v>
      </c>
      <c r="X92" s="202">
        <v>58.909090909090907</v>
      </c>
      <c r="Y92" s="202">
        <v>85.090909090909093</v>
      </c>
    </row>
    <row r="93" spans="1:25" x14ac:dyDescent="0.3">
      <c r="A93" s="167">
        <v>41524</v>
      </c>
      <c r="B93" s="169">
        <v>15</v>
      </c>
      <c r="C93" s="202">
        <v>120</v>
      </c>
      <c r="D93" s="202">
        <v>0</v>
      </c>
      <c r="E93" s="170">
        <v>15</v>
      </c>
      <c r="F93" s="202">
        <v>0</v>
      </c>
      <c r="G93" s="202">
        <v>120</v>
      </c>
      <c r="I93" s="167">
        <v>41524</v>
      </c>
      <c r="J93" s="169">
        <v>2</v>
      </c>
      <c r="K93" s="169">
        <v>1</v>
      </c>
      <c r="L93" s="169">
        <v>0</v>
      </c>
      <c r="M93" s="169">
        <v>0</v>
      </c>
      <c r="N93" s="202">
        <v>1</v>
      </c>
      <c r="O93" s="202">
        <v>0</v>
      </c>
      <c r="P93" s="202">
        <v>3</v>
      </c>
      <c r="Q93" s="202">
        <v>8</v>
      </c>
      <c r="R93" s="170">
        <v>13.09090909090909</v>
      </c>
      <c r="S93" s="170">
        <v>6.545454545454545</v>
      </c>
      <c r="T93" s="170">
        <v>0</v>
      </c>
      <c r="U93" s="170">
        <v>0</v>
      </c>
      <c r="V93" s="202">
        <v>6.545454545454545</v>
      </c>
      <c r="W93" s="202">
        <v>0</v>
      </c>
      <c r="X93" s="202">
        <v>19.636363636363637</v>
      </c>
      <c r="Y93" s="202">
        <v>52.36363636363636</v>
      </c>
    </row>
    <row r="94" spans="1:25" x14ac:dyDescent="0.3">
      <c r="A94" s="167">
        <v>41525</v>
      </c>
      <c r="B94" s="169">
        <v>30</v>
      </c>
      <c r="C94" s="202">
        <v>30</v>
      </c>
      <c r="D94" s="202">
        <v>0</v>
      </c>
      <c r="E94" s="170">
        <v>30</v>
      </c>
      <c r="F94" s="202">
        <v>0</v>
      </c>
      <c r="G94" s="202">
        <v>30</v>
      </c>
      <c r="I94" s="167">
        <v>41525</v>
      </c>
      <c r="J94" s="169">
        <v>2</v>
      </c>
      <c r="K94" s="169">
        <v>3</v>
      </c>
      <c r="L94" s="169">
        <v>0</v>
      </c>
      <c r="M94" s="169">
        <v>0</v>
      </c>
      <c r="N94" s="202">
        <v>0</v>
      </c>
      <c r="O94" s="202">
        <v>0</v>
      </c>
      <c r="P94" s="202">
        <v>3</v>
      </c>
      <c r="Q94" s="202">
        <v>18</v>
      </c>
      <c r="R94" s="170">
        <v>13.09090909090909</v>
      </c>
      <c r="S94" s="170">
        <v>19.636363636363637</v>
      </c>
      <c r="T94" s="170">
        <v>0</v>
      </c>
      <c r="U94" s="170">
        <v>0</v>
      </c>
      <c r="V94" s="202">
        <v>0</v>
      </c>
      <c r="W94" s="202">
        <v>0</v>
      </c>
      <c r="X94" s="202">
        <v>19.636363636363637</v>
      </c>
      <c r="Y94" s="202">
        <v>117.81818181818181</v>
      </c>
    </row>
    <row r="95" spans="1:25" x14ac:dyDescent="0.3">
      <c r="A95" s="167">
        <v>41526</v>
      </c>
      <c r="B95" s="169">
        <v>0</v>
      </c>
      <c r="C95" s="202">
        <v>0</v>
      </c>
      <c r="D95" s="202">
        <v>0</v>
      </c>
      <c r="E95" s="170">
        <v>0</v>
      </c>
      <c r="F95" s="202">
        <v>0</v>
      </c>
      <c r="G95" s="202">
        <v>0</v>
      </c>
      <c r="I95" s="167">
        <v>41526</v>
      </c>
      <c r="J95" s="169">
        <v>0</v>
      </c>
      <c r="K95" s="169">
        <v>4</v>
      </c>
      <c r="L95" s="169">
        <v>0</v>
      </c>
      <c r="M95" s="169">
        <v>1</v>
      </c>
      <c r="N95" s="202">
        <v>0</v>
      </c>
      <c r="O95" s="202">
        <v>0</v>
      </c>
      <c r="P95" s="202">
        <v>4</v>
      </c>
      <c r="Q95" s="202">
        <v>15</v>
      </c>
      <c r="R95" s="170">
        <v>0</v>
      </c>
      <c r="S95" s="170">
        <v>26.18181818181818</v>
      </c>
      <c r="T95" s="170">
        <v>0</v>
      </c>
      <c r="U95" s="170">
        <v>6.545454545454545</v>
      </c>
      <c r="V95" s="202">
        <v>0</v>
      </c>
      <c r="W95" s="202">
        <v>0</v>
      </c>
      <c r="X95" s="202">
        <v>26.18181818181818</v>
      </c>
      <c r="Y95" s="202">
        <v>98.181818181818173</v>
      </c>
    </row>
    <row r="96" spans="1:25" x14ac:dyDescent="0.3">
      <c r="A96" s="167">
        <v>41527</v>
      </c>
      <c r="B96" s="169">
        <v>15</v>
      </c>
      <c r="C96" s="202">
        <v>120</v>
      </c>
      <c r="D96" s="202">
        <v>0</v>
      </c>
      <c r="E96" s="170">
        <v>22.5</v>
      </c>
      <c r="F96" s="202">
        <v>0</v>
      </c>
      <c r="G96" s="202">
        <v>180</v>
      </c>
      <c r="I96" s="167">
        <v>41527</v>
      </c>
      <c r="J96" s="169">
        <v>1</v>
      </c>
      <c r="K96" s="169">
        <v>2</v>
      </c>
      <c r="L96" s="169">
        <v>0</v>
      </c>
      <c r="M96" s="169">
        <v>1</v>
      </c>
      <c r="N96" s="202">
        <v>0</v>
      </c>
      <c r="P96" s="202">
        <v>1</v>
      </c>
      <c r="Q96" s="202">
        <v>11</v>
      </c>
      <c r="R96" s="170">
        <v>6.545454545454545</v>
      </c>
      <c r="S96" s="170">
        <v>13.09090909090909</v>
      </c>
      <c r="T96" s="170">
        <v>0</v>
      </c>
      <c r="U96" s="170">
        <v>6.545454545454545</v>
      </c>
      <c r="V96" s="202">
        <v>0</v>
      </c>
      <c r="X96" s="202">
        <v>6.545454545454545</v>
      </c>
      <c r="Y96" s="202">
        <v>72</v>
      </c>
    </row>
    <row r="97" spans="1:25" x14ac:dyDescent="0.3">
      <c r="A97" s="167">
        <v>41528</v>
      </c>
      <c r="B97" s="169">
        <v>12</v>
      </c>
      <c r="C97" s="202">
        <v>101</v>
      </c>
      <c r="D97" s="202">
        <v>0</v>
      </c>
      <c r="E97" s="170">
        <v>24</v>
      </c>
      <c r="F97" s="202">
        <v>0</v>
      </c>
      <c r="G97" s="202">
        <v>202</v>
      </c>
      <c r="I97" s="167">
        <v>41528</v>
      </c>
      <c r="J97" s="169">
        <v>3</v>
      </c>
      <c r="K97" s="169">
        <v>4</v>
      </c>
      <c r="L97" s="169">
        <v>0</v>
      </c>
      <c r="M97" s="169">
        <v>1</v>
      </c>
      <c r="N97" s="202">
        <v>0</v>
      </c>
      <c r="P97" s="202">
        <v>3</v>
      </c>
      <c r="Q97" s="202">
        <v>26</v>
      </c>
      <c r="R97" s="170">
        <v>19.636363636363637</v>
      </c>
      <c r="S97" s="170">
        <v>26.18181818181818</v>
      </c>
      <c r="T97" s="170">
        <v>0</v>
      </c>
      <c r="U97" s="170">
        <v>6.545454545454545</v>
      </c>
      <c r="V97" s="202">
        <v>0</v>
      </c>
      <c r="X97" s="202">
        <v>19.636363636363637</v>
      </c>
      <c r="Y97" s="202">
        <v>170.18181818181819</v>
      </c>
    </row>
    <row r="98" spans="1:25" x14ac:dyDescent="0.3">
      <c r="A98" s="167">
        <v>41529</v>
      </c>
      <c r="B98" s="169">
        <v>20</v>
      </c>
      <c r="C98" s="202">
        <v>130</v>
      </c>
      <c r="D98" s="202">
        <v>0</v>
      </c>
      <c r="E98" s="170">
        <v>46.666666666666671</v>
      </c>
      <c r="F98" s="202">
        <v>0</v>
      </c>
      <c r="G98" s="202">
        <v>303.33333333333337</v>
      </c>
      <c r="I98" s="167">
        <v>41529</v>
      </c>
      <c r="J98" s="169">
        <v>1</v>
      </c>
      <c r="K98" s="169">
        <v>2</v>
      </c>
      <c r="L98" s="169">
        <v>0</v>
      </c>
      <c r="M98" s="169">
        <v>0</v>
      </c>
      <c r="N98" s="202">
        <v>0</v>
      </c>
      <c r="P98" s="202">
        <v>4</v>
      </c>
      <c r="Q98" s="202">
        <v>14</v>
      </c>
      <c r="R98" s="170">
        <v>6.545454545454545</v>
      </c>
      <c r="S98" s="170">
        <v>13.09090909090909</v>
      </c>
      <c r="T98" s="170">
        <v>0</v>
      </c>
      <c r="U98" s="170">
        <v>0</v>
      </c>
      <c r="V98" s="202">
        <v>0</v>
      </c>
      <c r="X98" s="202">
        <v>26.18181818181818</v>
      </c>
      <c r="Y98" s="202">
        <v>91.636363636363626</v>
      </c>
    </row>
    <row r="99" spans="1:25" x14ac:dyDescent="0.3">
      <c r="A99" s="167">
        <v>41530</v>
      </c>
      <c r="B99" s="169">
        <v>0</v>
      </c>
      <c r="C99" s="202">
        <v>0</v>
      </c>
      <c r="D99" s="202">
        <v>0</v>
      </c>
      <c r="E99" s="170">
        <v>0</v>
      </c>
      <c r="F99" s="202">
        <v>0</v>
      </c>
      <c r="G99" s="202">
        <v>0</v>
      </c>
      <c r="I99" s="167">
        <v>41530</v>
      </c>
      <c r="J99" s="169">
        <v>0</v>
      </c>
      <c r="K99" s="169">
        <v>3</v>
      </c>
      <c r="L99" s="169">
        <v>0</v>
      </c>
      <c r="M99" s="169">
        <v>0</v>
      </c>
      <c r="N99" s="202">
        <v>0</v>
      </c>
      <c r="P99" s="202">
        <v>5</v>
      </c>
      <c r="Q99" s="202">
        <v>13</v>
      </c>
      <c r="R99" s="170">
        <v>0</v>
      </c>
      <c r="S99" s="170">
        <v>19.636363636363637</v>
      </c>
      <c r="T99" s="170">
        <v>0</v>
      </c>
      <c r="U99" s="170">
        <v>0</v>
      </c>
      <c r="V99" s="202">
        <v>0</v>
      </c>
      <c r="X99" s="202">
        <v>32.727272727272727</v>
      </c>
      <c r="Y99" s="202">
        <v>85.090909090909093</v>
      </c>
    </row>
    <row r="100" spans="1:25" x14ac:dyDescent="0.3">
      <c r="A100" s="167">
        <v>41531</v>
      </c>
      <c r="B100" s="169">
        <v>0</v>
      </c>
      <c r="C100" s="202">
        <v>0</v>
      </c>
      <c r="D100" s="202">
        <v>0</v>
      </c>
      <c r="E100" s="170">
        <v>0</v>
      </c>
      <c r="F100" s="202">
        <v>0</v>
      </c>
      <c r="G100" s="202">
        <v>0</v>
      </c>
      <c r="I100" s="167">
        <v>41531</v>
      </c>
      <c r="J100" s="169">
        <v>0</v>
      </c>
      <c r="K100" s="169">
        <v>0</v>
      </c>
      <c r="L100" s="169">
        <v>3</v>
      </c>
      <c r="M100" s="169">
        <v>0</v>
      </c>
      <c r="N100" s="202">
        <v>0</v>
      </c>
      <c r="P100" s="202">
        <v>2</v>
      </c>
      <c r="Q100" s="202">
        <v>19</v>
      </c>
      <c r="R100" s="170">
        <v>0</v>
      </c>
      <c r="S100" s="170">
        <v>0</v>
      </c>
      <c r="T100" s="170">
        <v>19.636363636363637</v>
      </c>
      <c r="U100" s="170">
        <v>0</v>
      </c>
      <c r="V100" s="202">
        <v>0</v>
      </c>
      <c r="X100" s="202">
        <v>13.09090909090909</v>
      </c>
      <c r="Y100" s="202">
        <v>124.36363636363636</v>
      </c>
    </row>
    <row r="101" spans="1:25" x14ac:dyDescent="0.3">
      <c r="A101" s="167">
        <v>41532</v>
      </c>
      <c r="B101" s="169">
        <v>0</v>
      </c>
      <c r="C101" s="202">
        <v>0</v>
      </c>
      <c r="D101" s="202">
        <v>0</v>
      </c>
      <c r="E101" s="170">
        <v>0</v>
      </c>
      <c r="F101" s="202">
        <v>0</v>
      </c>
      <c r="G101" s="202">
        <v>0</v>
      </c>
      <c r="I101" s="167">
        <v>41532</v>
      </c>
      <c r="J101" s="169">
        <v>1</v>
      </c>
      <c r="K101" s="169">
        <v>1</v>
      </c>
      <c r="L101" s="169">
        <v>0</v>
      </c>
      <c r="M101" s="169">
        <v>0</v>
      </c>
      <c r="N101" s="202">
        <v>0</v>
      </c>
      <c r="P101" s="202">
        <v>4</v>
      </c>
      <c r="Q101" s="202">
        <v>23</v>
      </c>
      <c r="R101" s="170">
        <v>6.545454545454545</v>
      </c>
      <c r="S101" s="170">
        <v>6.545454545454545</v>
      </c>
      <c r="T101" s="170">
        <v>0</v>
      </c>
      <c r="U101" s="170">
        <v>0</v>
      </c>
      <c r="V101" s="202">
        <v>0</v>
      </c>
      <c r="X101" s="202">
        <v>26.18181818181818</v>
      </c>
      <c r="Y101" s="202">
        <v>150.54545454545453</v>
      </c>
    </row>
    <row r="102" spans="1:25" x14ac:dyDescent="0.3">
      <c r="A102" s="167">
        <v>41533</v>
      </c>
      <c r="B102" s="169">
        <v>0</v>
      </c>
      <c r="C102" s="202">
        <v>30</v>
      </c>
      <c r="D102" s="202">
        <v>0</v>
      </c>
      <c r="E102" s="170">
        <v>0</v>
      </c>
      <c r="F102" s="202">
        <v>0</v>
      </c>
      <c r="G102" s="202">
        <v>60</v>
      </c>
      <c r="I102" s="167">
        <v>41533</v>
      </c>
      <c r="J102" s="169">
        <v>0</v>
      </c>
      <c r="K102" s="169">
        <v>0</v>
      </c>
      <c r="L102" s="169">
        <v>0</v>
      </c>
      <c r="M102" s="169">
        <v>0</v>
      </c>
      <c r="N102" s="202">
        <v>0</v>
      </c>
      <c r="P102" s="202">
        <v>3</v>
      </c>
      <c r="Q102" s="202">
        <v>34</v>
      </c>
      <c r="R102" s="170">
        <v>0</v>
      </c>
      <c r="S102" s="170">
        <v>0</v>
      </c>
      <c r="T102" s="170">
        <v>0</v>
      </c>
      <c r="U102" s="170">
        <v>0</v>
      </c>
      <c r="V102" s="202">
        <v>0</v>
      </c>
      <c r="X102" s="202">
        <v>19.636363636363637</v>
      </c>
      <c r="Y102" s="202">
        <v>222.54545454545453</v>
      </c>
    </row>
    <row r="103" spans="1:25" x14ac:dyDescent="0.3">
      <c r="A103" s="167">
        <v>41534</v>
      </c>
      <c r="B103" s="169">
        <v>7</v>
      </c>
      <c r="C103" s="202">
        <v>27</v>
      </c>
      <c r="D103" s="202">
        <v>0</v>
      </c>
      <c r="E103" s="170">
        <v>10.5</v>
      </c>
      <c r="F103" s="202">
        <v>0</v>
      </c>
      <c r="G103" s="202">
        <v>40.5</v>
      </c>
      <c r="I103" s="167">
        <v>41534</v>
      </c>
      <c r="J103" s="169">
        <v>0</v>
      </c>
      <c r="K103" s="169">
        <v>0</v>
      </c>
      <c r="L103" s="169">
        <v>0</v>
      </c>
      <c r="M103" s="169">
        <v>1</v>
      </c>
      <c r="N103" s="202">
        <v>0</v>
      </c>
      <c r="P103" s="202">
        <v>0</v>
      </c>
      <c r="Q103" s="202">
        <v>12</v>
      </c>
      <c r="R103" s="170">
        <v>0</v>
      </c>
      <c r="S103" s="170">
        <v>0</v>
      </c>
      <c r="T103" s="170">
        <v>0</v>
      </c>
      <c r="U103" s="170">
        <v>6.545454545454545</v>
      </c>
      <c r="V103" s="202">
        <v>0</v>
      </c>
      <c r="X103" s="202">
        <v>0</v>
      </c>
      <c r="Y103" s="202">
        <v>78.545454545454547</v>
      </c>
    </row>
    <row r="104" spans="1:25" x14ac:dyDescent="0.3">
      <c r="A104" s="167">
        <v>41535</v>
      </c>
      <c r="B104" s="169">
        <v>0</v>
      </c>
      <c r="C104" s="202">
        <v>0</v>
      </c>
      <c r="D104" s="202">
        <v>0</v>
      </c>
      <c r="E104" s="170">
        <v>0</v>
      </c>
      <c r="F104" s="202">
        <v>0</v>
      </c>
      <c r="G104" s="202">
        <v>0</v>
      </c>
      <c r="I104" s="167">
        <v>41535</v>
      </c>
      <c r="J104" s="169">
        <v>0</v>
      </c>
      <c r="K104" s="169">
        <v>1</v>
      </c>
      <c r="L104" s="169">
        <v>0</v>
      </c>
      <c r="M104" s="169">
        <v>0</v>
      </c>
      <c r="N104" s="202">
        <v>0</v>
      </c>
      <c r="P104" s="202">
        <v>12</v>
      </c>
      <c r="Q104" s="202">
        <v>37</v>
      </c>
      <c r="R104" s="170">
        <v>0</v>
      </c>
      <c r="S104" s="170">
        <v>6.545454545454545</v>
      </c>
      <c r="T104" s="170">
        <v>0</v>
      </c>
      <c r="U104" s="170">
        <v>0</v>
      </c>
      <c r="V104" s="202">
        <v>0</v>
      </c>
      <c r="X104" s="202">
        <v>86.399999999999991</v>
      </c>
      <c r="Y104" s="202">
        <v>266.39999999999998</v>
      </c>
    </row>
    <row r="105" spans="1:25" x14ac:dyDescent="0.3">
      <c r="A105" s="167">
        <v>41536</v>
      </c>
      <c r="B105" s="169">
        <v>0</v>
      </c>
      <c r="C105" s="202">
        <v>0</v>
      </c>
      <c r="D105" s="202">
        <v>0</v>
      </c>
      <c r="E105" s="170">
        <v>0</v>
      </c>
      <c r="F105" s="202">
        <v>0</v>
      </c>
      <c r="G105" s="202">
        <v>0</v>
      </c>
      <c r="I105" s="167">
        <v>41536</v>
      </c>
      <c r="J105" s="169">
        <v>0</v>
      </c>
      <c r="K105" s="169">
        <v>1</v>
      </c>
      <c r="L105" s="169">
        <v>0</v>
      </c>
      <c r="M105" s="169">
        <v>1</v>
      </c>
      <c r="N105" s="202">
        <v>0</v>
      </c>
      <c r="P105" s="202">
        <v>7</v>
      </c>
      <c r="Q105" s="202">
        <v>27</v>
      </c>
      <c r="R105" s="170">
        <v>0</v>
      </c>
      <c r="S105" s="170">
        <v>6.545454545454545</v>
      </c>
      <c r="T105" s="170">
        <v>0</v>
      </c>
      <c r="U105" s="170">
        <v>6.545454545454545</v>
      </c>
      <c r="V105" s="202">
        <v>0</v>
      </c>
      <c r="X105" s="202">
        <v>45.818181818181813</v>
      </c>
      <c r="Y105" s="202">
        <v>176.72727272727272</v>
      </c>
    </row>
    <row r="106" spans="1:25" x14ac:dyDescent="0.3">
      <c r="A106" s="167">
        <v>41537</v>
      </c>
      <c r="B106" s="169">
        <v>0</v>
      </c>
      <c r="C106" s="202">
        <v>0</v>
      </c>
      <c r="D106" s="202">
        <v>0</v>
      </c>
      <c r="E106" s="170">
        <v>0</v>
      </c>
      <c r="F106" s="202">
        <v>0</v>
      </c>
      <c r="G106" s="202">
        <v>0</v>
      </c>
      <c r="I106" s="167">
        <v>41537</v>
      </c>
      <c r="J106" s="169">
        <v>0</v>
      </c>
      <c r="K106" s="169">
        <v>0</v>
      </c>
      <c r="L106" s="169">
        <v>0</v>
      </c>
      <c r="M106" s="169">
        <v>0</v>
      </c>
      <c r="N106" s="202">
        <v>0</v>
      </c>
      <c r="P106" s="202">
        <v>5</v>
      </c>
      <c r="Q106" s="202">
        <v>26</v>
      </c>
      <c r="R106" s="170">
        <v>0</v>
      </c>
      <c r="S106" s="170">
        <v>0</v>
      </c>
      <c r="T106" s="170">
        <v>0</v>
      </c>
      <c r="U106" s="170">
        <v>0</v>
      </c>
      <c r="V106" s="202">
        <v>0</v>
      </c>
      <c r="X106" s="202">
        <v>32.727272727272727</v>
      </c>
      <c r="Y106" s="202">
        <v>170.18181818181819</v>
      </c>
    </row>
    <row r="107" spans="1:25" x14ac:dyDescent="0.3">
      <c r="A107" s="167">
        <v>41538</v>
      </c>
      <c r="B107" s="169">
        <v>0</v>
      </c>
      <c r="C107" s="202">
        <v>0</v>
      </c>
      <c r="D107" s="202">
        <v>0</v>
      </c>
      <c r="E107" s="170">
        <v>0</v>
      </c>
      <c r="F107" s="202">
        <v>0</v>
      </c>
      <c r="G107" s="202">
        <v>0</v>
      </c>
      <c r="I107" s="167">
        <v>41538</v>
      </c>
      <c r="J107" s="169">
        <v>0</v>
      </c>
      <c r="K107" s="169">
        <v>1</v>
      </c>
      <c r="L107" s="169">
        <v>0</v>
      </c>
      <c r="M107" s="169">
        <v>0</v>
      </c>
      <c r="N107" s="202">
        <v>0</v>
      </c>
      <c r="P107" s="202">
        <v>13</v>
      </c>
      <c r="Q107" s="202">
        <v>51</v>
      </c>
      <c r="R107" s="170">
        <v>0</v>
      </c>
      <c r="S107" s="170">
        <v>6.545454545454545</v>
      </c>
      <c r="T107" s="170">
        <v>0</v>
      </c>
      <c r="U107" s="170">
        <v>0</v>
      </c>
      <c r="V107" s="202">
        <v>0</v>
      </c>
      <c r="X107" s="202">
        <v>85.090909090909093</v>
      </c>
      <c r="Y107" s="202">
        <v>333.81818181818181</v>
      </c>
    </row>
    <row r="108" spans="1:25" x14ac:dyDescent="0.3">
      <c r="A108" s="167">
        <v>41539</v>
      </c>
      <c r="B108" s="169">
        <v>0</v>
      </c>
      <c r="C108" s="202">
        <v>0</v>
      </c>
      <c r="D108" s="202">
        <v>0</v>
      </c>
      <c r="E108" s="170">
        <v>0</v>
      </c>
      <c r="F108" s="202">
        <v>0</v>
      </c>
      <c r="G108" s="202">
        <v>0</v>
      </c>
      <c r="I108" s="167">
        <v>41539</v>
      </c>
      <c r="J108" s="169">
        <v>0</v>
      </c>
      <c r="K108" s="169">
        <v>1</v>
      </c>
      <c r="L108" s="169">
        <v>0</v>
      </c>
      <c r="M108" s="169">
        <v>0</v>
      </c>
      <c r="N108" s="202">
        <v>0</v>
      </c>
      <c r="P108" s="202">
        <v>5</v>
      </c>
      <c r="Q108" s="202">
        <v>32</v>
      </c>
      <c r="R108" s="170">
        <v>0</v>
      </c>
      <c r="S108" s="170">
        <v>6.545454545454545</v>
      </c>
      <c r="T108" s="170">
        <v>0</v>
      </c>
      <c r="U108" s="170">
        <v>0</v>
      </c>
      <c r="V108" s="202">
        <v>0</v>
      </c>
      <c r="X108" s="202">
        <v>32.727272727272727</v>
      </c>
      <c r="Y108" s="202">
        <v>209.45454545454544</v>
      </c>
    </row>
    <row r="109" spans="1:25" x14ac:dyDescent="0.3">
      <c r="A109" s="167">
        <v>41540</v>
      </c>
      <c r="B109" s="169">
        <v>0</v>
      </c>
      <c r="C109" s="202">
        <v>0</v>
      </c>
      <c r="D109" s="202">
        <v>0</v>
      </c>
      <c r="E109" s="170">
        <v>0</v>
      </c>
      <c r="F109" s="202">
        <v>0</v>
      </c>
      <c r="G109" s="202">
        <v>0</v>
      </c>
      <c r="I109" s="167">
        <v>41540</v>
      </c>
      <c r="J109" s="169">
        <v>0</v>
      </c>
      <c r="K109" s="169">
        <v>0</v>
      </c>
      <c r="L109" s="169">
        <v>0</v>
      </c>
      <c r="M109" s="169">
        <v>0</v>
      </c>
      <c r="N109" s="202">
        <v>0</v>
      </c>
      <c r="P109" s="202">
        <v>8</v>
      </c>
      <c r="Q109" s="202">
        <v>46</v>
      </c>
      <c r="R109" s="170">
        <v>0</v>
      </c>
      <c r="S109" s="170">
        <v>0</v>
      </c>
      <c r="T109" s="170">
        <v>0</v>
      </c>
      <c r="U109" s="170">
        <v>0</v>
      </c>
      <c r="V109" s="202">
        <v>0</v>
      </c>
      <c r="X109" s="202">
        <v>52.36363636363636</v>
      </c>
      <c r="Y109" s="202">
        <v>301.09090909090907</v>
      </c>
    </row>
    <row r="110" spans="1:25" x14ac:dyDescent="0.3">
      <c r="A110" s="167">
        <v>41541</v>
      </c>
      <c r="B110" s="169">
        <v>0</v>
      </c>
      <c r="C110" s="202">
        <v>0</v>
      </c>
      <c r="D110" s="202">
        <v>0</v>
      </c>
      <c r="E110" s="170">
        <v>0</v>
      </c>
      <c r="F110" s="202">
        <v>0</v>
      </c>
      <c r="G110" s="202">
        <v>0</v>
      </c>
      <c r="I110" s="167">
        <v>41541</v>
      </c>
      <c r="J110" s="169">
        <v>0</v>
      </c>
      <c r="K110" s="169">
        <v>1</v>
      </c>
      <c r="L110" s="169">
        <v>0</v>
      </c>
      <c r="M110" s="169">
        <v>0</v>
      </c>
      <c r="N110" s="202">
        <v>0</v>
      </c>
      <c r="P110" s="202">
        <v>10</v>
      </c>
      <c r="Q110" s="202">
        <v>35</v>
      </c>
      <c r="R110" s="170">
        <v>0</v>
      </c>
      <c r="S110" s="170">
        <v>6.545454545454545</v>
      </c>
      <c r="T110" s="170">
        <v>0</v>
      </c>
      <c r="U110" s="170">
        <v>0</v>
      </c>
      <c r="V110" s="202">
        <v>0</v>
      </c>
      <c r="X110" s="202">
        <v>65.454545454545453</v>
      </c>
      <c r="Y110" s="202">
        <v>229.09090909090909</v>
      </c>
    </row>
    <row r="111" spans="1:25" x14ac:dyDescent="0.3">
      <c r="A111" s="167">
        <v>41542</v>
      </c>
      <c r="B111" s="180">
        <v>0</v>
      </c>
      <c r="C111" s="202">
        <v>2</v>
      </c>
      <c r="D111" s="202">
        <v>0</v>
      </c>
      <c r="E111" s="170">
        <v>0</v>
      </c>
      <c r="F111" s="202">
        <v>0</v>
      </c>
      <c r="G111" s="202">
        <v>2.6666666666666665</v>
      </c>
      <c r="I111" s="167">
        <v>41542</v>
      </c>
      <c r="J111" s="169">
        <v>0</v>
      </c>
      <c r="K111" s="169">
        <v>1</v>
      </c>
      <c r="L111" s="169">
        <v>0</v>
      </c>
      <c r="M111" s="169">
        <v>0</v>
      </c>
      <c r="N111" s="202">
        <v>0</v>
      </c>
      <c r="P111" s="202">
        <v>4</v>
      </c>
      <c r="Q111" s="202">
        <v>7</v>
      </c>
      <c r="R111" s="170">
        <v>0</v>
      </c>
      <c r="S111" s="170">
        <v>6.545454545454545</v>
      </c>
      <c r="T111" s="170">
        <v>0</v>
      </c>
      <c r="U111" s="170">
        <v>0</v>
      </c>
      <c r="V111" s="202">
        <v>0</v>
      </c>
      <c r="X111" s="202">
        <v>26.18181818181818</v>
      </c>
      <c r="Y111" s="202">
        <v>45.818181818181813</v>
      </c>
    </row>
    <row r="112" spans="1:25" x14ac:dyDescent="0.3">
      <c r="A112" s="167">
        <v>41543</v>
      </c>
      <c r="B112" s="180">
        <v>0</v>
      </c>
      <c r="C112" s="202">
        <v>0</v>
      </c>
      <c r="D112" s="202">
        <v>0</v>
      </c>
      <c r="E112" s="170">
        <v>0</v>
      </c>
      <c r="F112" s="202">
        <v>0</v>
      </c>
      <c r="G112" s="202">
        <v>0</v>
      </c>
      <c r="I112" s="167">
        <v>41543</v>
      </c>
      <c r="J112" s="169">
        <v>0</v>
      </c>
      <c r="K112" s="169">
        <v>0</v>
      </c>
      <c r="L112" s="169">
        <v>0</v>
      </c>
      <c r="M112" s="169">
        <v>0</v>
      </c>
      <c r="N112" s="202">
        <v>0</v>
      </c>
      <c r="P112" s="202">
        <v>5</v>
      </c>
      <c r="Q112" s="202">
        <v>28</v>
      </c>
      <c r="R112" s="171">
        <v>0</v>
      </c>
      <c r="S112" s="170">
        <v>0</v>
      </c>
      <c r="T112" s="170">
        <v>0</v>
      </c>
      <c r="U112" s="170">
        <v>0</v>
      </c>
      <c r="V112" s="202">
        <v>0</v>
      </c>
      <c r="X112" s="202">
        <v>32.727272727272727</v>
      </c>
      <c r="Y112" s="202">
        <v>183.27272727272725</v>
      </c>
    </row>
    <row r="113" spans="1:25" x14ac:dyDescent="0.3">
      <c r="A113" s="167">
        <v>41544</v>
      </c>
      <c r="B113" s="169">
        <v>0</v>
      </c>
      <c r="C113" s="202">
        <v>0</v>
      </c>
      <c r="D113" s="202">
        <v>0</v>
      </c>
      <c r="E113" s="170">
        <v>0</v>
      </c>
      <c r="F113" s="202">
        <v>0</v>
      </c>
      <c r="G113" s="202">
        <v>0</v>
      </c>
      <c r="I113" s="167">
        <v>41544</v>
      </c>
      <c r="J113" s="169">
        <v>0</v>
      </c>
      <c r="K113" s="169">
        <v>0</v>
      </c>
      <c r="L113" s="169">
        <v>0</v>
      </c>
      <c r="M113" s="169">
        <v>0</v>
      </c>
      <c r="N113" s="202">
        <v>0</v>
      </c>
      <c r="P113" s="202">
        <v>10</v>
      </c>
      <c r="Q113" s="202">
        <v>45</v>
      </c>
      <c r="R113" s="170">
        <v>0</v>
      </c>
      <c r="S113" s="170">
        <v>0</v>
      </c>
      <c r="T113" s="170">
        <v>0</v>
      </c>
      <c r="U113" s="170">
        <v>0</v>
      </c>
      <c r="V113" s="202">
        <v>0</v>
      </c>
      <c r="X113" s="202">
        <v>65.454545454545453</v>
      </c>
      <c r="Y113" s="202">
        <v>294.54545454545456</v>
      </c>
    </row>
    <row r="114" spans="1:25" x14ac:dyDescent="0.3">
      <c r="A114" s="167">
        <v>41545</v>
      </c>
      <c r="B114" s="169">
        <v>0</v>
      </c>
      <c r="C114" s="202">
        <v>9</v>
      </c>
      <c r="D114" s="202">
        <v>0</v>
      </c>
      <c r="E114" s="170">
        <v>0</v>
      </c>
      <c r="F114" s="202">
        <v>0</v>
      </c>
      <c r="G114" s="202">
        <v>81</v>
      </c>
      <c r="I114" s="167">
        <v>41545</v>
      </c>
      <c r="J114" s="169">
        <v>0</v>
      </c>
      <c r="K114" s="169">
        <v>0</v>
      </c>
      <c r="L114" s="169">
        <v>0</v>
      </c>
      <c r="M114" s="169">
        <v>0</v>
      </c>
      <c r="N114" s="202">
        <v>0</v>
      </c>
      <c r="P114" s="202">
        <v>6</v>
      </c>
      <c r="Q114" s="202">
        <v>22</v>
      </c>
      <c r="R114" s="170">
        <v>0</v>
      </c>
      <c r="S114" s="170">
        <v>0</v>
      </c>
      <c r="T114" s="170">
        <v>0</v>
      </c>
      <c r="U114" s="170">
        <v>0</v>
      </c>
      <c r="V114" s="202">
        <v>0</v>
      </c>
      <c r="X114" s="202">
        <v>39.272727272727273</v>
      </c>
      <c r="Y114" s="202">
        <v>144</v>
      </c>
    </row>
    <row r="115" spans="1:25" x14ac:dyDescent="0.3">
      <c r="A115" s="167">
        <v>41546</v>
      </c>
      <c r="B115" s="169">
        <v>0</v>
      </c>
      <c r="C115" s="202">
        <v>0</v>
      </c>
      <c r="D115" s="202">
        <v>0</v>
      </c>
      <c r="E115" s="170">
        <v>0</v>
      </c>
      <c r="F115" s="202">
        <v>0</v>
      </c>
      <c r="G115" s="202">
        <v>0</v>
      </c>
      <c r="I115" s="167">
        <v>41546</v>
      </c>
      <c r="J115" s="169">
        <v>0</v>
      </c>
      <c r="K115" s="169">
        <v>0</v>
      </c>
      <c r="L115" s="169">
        <v>0</v>
      </c>
      <c r="M115" s="169">
        <v>0</v>
      </c>
      <c r="N115" s="202">
        <v>0</v>
      </c>
      <c r="P115" s="202">
        <v>1</v>
      </c>
      <c r="Q115" s="202">
        <v>8</v>
      </c>
      <c r="R115" s="170">
        <v>0</v>
      </c>
      <c r="S115" s="170">
        <v>0</v>
      </c>
      <c r="T115" s="170">
        <v>0</v>
      </c>
      <c r="U115" s="170">
        <v>0</v>
      </c>
      <c r="V115" s="202">
        <v>0</v>
      </c>
      <c r="X115" s="202">
        <v>6.545454545454545</v>
      </c>
      <c r="Y115" s="202">
        <v>52.36363636363636</v>
      </c>
    </row>
    <row r="116" spans="1:25" x14ac:dyDescent="0.3">
      <c r="A116" s="167">
        <v>41547</v>
      </c>
      <c r="B116" s="169">
        <v>0</v>
      </c>
      <c r="C116" s="202">
        <v>0</v>
      </c>
      <c r="D116" s="202">
        <v>0</v>
      </c>
      <c r="E116" s="170">
        <v>0</v>
      </c>
      <c r="F116" s="202">
        <v>0</v>
      </c>
      <c r="G116" s="202">
        <v>0</v>
      </c>
      <c r="I116" s="167">
        <v>41547</v>
      </c>
      <c r="J116" s="169">
        <v>0</v>
      </c>
      <c r="K116" s="169">
        <v>0</v>
      </c>
      <c r="L116" s="169">
        <v>0</v>
      </c>
      <c r="M116" s="169">
        <v>0</v>
      </c>
      <c r="N116" s="202">
        <v>0</v>
      </c>
      <c r="P116" s="202">
        <v>2</v>
      </c>
      <c r="Q116" s="202">
        <v>7</v>
      </c>
      <c r="R116" s="171">
        <v>0</v>
      </c>
      <c r="S116" s="170">
        <v>0</v>
      </c>
      <c r="T116" s="170">
        <v>0</v>
      </c>
      <c r="U116" s="170">
        <v>0</v>
      </c>
      <c r="V116" s="202">
        <v>0</v>
      </c>
      <c r="X116" s="202">
        <v>13.09090909090909</v>
      </c>
      <c r="Y116" s="202">
        <v>45.818181818181813</v>
      </c>
    </row>
    <row r="117" spans="1:25" x14ac:dyDescent="0.3">
      <c r="A117" s="167">
        <v>41548</v>
      </c>
      <c r="B117" s="169">
        <v>0</v>
      </c>
      <c r="C117" s="202">
        <v>0</v>
      </c>
      <c r="D117" s="202">
        <v>0</v>
      </c>
      <c r="E117" s="170">
        <v>0</v>
      </c>
      <c r="F117" s="202">
        <v>0</v>
      </c>
      <c r="G117" s="202">
        <v>0</v>
      </c>
      <c r="I117" s="167">
        <v>41548</v>
      </c>
      <c r="J117" s="169">
        <v>0</v>
      </c>
      <c r="K117" s="169">
        <v>0</v>
      </c>
      <c r="L117" s="169">
        <v>0</v>
      </c>
      <c r="M117" s="169">
        <v>0</v>
      </c>
      <c r="N117" s="202">
        <v>0</v>
      </c>
      <c r="P117" s="202">
        <v>2</v>
      </c>
      <c r="Q117" s="202">
        <v>5</v>
      </c>
      <c r="R117" s="170">
        <v>0</v>
      </c>
      <c r="S117" s="170">
        <v>0</v>
      </c>
      <c r="T117" s="170">
        <v>0</v>
      </c>
      <c r="U117" s="170">
        <v>0</v>
      </c>
      <c r="V117" s="202">
        <v>0</v>
      </c>
      <c r="X117" s="202">
        <v>13.09090909090909</v>
      </c>
      <c r="Y117" s="202">
        <v>32.727272727272727</v>
      </c>
    </row>
    <row r="118" spans="1:25" x14ac:dyDescent="0.3">
      <c r="A118" s="167">
        <v>41549</v>
      </c>
      <c r="B118" s="169">
        <v>0</v>
      </c>
      <c r="C118" s="202">
        <v>0</v>
      </c>
      <c r="D118" s="202">
        <v>0</v>
      </c>
      <c r="E118" s="170">
        <v>0</v>
      </c>
      <c r="F118" s="202">
        <v>0</v>
      </c>
      <c r="G118" s="202">
        <v>0</v>
      </c>
      <c r="I118" s="167">
        <v>41549</v>
      </c>
      <c r="J118" s="169">
        <v>0</v>
      </c>
      <c r="K118" s="169">
        <v>0</v>
      </c>
      <c r="L118" s="169">
        <v>0</v>
      </c>
      <c r="M118" s="169">
        <v>0</v>
      </c>
      <c r="N118" s="202">
        <v>0</v>
      </c>
      <c r="P118" s="202">
        <v>1</v>
      </c>
      <c r="Q118" s="202">
        <v>13</v>
      </c>
      <c r="R118" s="170">
        <v>0</v>
      </c>
      <c r="S118" s="170">
        <v>0</v>
      </c>
      <c r="T118" s="170">
        <v>0</v>
      </c>
      <c r="U118" s="170">
        <v>0</v>
      </c>
      <c r="V118" s="202">
        <v>0</v>
      </c>
      <c r="X118" s="202">
        <v>6.545454545454545</v>
      </c>
      <c r="Y118" s="202">
        <v>85.090909090909093</v>
      </c>
    </row>
    <row r="119" spans="1:25" x14ac:dyDescent="0.3">
      <c r="A119" s="188"/>
      <c r="B119" s="190"/>
      <c r="E119" s="187"/>
      <c r="I119" s="188"/>
      <c r="J119" s="190"/>
      <c r="K119" s="190"/>
      <c r="L119" s="190"/>
      <c r="M119" s="190"/>
      <c r="R119" s="187"/>
      <c r="S119" s="187"/>
      <c r="T119" s="187"/>
      <c r="U119" s="187"/>
    </row>
    <row r="120" spans="1:25" x14ac:dyDescent="0.3">
      <c r="A120" s="188"/>
      <c r="E120" s="191"/>
      <c r="I120" s="188"/>
      <c r="R120" s="204"/>
      <c r="S120" s="204"/>
      <c r="T120" s="204"/>
    </row>
    <row r="121" spans="1:25" x14ac:dyDescent="0.3">
      <c r="R121" s="168"/>
      <c r="S121" s="168"/>
      <c r="T121" s="168"/>
      <c r="U121" s="194"/>
    </row>
    <row r="122" spans="1:25" x14ac:dyDescent="0.3">
      <c r="R122" s="207"/>
      <c r="S122" s="207"/>
      <c r="T122" s="207"/>
      <c r="U122" s="208"/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122"/>
  <sheetViews>
    <sheetView zoomScaleNormal="100" workbookViewId="0">
      <pane ySplit="5" topLeftCell="A87" activePane="bottomLeft" state="frozen"/>
      <selection pane="bottomLeft" sqref="A1:A1048576"/>
    </sheetView>
  </sheetViews>
  <sheetFormatPr defaultColWidth="9.109375" defaultRowHeight="14.4" x14ac:dyDescent="0.3"/>
  <cols>
    <col min="1" max="3" width="9.109375" style="144"/>
    <col min="4" max="4" width="12.5546875" style="189" bestFit="1" customWidth="1"/>
    <col min="5" max="5" width="9.109375" style="144"/>
    <col min="6" max="6" width="10.5546875" style="144" customWidth="1"/>
    <col min="7" max="7" width="11.5546875" style="144" customWidth="1"/>
    <col min="8" max="9" width="9.109375" style="144"/>
    <col min="10" max="10" width="9.109375" style="189"/>
    <col min="11" max="11" width="10.5546875" style="189" bestFit="1" customWidth="1"/>
    <col min="12" max="12" width="11.109375" style="189" bestFit="1" customWidth="1"/>
    <col min="13" max="13" width="9.109375" style="189"/>
    <col min="14" max="14" width="9.109375" style="193"/>
    <col min="15" max="15" width="9.109375" style="144"/>
    <col min="16" max="16" width="11.109375" style="144" bestFit="1" customWidth="1"/>
    <col min="17" max="17" width="12.88671875" style="144" customWidth="1"/>
    <col min="18" max="18" width="14.88671875" style="144" bestFit="1" customWidth="1"/>
    <col min="19" max="19" width="22.5546875" style="144" bestFit="1" customWidth="1"/>
    <col min="20" max="20" width="21.44140625" style="152" bestFit="1" customWidth="1"/>
    <col min="21" max="16384" width="9.109375" style="144"/>
  </cols>
  <sheetData>
    <row r="1" spans="1:20" x14ac:dyDescent="0.3">
      <c r="A1" s="137"/>
      <c r="B1" s="138"/>
      <c r="C1" s="139"/>
      <c r="D1" s="140"/>
      <c r="E1" s="141"/>
      <c r="F1" s="141"/>
      <c r="G1" s="141"/>
      <c r="H1" s="141"/>
      <c r="I1" s="141"/>
      <c r="J1" s="142"/>
      <c r="K1" s="142"/>
      <c r="L1" s="142"/>
      <c r="M1" s="142"/>
      <c r="N1" s="143"/>
      <c r="O1" s="141"/>
      <c r="P1" s="141"/>
      <c r="Q1" s="141"/>
      <c r="S1" s="145"/>
      <c r="T1" s="146"/>
    </row>
    <row r="2" spans="1:20" x14ac:dyDescent="0.3">
      <c r="A2" s="139"/>
      <c r="B2" s="139"/>
      <c r="C2" s="147"/>
      <c r="D2" s="148"/>
      <c r="E2" s="139"/>
      <c r="F2" s="139"/>
      <c r="G2" s="139"/>
      <c r="H2" s="139"/>
      <c r="I2" s="139"/>
      <c r="J2" s="148"/>
      <c r="K2" s="148"/>
      <c r="L2" s="148"/>
      <c r="M2" s="148"/>
      <c r="N2" s="143"/>
      <c r="O2" s="141"/>
      <c r="P2" s="141"/>
      <c r="S2" s="149"/>
      <c r="T2" s="150"/>
    </row>
    <row r="3" spans="1:20" x14ac:dyDescent="0.3">
      <c r="A3" s="141"/>
      <c r="B3" s="141"/>
      <c r="C3" s="151"/>
      <c r="D3" s="142"/>
      <c r="E3" s="141"/>
      <c r="F3" s="141"/>
      <c r="G3" s="141"/>
      <c r="H3" s="141"/>
      <c r="I3" s="141"/>
      <c r="J3" s="142"/>
      <c r="K3" s="142"/>
      <c r="L3" s="142"/>
      <c r="M3" s="142"/>
      <c r="N3" s="143"/>
      <c r="O3" s="141"/>
      <c r="P3" s="141"/>
    </row>
    <row r="4" spans="1:20" x14ac:dyDescent="0.3">
      <c r="A4" s="151"/>
      <c r="B4" s="151"/>
      <c r="C4" s="141"/>
      <c r="D4" s="142"/>
      <c r="E4" s="153" t="s">
        <v>39</v>
      </c>
      <c r="F4" s="153"/>
      <c r="G4" s="154"/>
      <c r="H4" s="154"/>
      <c r="I4" s="154"/>
      <c r="J4" s="155" t="s">
        <v>40</v>
      </c>
      <c r="K4" s="155"/>
      <c r="L4" s="156"/>
      <c r="M4" s="156"/>
      <c r="N4" s="157"/>
      <c r="O4" s="141"/>
      <c r="P4" s="141"/>
      <c r="R4" s="141"/>
      <c r="S4" s="141"/>
      <c r="T4" s="158"/>
    </row>
    <row r="5" spans="1:20" s="166" customFormat="1" x14ac:dyDescent="0.3">
      <c r="A5" s="159" t="s">
        <v>0</v>
      </c>
      <c r="B5" s="159" t="s">
        <v>41</v>
      </c>
      <c r="C5" s="159" t="s">
        <v>42</v>
      </c>
      <c r="D5" s="160" t="s">
        <v>43</v>
      </c>
      <c r="E5" s="161" t="s">
        <v>44</v>
      </c>
      <c r="F5" s="161" t="s">
        <v>45</v>
      </c>
      <c r="G5" s="161" t="s">
        <v>46</v>
      </c>
      <c r="H5" s="161" t="s">
        <v>47</v>
      </c>
      <c r="I5" s="159" t="s">
        <v>48</v>
      </c>
      <c r="J5" s="162" t="s">
        <v>44</v>
      </c>
      <c r="K5" s="162" t="s">
        <v>45</v>
      </c>
      <c r="L5" s="162" t="s">
        <v>46</v>
      </c>
      <c r="M5" s="162" t="s">
        <v>47</v>
      </c>
      <c r="N5" s="163" t="s">
        <v>48</v>
      </c>
      <c r="O5" s="161" t="s">
        <v>49</v>
      </c>
      <c r="P5" s="161" t="s">
        <v>17</v>
      </c>
      <c r="Q5" s="159" t="s">
        <v>50</v>
      </c>
      <c r="R5" s="164" t="s">
        <v>51</v>
      </c>
      <c r="S5" s="164" t="s">
        <v>52</v>
      </c>
      <c r="T5" s="165" t="s">
        <v>53</v>
      </c>
    </row>
    <row r="6" spans="1:20" x14ac:dyDescent="0.3">
      <c r="A6" s="167">
        <v>41437</v>
      </c>
      <c r="B6" s="32">
        <v>4</v>
      </c>
      <c r="C6" s="32">
        <v>5</v>
      </c>
      <c r="D6" s="168" t="s">
        <v>9</v>
      </c>
      <c r="E6" s="169">
        <v>0</v>
      </c>
      <c r="F6" s="169">
        <v>0</v>
      </c>
      <c r="G6" s="169">
        <v>1</v>
      </c>
      <c r="H6" s="169">
        <v>0</v>
      </c>
      <c r="I6" s="169">
        <v>0</v>
      </c>
      <c r="J6" s="170">
        <f>IFERROR(SUM(E6/B6)*C6,)</f>
        <v>0</v>
      </c>
      <c r="K6" s="170">
        <f t="shared" ref="K6:N9" si="0">SUM(F6/130)*960</f>
        <v>0</v>
      </c>
      <c r="L6" s="170">
        <f t="shared" si="0"/>
        <v>7.384615384615385</v>
      </c>
      <c r="M6" s="171">
        <f t="shared" si="0"/>
        <v>0</v>
      </c>
      <c r="N6" s="170">
        <f t="shared" si="0"/>
        <v>0</v>
      </c>
      <c r="O6" s="172">
        <f>IFERROR(SUM(J6+K6+L6),O6)</f>
        <v>7.384615384615385</v>
      </c>
      <c r="P6" s="172">
        <f>O6</f>
        <v>7.384615384615385</v>
      </c>
      <c r="Q6" s="173" t="s">
        <v>21</v>
      </c>
      <c r="R6" s="174">
        <v>3.1038461538461539</v>
      </c>
      <c r="S6" s="175">
        <v>3.1</v>
      </c>
      <c r="T6" s="176">
        <v>2.9999999999999997E-4</v>
      </c>
    </row>
    <row r="7" spans="1:20" x14ac:dyDescent="0.3">
      <c r="A7" s="167">
        <v>41438</v>
      </c>
      <c r="B7" s="32">
        <v>5</v>
      </c>
      <c r="C7" s="32">
        <v>8</v>
      </c>
      <c r="D7" s="168" t="s">
        <v>9</v>
      </c>
      <c r="E7" s="169">
        <v>0</v>
      </c>
      <c r="F7" s="169">
        <v>0</v>
      </c>
      <c r="G7" s="169">
        <v>0</v>
      </c>
      <c r="H7" s="169">
        <v>0</v>
      </c>
      <c r="I7" s="169">
        <v>0</v>
      </c>
      <c r="J7" s="170">
        <f t="shared" ref="J7:J70" si="1">IFERROR(SUM(E7/B7)*C7,)</f>
        <v>0</v>
      </c>
      <c r="K7" s="170">
        <f t="shared" si="0"/>
        <v>0</v>
      </c>
      <c r="L7" s="170">
        <f t="shared" ref="L7:L9" si="2">SUM(G7/130)*960</f>
        <v>0</v>
      </c>
      <c r="M7" s="171">
        <f t="shared" ref="M7:N22" si="3">SUM(H7/130)*960</f>
        <v>0</v>
      </c>
      <c r="N7" s="170">
        <f t="shared" si="3"/>
        <v>0</v>
      </c>
      <c r="O7" s="172">
        <f t="shared" ref="O7:O70" si="4">IFERROR(SUM(J7+K7+L7),O7)</f>
        <v>0</v>
      </c>
      <c r="P7" s="172">
        <f>O7+P6</f>
        <v>7.384615384615385</v>
      </c>
      <c r="Q7" s="177"/>
      <c r="R7" s="174">
        <v>5.907692307692308</v>
      </c>
      <c r="S7" s="175">
        <v>8.9384615384615387</v>
      </c>
      <c r="T7" s="176">
        <v>8.0000000000000004E-4</v>
      </c>
    </row>
    <row r="8" spans="1:20" x14ac:dyDescent="0.3">
      <c r="A8" s="167">
        <v>41439</v>
      </c>
      <c r="B8" s="32">
        <v>4</v>
      </c>
      <c r="C8" s="32">
        <v>6</v>
      </c>
      <c r="D8" s="168" t="s">
        <v>9</v>
      </c>
      <c r="E8" s="169">
        <v>0</v>
      </c>
      <c r="F8" s="169">
        <v>0</v>
      </c>
      <c r="G8" s="169">
        <v>0</v>
      </c>
      <c r="H8" s="169">
        <v>0</v>
      </c>
      <c r="I8" s="169">
        <v>0</v>
      </c>
      <c r="J8" s="170">
        <f t="shared" si="1"/>
        <v>0</v>
      </c>
      <c r="K8" s="170">
        <f t="shared" si="0"/>
        <v>0</v>
      </c>
      <c r="L8" s="170">
        <f t="shared" si="2"/>
        <v>0</v>
      </c>
      <c r="M8" s="171">
        <f t="shared" si="3"/>
        <v>0</v>
      </c>
      <c r="N8" s="170">
        <f t="shared" si="3"/>
        <v>0</v>
      </c>
      <c r="O8" s="172">
        <f t="shared" si="4"/>
        <v>0</v>
      </c>
      <c r="P8" s="172">
        <f>O8+P7</f>
        <v>7.384615384615385</v>
      </c>
      <c r="Q8" s="177"/>
      <c r="R8" s="174">
        <v>2.2153846153846155</v>
      </c>
      <c r="S8" s="175">
        <v>11.176923076923078</v>
      </c>
      <c r="T8" s="176">
        <v>1E-3</v>
      </c>
    </row>
    <row r="9" spans="1:20" x14ac:dyDescent="0.3">
      <c r="A9" s="167">
        <v>41440</v>
      </c>
      <c r="B9" s="32">
        <v>4</v>
      </c>
      <c r="C9" s="32">
        <v>5</v>
      </c>
      <c r="D9" s="168" t="s">
        <v>9</v>
      </c>
      <c r="E9" s="169">
        <v>0</v>
      </c>
      <c r="F9" s="169">
        <v>0</v>
      </c>
      <c r="G9" s="169">
        <v>0</v>
      </c>
      <c r="H9" s="169">
        <v>0</v>
      </c>
      <c r="I9" s="169">
        <v>0</v>
      </c>
      <c r="J9" s="170">
        <f t="shared" si="1"/>
        <v>0</v>
      </c>
      <c r="K9" s="170">
        <f t="shared" si="0"/>
        <v>0</v>
      </c>
      <c r="L9" s="170">
        <f t="shared" si="2"/>
        <v>0</v>
      </c>
      <c r="M9" s="171">
        <f t="shared" si="3"/>
        <v>0</v>
      </c>
      <c r="N9" s="170">
        <f t="shared" si="3"/>
        <v>0</v>
      </c>
      <c r="O9" s="172">
        <f t="shared" si="4"/>
        <v>0</v>
      </c>
      <c r="P9" s="172">
        <f t="shared" ref="P9:P72" si="5">O9+P8</f>
        <v>7.384615384615385</v>
      </c>
      <c r="Q9" s="172"/>
      <c r="R9" s="174">
        <v>2.2153846153846155</v>
      </c>
      <c r="S9" s="175">
        <v>13.476923076923077</v>
      </c>
      <c r="T9" s="176">
        <v>1.2999999999999999E-3</v>
      </c>
    </row>
    <row r="10" spans="1:20" x14ac:dyDescent="0.3">
      <c r="A10" s="167">
        <v>41441</v>
      </c>
      <c r="B10" s="32">
        <v>3</v>
      </c>
      <c r="C10" s="32">
        <v>6</v>
      </c>
      <c r="D10" s="168" t="s">
        <v>9</v>
      </c>
      <c r="E10" s="169">
        <v>0</v>
      </c>
      <c r="F10" s="169">
        <v>0</v>
      </c>
      <c r="G10" s="169">
        <v>1</v>
      </c>
      <c r="H10" s="169">
        <v>0</v>
      </c>
      <c r="I10" s="169">
        <v>0</v>
      </c>
      <c r="J10" s="170">
        <f t="shared" si="1"/>
        <v>0</v>
      </c>
      <c r="K10" s="170">
        <f t="shared" ref="K10:K14" si="6">SUM(F10/130)*960</f>
        <v>0</v>
      </c>
      <c r="L10" s="170">
        <f t="shared" ref="L10:L14" si="7">SUM(G10/130)*960</f>
        <v>7.384615384615385</v>
      </c>
      <c r="M10" s="171">
        <f t="shared" si="3"/>
        <v>0</v>
      </c>
      <c r="N10" s="170">
        <f t="shared" si="3"/>
        <v>0</v>
      </c>
      <c r="O10" s="172">
        <f t="shared" si="4"/>
        <v>7.384615384615385</v>
      </c>
      <c r="P10" s="172">
        <f t="shared" si="5"/>
        <v>14.76923076923077</v>
      </c>
      <c r="Q10" s="172"/>
      <c r="R10" s="174">
        <v>4.5923076923076929</v>
      </c>
      <c r="S10" s="175">
        <v>18.015384615384615</v>
      </c>
      <c r="T10" s="176">
        <v>1.5E-3</v>
      </c>
    </row>
    <row r="11" spans="1:20" x14ac:dyDescent="0.3">
      <c r="A11" s="167">
        <v>41442</v>
      </c>
      <c r="B11" s="32">
        <v>2</v>
      </c>
      <c r="C11" s="32">
        <v>4</v>
      </c>
      <c r="D11" s="168" t="s">
        <v>9</v>
      </c>
      <c r="E11" s="169">
        <v>0</v>
      </c>
      <c r="F11" s="169">
        <v>0</v>
      </c>
      <c r="G11" s="169">
        <v>0</v>
      </c>
      <c r="H11" s="169">
        <v>0</v>
      </c>
      <c r="I11" s="169">
        <v>0</v>
      </c>
      <c r="J11" s="170">
        <f t="shared" si="1"/>
        <v>0</v>
      </c>
      <c r="K11" s="170">
        <f t="shared" si="6"/>
        <v>0</v>
      </c>
      <c r="L11" s="170">
        <f t="shared" si="7"/>
        <v>0</v>
      </c>
      <c r="M11" s="171">
        <f t="shared" si="3"/>
        <v>0</v>
      </c>
      <c r="N11" s="170">
        <f t="shared" si="3"/>
        <v>0</v>
      </c>
      <c r="O11" s="172">
        <f t="shared" si="4"/>
        <v>0</v>
      </c>
      <c r="P11" s="172">
        <f t="shared" si="5"/>
        <v>14.76923076923077</v>
      </c>
      <c r="Q11" s="172"/>
      <c r="R11" s="174">
        <v>1.0184615384615385</v>
      </c>
      <c r="S11" s="175">
        <v>19.053846153846155</v>
      </c>
      <c r="T11" s="176">
        <v>1.6999999999999999E-3</v>
      </c>
    </row>
    <row r="12" spans="1:20" x14ac:dyDescent="0.3">
      <c r="A12" s="167">
        <v>41443</v>
      </c>
      <c r="B12" s="32">
        <v>4</v>
      </c>
      <c r="C12" s="32">
        <v>5</v>
      </c>
      <c r="D12" s="168" t="s">
        <v>9</v>
      </c>
      <c r="E12" s="169">
        <v>0</v>
      </c>
      <c r="F12" s="169">
        <v>0</v>
      </c>
      <c r="G12" s="169">
        <v>0</v>
      </c>
      <c r="H12" s="169">
        <v>0</v>
      </c>
      <c r="I12" s="169">
        <v>0</v>
      </c>
      <c r="J12" s="170">
        <f t="shared" si="1"/>
        <v>0</v>
      </c>
      <c r="K12" s="170">
        <f t="shared" si="6"/>
        <v>0</v>
      </c>
      <c r="L12" s="170">
        <f>SUM(G12/120)*960</f>
        <v>0</v>
      </c>
      <c r="M12" s="171">
        <f t="shared" si="3"/>
        <v>0</v>
      </c>
      <c r="N12" s="170">
        <f t="shared" si="3"/>
        <v>0</v>
      </c>
      <c r="O12" s="172">
        <f t="shared" si="4"/>
        <v>0</v>
      </c>
      <c r="P12" s="172">
        <f t="shared" si="5"/>
        <v>14.76923076923077</v>
      </c>
      <c r="Q12" s="172"/>
      <c r="R12" s="174">
        <v>1.5384615384615385</v>
      </c>
      <c r="S12" s="175">
        <v>20.592307692307692</v>
      </c>
      <c r="T12" s="176">
        <v>2.2000000000000001E-3</v>
      </c>
    </row>
    <row r="13" spans="1:20" x14ac:dyDescent="0.3">
      <c r="A13" s="167">
        <v>41444</v>
      </c>
      <c r="B13" s="178">
        <v>5</v>
      </c>
      <c r="C13" s="178">
        <v>5</v>
      </c>
      <c r="D13" s="168" t="s">
        <v>9</v>
      </c>
      <c r="E13" s="169">
        <v>0</v>
      </c>
      <c r="F13" s="169">
        <v>0</v>
      </c>
      <c r="G13" s="169">
        <v>0</v>
      </c>
      <c r="H13" s="169">
        <v>0</v>
      </c>
      <c r="I13" s="169">
        <v>0</v>
      </c>
      <c r="J13" s="170">
        <f t="shared" si="1"/>
        <v>0</v>
      </c>
      <c r="K13" s="170">
        <f t="shared" si="6"/>
        <v>0</v>
      </c>
      <c r="L13" s="170">
        <f t="shared" si="7"/>
        <v>0</v>
      </c>
      <c r="M13" s="171">
        <f t="shared" si="3"/>
        <v>0</v>
      </c>
      <c r="N13" s="170">
        <f t="shared" si="3"/>
        <v>0</v>
      </c>
      <c r="O13" s="172">
        <f t="shared" si="4"/>
        <v>0</v>
      </c>
      <c r="P13" s="172">
        <f t="shared" si="5"/>
        <v>14.76923076923077</v>
      </c>
      <c r="Q13" s="172"/>
      <c r="R13" s="174">
        <v>6.282692307692308</v>
      </c>
      <c r="S13" s="175">
        <v>26.792307692307691</v>
      </c>
      <c r="T13" s="176">
        <v>2.7000000000000001E-3</v>
      </c>
    </row>
    <row r="14" spans="1:20" x14ac:dyDescent="0.3">
      <c r="A14" s="167">
        <v>41445</v>
      </c>
      <c r="B14" s="178">
        <v>2</v>
      </c>
      <c r="C14" s="178">
        <v>2</v>
      </c>
      <c r="D14" s="168" t="s">
        <v>9</v>
      </c>
      <c r="E14" s="169">
        <v>0</v>
      </c>
      <c r="F14" s="169">
        <v>0</v>
      </c>
      <c r="G14" s="169">
        <v>0</v>
      </c>
      <c r="H14" s="169">
        <v>0</v>
      </c>
      <c r="I14" s="169">
        <v>0</v>
      </c>
      <c r="J14" s="170">
        <f t="shared" si="1"/>
        <v>0</v>
      </c>
      <c r="K14" s="170">
        <f t="shared" si="6"/>
        <v>0</v>
      </c>
      <c r="L14" s="170">
        <f t="shared" si="7"/>
        <v>0</v>
      </c>
      <c r="M14" s="171">
        <f t="shared" si="3"/>
        <v>0</v>
      </c>
      <c r="N14" s="170">
        <f t="shared" si="3"/>
        <v>0</v>
      </c>
      <c r="O14" s="172">
        <f t="shared" si="4"/>
        <v>0</v>
      </c>
      <c r="P14" s="172">
        <f t="shared" si="5"/>
        <v>14.76923076923077</v>
      </c>
      <c r="Q14" s="172"/>
      <c r="R14" s="174">
        <v>1.2284615384615385</v>
      </c>
      <c r="S14" s="175">
        <v>28.092307692307692</v>
      </c>
      <c r="T14" s="176">
        <v>3.0000000000000001E-3</v>
      </c>
    </row>
    <row r="15" spans="1:20" x14ac:dyDescent="0.3">
      <c r="A15" s="167">
        <v>41446</v>
      </c>
      <c r="B15" s="178">
        <v>2</v>
      </c>
      <c r="C15" s="178">
        <v>4</v>
      </c>
      <c r="D15" s="168" t="s">
        <v>9</v>
      </c>
      <c r="E15" s="169">
        <v>0</v>
      </c>
      <c r="F15" s="169">
        <v>0</v>
      </c>
      <c r="G15" s="169">
        <v>1</v>
      </c>
      <c r="H15" s="169">
        <v>0</v>
      </c>
      <c r="I15" s="169">
        <v>0</v>
      </c>
      <c r="J15" s="170">
        <f t="shared" si="1"/>
        <v>0</v>
      </c>
      <c r="K15" s="170">
        <f t="shared" ref="K15:N52" si="8">SUM(F15/130)*960</f>
        <v>0</v>
      </c>
      <c r="L15" s="170">
        <f t="shared" si="8"/>
        <v>7.384615384615385</v>
      </c>
      <c r="M15" s="171">
        <f t="shared" si="3"/>
        <v>0</v>
      </c>
      <c r="N15" s="170">
        <f t="shared" si="3"/>
        <v>0</v>
      </c>
      <c r="O15" s="172">
        <f t="shared" si="4"/>
        <v>7.384615384615385</v>
      </c>
      <c r="P15" s="172">
        <f t="shared" si="5"/>
        <v>22.153846153846153</v>
      </c>
      <c r="Q15" s="172"/>
      <c r="R15" s="174">
        <v>4.5807692307692314</v>
      </c>
      <c r="S15" s="175">
        <v>32.569230769230771</v>
      </c>
      <c r="T15" s="176">
        <v>3.3999999999999998E-3</v>
      </c>
    </row>
    <row r="16" spans="1:20" x14ac:dyDescent="0.3">
      <c r="A16" s="167">
        <v>41447</v>
      </c>
      <c r="B16" s="32">
        <v>3</v>
      </c>
      <c r="C16" s="32">
        <v>5</v>
      </c>
      <c r="D16" s="168" t="s">
        <v>9</v>
      </c>
      <c r="E16" s="169">
        <v>0</v>
      </c>
      <c r="F16" s="169">
        <v>0</v>
      </c>
      <c r="G16" s="169">
        <v>1</v>
      </c>
      <c r="H16" s="169">
        <v>0</v>
      </c>
      <c r="I16" s="169">
        <v>0</v>
      </c>
      <c r="J16" s="170">
        <f t="shared" si="1"/>
        <v>0</v>
      </c>
      <c r="K16" s="170">
        <f t="shared" si="8"/>
        <v>0</v>
      </c>
      <c r="L16" s="170">
        <f t="shared" si="8"/>
        <v>7.384615384615385</v>
      </c>
      <c r="M16" s="171">
        <f t="shared" si="3"/>
        <v>0</v>
      </c>
      <c r="N16" s="170">
        <f t="shared" si="3"/>
        <v>0</v>
      </c>
      <c r="O16" s="172">
        <f t="shared" si="4"/>
        <v>7.384615384615385</v>
      </c>
      <c r="P16" s="172">
        <f t="shared" si="5"/>
        <v>29.53846153846154</v>
      </c>
      <c r="Q16" s="172"/>
      <c r="R16" s="174">
        <v>4.2323076923076925</v>
      </c>
      <c r="S16" s="175">
        <v>36.807692307692307</v>
      </c>
      <c r="T16" s="176">
        <v>3.7000000000000002E-3</v>
      </c>
    </row>
    <row r="17" spans="1:20" x14ac:dyDescent="0.3">
      <c r="A17" s="167">
        <v>41448</v>
      </c>
      <c r="B17" s="32">
        <v>4</v>
      </c>
      <c r="C17" s="32">
        <v>7</v>
      </c>
      <c r="D17" s="168" t="s">
        <v>9</v>
      </c>
      <c r="E17" s="169">
        <v>0</v>
      </c>
      <c r="F17" s="169">
        <v>0</v>
      </c>
      <c r="G17" s="169">
        <v>0</v>
      </c>
      <c r="H17" s="169">
        <v>0</v>
      </c>
      <c r="I17" s="169">
        <v>0</v>
      </c>
      <c r="J17" s="170">
        <f t="shared" si="1"/>
        <v>0</v>
      </c>
      <c r="K17" s="170">
        <f t="shared" si="8"/>
        <v>0</v>
      </c>
      <c r="L17" s="170">
        <f t="shared" si="8"/>
        <v>0</v>
      </c>
      <c r="M17" s="171">
        <f t="shared" si="3"/>
        <v>0</v>
      </c>
      <c r="N17" s="170">
        <f t="shared" si="3"/>
        <v>0</v>
      </c>
      <c r="O17" s="172">
        <f t="shared" si="4"/>
        <v>0</v>
      </c>
      <c r="P17" s="172">
        <f t="shared" si="5"/>
        <v>29.53846153846154</v>
      </c>
      <c r="Q17" s="172"/>
      <c r="R17" s="174">
        <v>6.7905982905982913</v>
      </c>
      <c r="S17" s="175">
        <v>43.646153846153844</v>
      </c>
      <c r="T17" s="176">
        <v>4.5999999999999999E-3</v>
      </c>
    </row>
    <row r="18" spans="1:20" x14ac:dyDescent="0.3">
      <c r="A18" s="167">
        <v>41449</v>
      </c>
      <c r="B18" s="32">
        <v>3</v>
      </c>
      <c r="C18" s="32">
        <v>3</v>
      </c>
      <c r="D18" s="168" t="s">
        <v>9</v>
      </c>
      <c r="E18" s="169">
        <v>0</v>
      </c>
      <c r="F18" s="169">
        <v>0</v>
      </c>
      <c r="G18" s="169">
        <v>0</v>
      </c>
      <c r="H18" s="169">
        <v>0</v>
      </c>
      <c r="I18" s="169">
        <v>0</v>
      </c>
      <c r="J18" s="170">
        <f t="shared" si="1"/>
        <v>0</v>
      </c>
      <c r="K18" s="171">
        <f t="shared" si="8"/>
        <v>0</v>
      </c>
      <c r="L18" s="170">
        <f t="shared" si="8"/>
        <v>0</v>
      </c>
      <c r="M18" s="171">
        <f t="shared" si="3"/>
        <v>0</v>
      </c>
      <c r="N18" s="170">
        <f t="shared" si="3"/>
        <v>0</v>
      </c>
      <c r="O18" s="172">
        <f t="shared" si="4"/>
        <v>0</v>
      </c>
      <c r="P18" s="172">
        <f t="shared" si="5"/>
        <v>29.53846153846154</v>
      </c>
      <c r="Q18" s="172"/>
      <c r="R18" s="174">
        <v>2.953846153846154</v>
      </c>
      <c r="S18" s="175">
        <v>46.646153846153844</v>
      </c>
      <c r="T18" s="176">
        <v>4.8999999999999998E-3</v>
      </c>
    </row>
    <row r="19" spans="1:20" x14ac:dyDescent="0.3">
      <c r="A19" s="167">
        <v>41450</v>
      </c>
      <c r="B19" s="32">
        <v>2</v>
      </c>
      <c r="C19" s="32">
        <v>3</v>
      </c>
      <c r="D19" s="168" t="s">
        <v>9</v>
      </c>
      <c r="E19" s="169">
        <v>0</v>
      </c>
      <c r="F19" s="169">
        <v>0</v>
      </c>
      <c r="G19" s="169">
        <v>0</v>
      </c>
      <c r="H19" s="169">
        <v>0</v>
      </c>
      <c r="I19" s="169">
        <v>0</v>
      </c>
      <c r="J19" s="170">
        <f t="shared" si="1"/>
        <v>0</v>
      </c>
      <c r="K19" s="170">
        <f t="shared" si="8"/>
        <v>0</v>
      </c>
      <c r="L19" s="170">
        <f t="shared" si="8"/>
        <v>0</v>
      </c>
      <c r="M19" s="171">
        <f t="shared" si="3"/>
        <v>0</v>
      </c>
      <c r="N19" s="170">
        <f t="shared" si="3"/>
        <v>0</v>
      </c>
      <c r="O19" s="172">
        <f t="shared" si="4"/>
        <v>0</v>
      </c>
      <c r="P19" s="172">
        <f t="shared" si="5"/>
        <v>29.53846153846154</v>
      </c>
      <c r="Q19" s="172"/>
      <c r="R19" s="174">
        <v>4.430769230769231</v>
      </c>
      <c r="S19" s="175">
        <v>51.12307692307693</v>
      </c>
      <c r="T19" s="176">
        <v>5.7999999999999996E-3</v>
      </c>
    </row>
    <row r="20" spans="1:20" x14ac:dyDescent="0.3">
      <c r="A20" s="167">
        <v>41451</v>
      </c>
      <c r="B20" s="32">
        <v>6</v>
      </c>
      <c r="C20" s="32">
        <v>8</v>
      </c>
      <c r="D20" s="168" t="s">
        <v>9</v>
      </c>
      <c r="E20" s="169">
        <v>0</v>
      </c>
      <c r="F20" s="169">
        <v>0</v>
      </c>
      <c r="G20" s="169">
        <v>1</v>
      </c>
      <c r="H20" s="169">
        <v>0</v>
      </c>
      <c r="I20" s="169">
        <v>0</v>
      </c>
      <c r="J20" s="170">
        <f t="shared" si="1"/>
        <v>0</v>
      </c>
      <c r="K20" s="171">
        <f t="shared" si="8"/>
        <v>0</v>
      </c>
      <c r="L20" s="170">
        <f t="shared" si="8"/>
        <v>7.384615384615385</v>
      </c>
      <c r="M20" s="171">
        <f t="shared" si="3"/>
        <v>0</v>
      </c>
      <c r="N20" s="170">
        <f t="shared" si="3"/>
        <v>0</v>
      </c>
      <c r="O20" s="172">
        <f t="shared" si="4"/>
        <v>7.384615384615385</v>
      </c>
      <c r="P20" s="172">
        <f t="shared" si="5"/>
        <v>36.923076923076927</v>
      </c>
      <c r="Q20" s="172"/>
      <c r="R20" s="174">
        <v>3.9423076923076925</v>
      </c>
      <c r="S20" s="175">
        <v>55.023076923076914</v>
      </c>
      <c r="T20" s="176">
        <v>6.1000000000000004E-3</v>
      </c>
    </row>
    <row r="21" spans="1:20" x14ac:dyDescent="0.3">
      <c r="A21" s="167">
        <v>41452</v>
      </c>
      <c r="B21" s="32">
        <v>1</v>
      </c>
      <c r="C21" s="32">
        <v>2</v>
      </c>
      <c r="D21" s="168" t="s">
        <v>9</v>
      </c>
      <c r="E21" s="169">
        <v>0</v>
      </c>
      <c r="F21" s="169">
        <v>0</v>
      </c>
      <c r="G21" s="169">
        <v>0</v>
      </c>
      <c r="H21" s="169">
        <v>0</v>
      </c>
      <c r="I21" s="169">
        <v>0</v>
      </c>
      <c r="J21" s="170">
        <f t="shared" si="1"/>
        <v>0</v>
      </c>
      <c r="K21" s="170">
        <f t="shared" si="8"/>
        <v>0</v>
      </c>
      <c r="L21" s="170">
        <f t="shared" si="8"/>
        <v>0</v>
      </c>
      <c r="M21" s="171">
        <f t="shared" si="3"/>
        <v>0</v>
      </c>
      <c r="N21" s="170">
        <f t="shared" si="3"/>
        <v>0</v>
      </c>
      <c r="O21" s="172">
        <f t="shared" si="4"/>
        <v>0</v>
      </c>
      <c r="P21" s="172">
        <f t="shared" si="5"/>
        <v>36.923076923076927</v>
      </c>
      <c r="Q21" s="172"/>
      <c r="R21" s="174">
        <v>5.907692307692308</v>
      </c>
      <c r="S21" s="175">
        <v>60.861538461538451</v>
      </c>
      <c r="T21" s="176">
        <v>7.0000000000000001E-3</v>
      </c>
    </row>
    <row r="22" spans="1:20" x14ac:dyDescent="0.3">
      <c r="A22" s="167">
        <v>41453</v>
      </c>
      <c r="B22" s="32">
        <v>3</v>
      </c>
      <c r="C22" s="32">
        <v>3</v>
      </c>
      <c r="D22" s="168" t="s">
        <v>9</v>
      </c>
      <c r="E22" s="169">
        <v>0</v>
      </c>
      <c r="F22" s="169">
        <v>0</v>
      </c>
      <c r="G22" s="169">
        <v>1</v>
      </c>
      <c r="H22" s="169">
        <v>0</v>
      </c>
      <c r="I22" s="169">
        <v>0</v>
      </c>
      <c r="J22" s="170">
        <f t="shared" si="1"/>
        <v>0</v>
      </c>
      <c r="K22" s="170">
        <f t="shared" si="8"/>
        <v>0</v>
      </c>
      <c r="L22" s="170">
        <f t="shared" si="8"/>
        <v>7.384615384615385</v>
      </c>
      <c r="M22" s="170">
        <f t="shared" si="3"/>
        <v>0</v>
      </c>
      <c r="N22" s="170">
        <f t="shared" si="3"/>
        <v>0</v>
      </c>
      <c r="O22" s="172">
        <f t="shared" si="4"/>
        <v>7.384615384615385</v>
      </c>
      <c r="P22" s="172">
        <f t="shared" si="5"/>
        <v>44.307692307692314</v>
      </c>
      <c r="Q22" s="172"/>
      <c r="R22" s="174">
        <v>8.9897435897435916</v>
      </c>
      <c r="S22" s="175">
        <v>70.015384615384619</v>
      </c>
      <c r="T22" s="176">
        <v>7.7000000000000002E-3</v>
      </c>
    </row>
    <row r="23" spans="1:20" x14ac:dyDescent="0.3">
      <c r="A23" s="167">
        <v>41454</v>
      </c>
      <c r="B23" s="32">
        <v>3</v>
      </c>
      <c r="C23" s="32">
        <v>4</v>
      </c>
      <c r="D23" s="168" t="s">
        <v>9</v>
      </c>
      <c r="E23" s="169">
        <v>0</v>
      </c>
      <c r="F23" s="169">
        <v>0</v>
      </c>
      <c r="G23" s="169">
        <v>2</v>
      </c>
      <c r="H23" s="169">
        <v>0</v>
      </c>
      <c r="I23" s="169">
        <v>0</v>
      </c>
      <c r="J23" s="170">
        <f t="shared" si="1"/>
        <v>0</v>
      </c>
      <c r="K23" s="171">
        <f t="shared" si="8"/>
        <v>0</v>
      </c>
      <c r="L23" s="170">
        <f t="shared" si="8"/>
        <v>14.76923076923077</v>
      </c>
      <c r="M23" s="171">
        <f t="shared" si="8"/>
        <v>0</v>
      </c>
      <c r="N23" s="170">
        <f t="shared" si="8"/>
        <v>0</v>
      </c>
      <c r="O23" s="172">
        <f t="shared" si="4"/>
        <v>14.76923076923077</v>
      </c>
      <c r="P23" s="172">
        <f t="shared" si="5"/>
        <v>59.07692307692308</v>
      </c>
      <c r="Q23" s="172"/>
      <c r="R23" s="174">
        <v>8.2294871794871796</v>
      </c>
      <c r="S23" s="175">
        <v>78.15384615384616</v>
      </c>
      <c r="T23" s="176">
        <v>8.5000000000000006E-3</v>
      </c>
    </row>
    <row r="24" spans="1:20" x14ac:dyDescent="0.3">
      <c r="A24" s="167">
        <v>41455</v>
      </c>
      <c r="B24" s="32">
        <v>1</v>
      </c>
      <c r="C24" s="32">
        <v>2</v>
      </c>
      <c r="D24" s="168" t="s">
        <v>9</v>
      </c>
      <c r="E24" s="169">
        <v>0</v>
      </c>
      <c r="F24" s="169">
        <v>0</v>
      </c>
      <c r="G24" s="169">
        <v>0</v>
      </c>
      <c r="H24" s="169">
        <v>0</v>
      </c>
      <c r="I24" s="169">
        <v>0</v>
      </c>
      <c r="J24" s="170">
        <f t="shared" si="1"/>
        <v>0</v>
      </c>
      <c r="K24" s="170">
        <f t="shared" si="8"/>
        <v>0</v>
      </c>
      <c r="L24" s="170">
        <f t="shared" si="8"/>
        <v>0</v>
      </c>
      <c r="M24" s="171">
        <f t="shared" si="8"/>
        <v>0</v>
      </c>
      <c r="N24" s="170">
        <f t="shared" si="8"/>
        <v>0</v>
      </c>
      <c r="O24" s="172">
        <f t="shared" si="4"/>
        <v>0</v>
      </c>
      <c r="P24" s="172">
        <f t="shared" si="5"/>
        <v>59.07692307692308</v>
      </c>
      <c r="R24" s="174">
        <v>5.1692307692307695</v>
      </c>
      <c r="S24" s="175">
        <v>83.384615384615387</v>
      </c>
      <c r="T24" s="176">
        <v>9.1000000000000004E-3</v>
      </c>
    </row>
    <row r="25" spans="1:20" x14ac:dyDescent="0.3">
      <c r="A25" s="167">
        <v>41456</v>
      </c>
      <c r="B25" s="32">
        <v>4</v>
      </c>
      <c r="C25" s="32">
        <v>6</v>
      </c>
      <c r="D25" s="168" t="s">
        <v>9</v>
      </c>
      <c r="E25" s="169">
        <v>3</v>
      </c>
      <c r="F25" s="169">
        <v>0</v>
      </c>
      <c r="G25" s="169">
        <v>1</v>
      </c>
      <c r="H25" s="169">
        <v>0</v>
      </c>
      <c r="I25" s="169">
        <v>0</v>
      </c>
      <c r="J25" s="170">
        <f t="shared" si="1"/>
        <v>4.5</v>
      </c>
      <c r="K25" s="171">
        <f t="shared" si="8"/>
        <v>0</v>
      </c>
      <c r="L25" s="170">
        <f t="shared" si="8"/>
        <v>7.384615384615385</v>
      </c>
      <c r="M25" s="171">
        <f t="shared" si="8"/>
        <v>0</v>
      </c>
      <c r="N25" s="170">
        <f t="shared" si="8"/>
        <v>0</v>
      </c>
      <c r="O25" s="172">
        <f t="shared" si="4"/>
        <v>11.884615384615385</v>
      </c>
      <c r="P25" s="172">
        <f t="shared" si="5"/>
        <v>70.961538461538467</v>
      </c>
      <c r="R25" s="174">
        <v>4.2056410256410262</v>
      </c>
      <c r="S25" s="175">
        <v>87.503076923076918</v>
      </c>
      <c r="T25" s="176">
        <v>0.01</v>
      </c>
    </row>
    <row r="26" spans="1:20" x14ac:dyDescent="0.3">
      <c r="A26" s="167">
        <v>41457</v>
      </c>
      <c r="B26" s="32">
        <v>4</v>
      </c>
      <c r="C26" s="32">
        <v>7</v>
      </c>
      <c r="D26" s="168" t="s">
        <v>9</v>
      </c>
      <c r="E26" s="169">
        <v>5</v>
      </c>
      <c r="F26" s="169">
        <v>0</v>
      </c>
      <c r="G26" s="169">
        <v>1</v>
      </c>
      <c r="H26" s="169">
        <v>0</v>
      </c>
      <c r="I26" s="169">
        <v>0</v>
      </c>
      <c r="J26" s="170">
        <f t="shared" si="1"/>
        <v>8.75</v>
      </c>
      <c r="K26" s="170">
        <f t="shared" si="8"/>
        <v>0</v>
      </c>
      <c r="L26" s="170">
        <f t="shared" si="8"/>
        <v>7.384615384615385</v>
      </c>
      <c r="M26" s="171">
        <f t="shared" si="8"/>
        <v>0</v>
      </c>
      <c r="N26" s="170">
        <f t="shared" si="8"/>
        <v>0</v>
      </c>
      <c r="O26" s="172">
        <f t="shared" si="4"/>
        <v>16.134615384615387</v>
      </c>
      <c r="P26" s="172">
        <f t="shared" si="5"/>
        <v>87.096153846153854</v>
      </c>
      <c r="R26" s="174">
        <v>9.111538461538462</v>
      </c>
      <c r="S26" s="175">
        <v>96.768461538461537</v>
      </c>
      <c r="T26" s="176">
        <v>1.0999999999999999E-2</v>
      </c>
    </row>
    <row r="27" spans="1:20" x14ac:dyDescent="0.3">
      <c r="A27" s="167">
        <v>41458</v>
      </c>
      <c r="B27" s="32">
        <v>5</v>
      </c>
      <c r="C27" s="32">
        <v>7</v>
      </c>
      <c r="D27" s="168" t="s">
        <v>9</v>
      </c>
      <c r="E27" s="169">
        <v>0</v>
      </c>
      <c r="F27" s="169">
        <v>0</v>
      </c>
      <c r="G27" s="169">
        <v>0</v>
      </c>
      <c r="H27" s="169">
        <v>0</v>
      </c>
      <c r="I27" s="169">
        <v>0</v>
      </c>
      <c r="J27" s="170">
        <f t="shared" si="1"/>
        <v>0</v>
      </c>
      <c r="K27" s="171">
        <f t="shared" si="8"/>
        <v>0</v>
      </c>
      <c r="L27" s="170">
        <f t="shared" si="8"/>
        <v>0</v>
      </c>
      <c r="M27" s="171">
        <f t="shared" si="8"/>
        <v>0</v>
      </c>
      <c r="N27" s="170">
        <f t="shared" si="8"/>
        <v>0</v>
      </c>
      <c r="O27" s="172">
        <f t="shared" si="4"/>
        <v>0</v>
      </c>
      <c r="P27" s="172">
        <f t="shared" si="5"/>
        <v>87.096153846153854</v>
      </c>
      <c r="Q27" s="172"/>
      <c r="R27" s="174">
        <v>8.5346153846153854</v>
      </c>
      <c r="S27" s="175">
        <v>105.18384615384613</v>
      </c>
      <c r="T27" s="176">
        <v>1.17E-2</v>
      </c>
    </row>
    <row r="28" spans="1:20" x14ac:dyDescent="0.3">
      <c r="A28" s="167">
        <v>41459</v>
      </c>
      <c r="B28" s="32">
        <v>3</v>
      </c>
      <c r="C28" s="32">
        <v>5</v>
      </c>
      <c r="D28" s="168" t="s">
        <v>9</v>
      </c>
      <c r="E28" s="169">
        <v>0</v>
      </c>
      <c r="F28" s="169">
        <v>0</v>
      </c>
      <c r="G28" s="169">
        <v>0</v>
      </c>
      <c r="H28" s="169">
        <v>0</v>
      </c>
      <c r="I28" s="169">
        <v>0</v>
      </c>
      <c r="J28" s="170">
        <f t="shared" si="1"/>
        <v>0</v>
      </c>
      <c r="K28" s="170">
        <f t="shared" si="8"/>
        <v>0</v>
      </c>
      <c r="L28" s="170">
        <f t="shared" si="8"/>
        <v>0</v>
      </c>
      <c r="M28" s="171">
        <f t="shared" si="8"/>
        <v>0</v>
      </c>
      <c r="N28" s="170">
        <f t="shared" si="8"/>
        <v>0</v>
      </c>
      <c r="O28" s="172">
        <f t="shared" si="4"/>
        <v>0</v>
      </c>
      <c r="P28" s="172">
        <f t="shared" si="5"/>
        <v>87.096153846153854</v>
      </c>
      <c r="Q28" s="172"/>
      <c r="R28" s="174">
        <v>14.015641025641026</v>
      </c>
      <c r="S28" s="175">
        <v>119.26102564102564</v>
      </c>
      <c r="T28" s="176">
        <v>1.2800000000000001E-2</v>
      </c>
    </row>
    <row r="29" spans="1:20" x14ac:dyDescent="0.3">
      <c r="A29" s="167">
        <v>41460</v>
      </c>
      <c r="B29" s="32">
        <v>4</v>
      </c>
      <c r="C29" s="32">
        <v>4</v>
      </c>
      <c r="D29" s="168" t="s">
        <v>9</v>
      </c>
      <c r="E29" s="169">
        <v>3</v>
      </c>
      <c r="F29" s="169">
        <v>0</v>
      </c>
      <c r="G29" s="169">
        <v>0</v>
      </c>
      <c r="H29" s="169">
        <v>0</v>
      </c>
      <c r="I29" s="169">
        <v>0</v>
      </c>
      <c r="J29" s="170">
        <f t="shared" si="1"/>
        <v>3</v>
      </c>
      <c r="K29" s="170">
        <f t="shared" si="8"/>
        <v>0</v>
      </c>
      <c r="L29" s="170">
        <f t="shared" si="8"/>
        <v>0</v>
      </c>
      <c r="M29" s="171">
        <f t="shared" si="8"/>
        <v>0</v>
      </c>
      <c r="N29" s="170">
        <f t="shared" si="8"/>
        <v>0</v>
      </c>
      <c r="O29" s="172">
        <f t="shared" si="4"/>
        <v>3</v>
      </c>
      <c r="P29" s="172">
        <f t="shared" si="5"/>
        <v>90.096153846153854</v>
      </c>
      <c r="Q29" s="172"/>
      <c r="R29" s="174">
        <v>9.3057051282051297</v>
      </c>
      <c r="S29" s="175">
        <v>128.53948717948717</v>
      </c>
      <c r="T29" s="176">
        <v>1.34E-2</v>
      </c>
    </row>
    <row r="30" spans="1:20" x14ac:dyDescent="0.3">
      <c r="A30" s="167">
        <v>41461</v>
      </c>
      <c r="B30" s="32">
        <v>5</v>
      </c>
      <c r="C30" s="32">
        <v>6</v>
      </c>
      <c r="D30" s="168" t="s">
        <v>9</v>
      </c>
      <c r="E30" s="169">
        <v>0</v>
      </c>
      <c r="F30" s="169">
        <v>0</v>
      </c>
      <c r="G30" s="169">
        <v>1</v>
      </c>
      <c r="H30" s="169">
        <v>0</v>
      </c>
      <c r="I30" s="169">
        <v>0</v>
      </c>
      <c r="J30" s="170">
        <f t="shared" si="1"/>
        <v>0</v>
      </c>
      <c r="K30" s="170">
        <f t="shared" si="8"/>
        <v>0</v>
      </c>
      <c r="L30" s="170">
        <f t="shared" si="8"/>
        <v>7.384615384615385</v>
      </c>
      <c r="M30" s="171">
        <f t="shared" si="8"/>
        <v>0</v>
      </c>
      <c r="N30" s="170">
        <f t="shared" si="8"/>
        <v>0</v>
      </c>
      <c r="O30" s="172">
        <f t="shared" si="4"/>
        <v>7.384615384615385</v>
      </c>
      <c r="P30" s="172">
        <f t="shared" si="5"/>
        <v>97.480769230769241</v>
      </c>
      <c r="Q30" s="172"/>
      <c r="R30" s="174">
        <v>13.763846153846155</v>
      </c>
      <c r="S30" s="175">
        <v>142.31641025641025</v>
      </c>
      <c r="T30" s="176">
        <v>1.5100000000000001E-2</v>
      </c>
    </row>
    <row r="31" spans="1:20" x14ac:dyDescent="0.3">
      <c r="A31" s="167">
        <v>41462</v>
      </c>
      <c r="B31" s="32">
        <v>3</v>
      </c>
      <c r="C31" s="32">
        <v>4</v>
      </c>
      <c r="D31" s="168" t="s">
        <v>9</v>
      </c>
      <c r="E31" s="169">
        <v>0</v>
      </c>
      <c r="F31" s="169">
        <v>0</v>
      </c>
      <c r="G31" s="169">
        <v>0</v>
      </c>
      <c r="H31" s="169">
        <v>0</v>
      </c>
      <c r="I31" s="169">
        <v>0</v>
      </c>
      <c r="J31" s="170">
        <f t="shared" si="1"/>
        <v>0</v>
      </c>
      <c r="K31" s="170">
        <f t="shared" si="8"/>
        <v>0</v>
      </c>
      <c r="L31" s="170">
        <f t="shared" si="8"/>
        <v>0</v>
      </c>
      <c r="M31" s="171">
        <f t="shared" si="8"/>
        <v>0</v>
      </c>
      <c r="N31" s="170">
        <f t="shared" si="8"/>
        <v>0</v>
      </c>
      <c r="O31" s="172">
        <f t="shared" si="4"/>
        <v>0</v>
      </c>
      <c r="P31" s="172">
        <f t="shared" si="5"/>
        <v>97.480769230769241</v>
      </c>
      <c r="Q31" s="172"/>
      <c r="R31" s="174">
        <v>10.560000000000002</v>
      </c>
      <c r="S31" s="175">
        <v>152.80871794871797</v>
      </c>
      <c r="T31" s="176">
        <v>1.67E-2</v>
      </c>
    </row>
    <row r="32" spans="1:20" x14ac:dyDescent="0.3">
      <c r="A32" s="167">
        <v>41463</v>
      </c>
      <c r="B32" s="32">
        <v>1</v>
      </c>
      <c r="C32" s="32">
        <v>3</v>
      </c>
      <c r="D32" s="168" t="s">
        <v>9</v>
      </c>
      <c r="E32" s="169">
        <v>0</v>
      </c>
      <c r="F32" s="169">
        <v>0</v>
      </c>
      <c r="G32" s="169">
        <v>0</v>
      </c>
      <c r="H32" s="169">
        <v>0</v>
      </c>
      <c r="I32" s="169">
        <v>0</v>
      </c>
      <c r="J32" s="170">
        <f t="shared" si="1"/>
        <v>0</v>
      </c>
      <c r="K32" s="170">
        <f t="shared" si="8"/>
        <v>0</v>
      </c>
      <c r="L32" s="170">
        <f t="shared" si="8"/>
        <v>0</v>
      </c>
      <c r="M32" s="171">
        <f t="shared" si="8"/>
        <v>0</v>
      </c>
      <c r="N32" s="170">
        <f t="shared" si="8"/>
        <v>0</v>
      </c>
      <c r="O32" s="172">
        <f t="shared" si="4"/>
        <v>0</v>
      </c>
      <c r="P32" s="172">
        <f t="shared" si="5"/>
        <v>97.480769230769241</v>
      </c>
      <c r="Q32" s="172"/>
      <c r="R32" s="174">
        <v>15.583269230769233</v>
      </c>
      <c r="S32" s="175">
        <v>168.49333333333334</v>
      </c>
      <c r="T32" s="176">
        <v>1.8499999999999999E-2</v>
      </c>
    </row>
    <row r="33" spans="1:20" x14ac:dyDescent="0.3">
      <c r="A33" s="167">
        <v>41464</v>
      </c>
      <c r="B33" s="32">
        <v>5</v>
      </c>
      <c r="C33" s="32">
        <v>7</v>
      </c>
      <c r="D33" s="168" t="s">
        <v>9</v>
      </c>
      <c r="E33" s="169">
        <v>0</v>
      </c>
      <c r="F33" s="169">
        <v>0</v>
      </c>
      <c r="G33" s="169">
        <v>2</v>
      </c>
      <c r="H33" s="169">
        <v>0</v>
      </c>
      <c r="I33" s="169">
        <v>0</v>
      </c>
      <c r="J33" s="170">
        <f t="shared" si="1"/>
        <v>0</v>
      </c>
      <c r="K33" s="170">
        <f t="shared" si="8"/>
        <v>0</v>
      </c>
      <c r="L33" s="170">
        <f t="shared" si="8"/>
        <v>14.76923076923077</v>
      </c>
      <c r="M33" s="171">
        <f t="shared" si="8"/>
        <v>0</v>
      </c>
      <c r="N33" s="170">
        <f t="shared" si="8"/>
        <v>0</v>
      </c>
      <c r="O33" s="172">
        <f t="shared" si="4"/>
        <v>14.76923076923077</v>
      </c>
      <c r="P33" s="172">
        <f t="shared" si="5"/>
        <v>112.25000000000001</v>
      </c>
      <c r="Q33" s="179"/>
      <c r="R33" s="174">
        <v>10.594871794871796</v>
      </c>
      <c r="S33" s="175">
        <v>179.08051282051284</v>
      </c>
      <c r="T33" s="176">
        <v>1.9699999999999999E-2</v>
      </c>
    </row>
    <row r="34" spans="1:20" ht="16.5" customHeight="1" x14ac:dyDescent="0.3">
      <c r="A34" s="167">
        <v>41465</v>
      </c>
      <c r="B34" s="32">
        <v>5</v>
      </c>
      <c r="C34" s="32">
        <v>8</v>
      </c>
      <c r="D34" s="168" t="s">
        <v>9</v>
      </c>
      <c r="E34" s="169">
        <v>0</v>
      </c>
      <c r="F34" s="169">
        <v>0</v>
      </c>
      <c r="G34" s="169">
        <v>0</v>
      </c>
      <c r="H34" s="169">
        <v>0</v>
      </c>
      <c r="I34" s="180">
        <v>0</v>
      </c>
      <c r="J34" s="170">
        <f t="shared" si="1"/>
        <v>0</v>
      </c>
      <c r="K34" s="170">
        <f t="shared" si="8"/>
        <v>0</v>
      </c>
      <c r="L34" s="170">
        <f t="shared" si="8"/>
        <v>0</v>
      </c>
      <c r="M34" s="171">
        <f t="shared" si="8"/>
        <v>0</v>
      </c>
      <c r="N34" s="170">
        <f t="shared" si="8"/>
        <v>0</v>
      </c>
      <c r="O34" s="172">
        <f t="shared" si="4"/>
        <v>0</v>
      </c>
      <c r="P34" s="172">
        <f t="shared" si="5"/>
        <v>112.25000000000001</v>
      </c>
      <c r="Q34" s="179"/>
      <c r="R34" s="174">
        <v>22.408333333333335</v>
      </c>
      <c r="S34" s="175">
        <v>201.35743589743589</v>
      </c>
      <c r="T34" s="176">
        <v>2.2100000000000002E-2</v>
      </c>
    </row>
    <row r="35" spans="1:20" x14ac:dyDescent="0.3">
      <c r="A35" s="167">
        <v>41466</v>
      </c>
      <c r="B35" s="32">
        <v>1</v>
      </c>
      <c r="C35" s="32">
        <v>3</v>
      </c>
      <c r="D35" s="168" t="s">
        <v>9</v>
      </c>
      <c r="E35" s="169">
        <v>0</v>
      </c>
      <c r="F35" s="169">
        <v>0</v>
      </c>
      <c r="G35" s="169">
        <v>4</v>
      </c>
      <c r="H35" s="169">
        <v>0</v>
      </c>
      <c r="I35" s="169">
        <v>0</v>
      </c>
      <c r="J35" s="170">
        <f t="shared" si="1"/>
        <v>0</v>
      </c>
      <c r="K35" s="170">
        <f t="shared" si="8"/>
        <v>0</v>
      </c>
      <c r="L35" s="170">
        <f t="shared" si="8"/>
        <v>29.53846153846154</v>
      </c>
      <c r="M35" s="171">
        <f t="shared" si="8"/>
        <v>0</v>
      </c>
      <c r="N35" s="170">
        <f t="shared" si="8"/>
        <v>0</v>
      </c>
      <c r="O35" s="172">
        <f t="shared" si="4"/>
        <v>29.53846153846154</v>
      </c>
      <c r="P35" s="172">
        <f t="shared" si="5"/>
        <v>141.78846153846155</v>
      </c>
      <c r="Q35" s="179"/>
      <c r="R35" s="174">
        <v>19.868333333333336</v>
      </c>
      <c r="S35" s="175">
        <v>221.33243589743591</v>
      </c>
      <c r="T35" s="176">
        <v>2.4199999999999999E-2</v>
      </c>
    </row>
    <row r="36" spans="1:20" x14ac:dyDescent="0.3">
      <c r="A36" s="167">
        <v>41467</v>
      </c>
      <c r="B36" s="32">
        <v>6</v>
      </c>
      <c r="C36" s="32">
        <v>6</v>
      </c>
      <c r="D36" s="168" t="s">
        <v>9</v>
      </c>
      <c r="E36" s="169">
        <v>2</v>
      </c>
      <c r="F36" s="169">
        <v>0</v>
      </c>
      <c r="G36" s="169">
        <v>2</v>
      </c>
      <c r="H36" s="169">
        <v>0</v>
      </c>
      <c r="I36" s="169">
        <v>0</v>
      </c>
      <c r="J36" s="170">
        <f t="shared" si="1"/>
        <v>2</v>
      </c>
      <c r="K36" s="170">
        <f t="shared" si="8"/>
        <v>0</v>
      </c>
      <c r="L36" s="170">
        <f t="shared" si="8"/>
        <v>14.76923076923077</v>
      </c>
      <c r="M36" s="171">
        <f t="shared" si="8"/>
        <v>0</v>
      </c>
      <c r="N36" s="170">
        <f t="shared" si="8"/>
        <v>0</v>
      </c>
      <c r="O36" s="172">
        <f t="shared" si="4"/>
        <v>16.76923076923077</v>
      </c>
      <c r="P36" s="172">
        <f t="shared" si="5"/>
        <v>158.55769230769232</v>
      </c>
      <c r="Q36" s="172"/>
      <c r="R36" s="174">
        <v>33.541575091575091</v>
      </c>
      <c r="S36" s="175">
        <v>254.77456043956045</v>
      </c>
      <c r="T36" s="176">
        <v>2.7199999999999998E-2</v>
      </c>
    </row>
    <row r="37" spans="1:20" x14ac:dyDescent="0.3">
      <c r="A37" s="167">
        <v>41468</v>
      </c>
      <c r="B37" s="32">
        <v>4</v>
      </c>
      <c r="C37" s="32">
        <v>5</v>
      </c>
      <c r="D37" s="168" t="s">
        <v>9</v>
      </c>
      <c r="E37" s="169">
        <v>1</v>
      </c>
      <c r="F37" s="169">
        <v>0</v>
      </c>
      <c r="G37" s="169">
        <v>0</v>
      </c>
      <c r="H37" s="169">
        <v>0</v>
      </c>
      <c r="I37" s="169">
        <v>0</v>
      </c>
      <c r="J37" s="170">
        <f t="shared" si="1"/>
        <v>1.25</v>
      </c>
      <c r="K37" s="170">
        <f t="shared" si="8"/>
        <v>0</v>
      </c>
      <c r="L37" s="170">
        <f t="shared" si="8"/>
        <v>0</v>
      </c>
      <c r="M37" s="171">
        <f t="shared" si="8"/>
        <v>0</v>
      </c>
      <c r="N37" s="170">
        <f t="shared" si="8"/>
        <v>0</v>
      </c>
      <c r="O37" s="172">
        <f t="shared" si="4"/>
        <v>1.25</v>
      </c>
      <c r="P37" s="172">
        <f t="shared" si="5"/>
        <v>159.80769230769232</v>
      </c>
      <c r="Q37" s="172"/>
      <c r="R37" s="174">
        <v>22.925000000000004</v>
      </c>
      <c r="S37" s="175">
        <v>277.88225274725272</v>
      </c>
      <c r="T37" s="176">
        <v>2.9600000000000001E-2</v>
      </c>
    </row>
    <row r="38" spans="1:20" x14ac:dyDescent="0.3">
      <c r="A38" s="167">
        <v>41469</v>
      </c>
      <c r="B38" s="32">
        <v>1</v>
      </c>
      <c r="C38" s="32">
        <v>2</v>
      </c>
      <c r="D38" s="168" t="s">
        <v>9</v>
      </c>
      <c r="E38" s="169">
        <v>4</v>
      </c>
      <c r="F38" s="169">
        <v>0</v>
      </c>
      <c r="G38" s="169">
        <v>0</v>
      </c>
      <c r="H38" s="169">
        <v>0</v>
      </c>
      <c r="I38" s="169">
        <v>0</v>
      </c>
      <c r="J38" s="170">
        <f t="shared" si="1"/>
        <v>8</v>
      </c>
      <c r="K38" s="170">
        <f t="shared" si="8"/>
        <v>0</v>
      </c>
      <c r="L38" s="170">
        <f t="shared" si="8"/>
        <v>0</v>
      </c>
      <c r="M38" s="171">
        <f t="shared" si="8"/>
        <v>0</v>
      </c>
      <c r="N38" s="170">
        <f t="shared" si="8"/>
        <v>0</v>
      </c>
      <c r="O38" s="172">
        <f t="shared" si="4"/>
        <v>8</v>
      </c>
      <c r="P38" s="172">
        <f t="shared" si="5"/>
        <v>167.80769230769232</v>
      </c>
      <c r="Q38" s="172"/>
      <c r="R38" s="174">
        <v>20.711538461538463</v>
      </c>
      <c r="S38" s="175">
        <v>298.57456043956051</v>
      </c>
      <c r="T38" s="176">
        <v>3.32E-2</v>
      </c>
    </row>
    <row r="39" spans="1:20" x14ac:dyDescent="0.3">
      <c r="A39" s="167">
        <v>41470</v>
      </c>
      <c r="B39" s="32">
        <v>3</v>
      </c>
      <c r="C39" s="32">
        <v>7</v>
      </c>
      <c r="D39" s="168" t="s">
        <v>9</v>
      </c>
      <c r="E39" s="169">
        <v>0</v>
      </c>
      <c r="F39" s="169">
        <v>0</v>
      </c>
      <c r="G39" s="169">
        <v>0</v>
      </c>
      <c r="H39" s="169">
        <v>0</v>
      </c>
      <c r="I39" s="169">
        <v>0</v>
      </c>
      <c r="J39" s="170">
        <f t="shared" si="1"/>
        <v>0</v>
      </c>
      <c r="K39" s="170">
        <f t="shared" si="8"/>
        <v>0</v>
      </c>
      <c r="L39" s="170">
        <f t="shared" si="8"/>
        <v>0</v>
      </c>
      <c r="M39" s="171">
        <f t="shared" si="8"/>
        <v>0</v>
      </c>
      <c r="N39" s="170">
        <f t="shared" si="8"/>
        <v>0</v>
      </c>
      <c r="O39" s="172">
        <f t="shared" si="4"/>
        <v>0</v>
      </c>
      <c r="P39" s="172">
        <f t="shared" si="5"/>
        <v>167.80769230769232</v>
      </c>
      <c r="Q39" s="172"/>
      <c r="R39" s="174">
        <v>22.95538461538462</v>
      </c>
      <c r="S39" s="175">
        <v>321.49763736263742</v>
      </c>
      <c r="T39" s="176">
        <v>3.5799999999999998E-2</v>
      </c>
    </row>
    <row r="40" spans="1:20" x14ac:dyDescent="0.3">
      <c r="A40" s="167">
        <v>41471</v>
      </c>
      <c r="B40" s="32">
        <v>1</v>
      </c>
      <c r="C40" s="32">
        <v>2</v>
      </c>
      <c r="D40" s="168" t="s">
        <v>9</v>
      </c>
      <c r="E40" s="169">
        <v>0</v>
      </c>
      <c r="F40" s="169">
        <v>0</v>
      </c>
      <c r="G40" s="169">
        <v>0</v>
      </c>
      <c r="H40" s="169">
        <v>0</v>
      </c>
      <c r="I40" s="169">
        <v>0</v>
      </c>
      <c r="J40" s="170">
        <f t="shared" si="1"/>
        <v>0</v>
      </c>
      <c r="K40" s="170">
        <f t="shared" si="8"/>
        <v>0</v>
      </c>
      <c r="L40" s="170">
        <f t="shared" si="8"/>
        <v>0</v>
      </c>
      <c r="M40" s="171">
        <f t="shared" si="8"/>
        <v>0</v>
      </c>
      <c r="N40" s="170">
        <f t="shared" si="8"/>
        <v>0</v>
      </c>
      <c r="O40" s="172">
        <f t="shared" si="4"/>
        <v>0</v>
      </c>
      <c r="P40" s="172">
        <f t="shared" si="5"/>
        <v>167.80769230769232</v>
      </c>
      <c r="Q40" s="172"/>
      <c r="R40" s="174">
        <v>24.40091575091575</v>
      </c>
      <c r="S40" s="175">
        <v>345.83637362637359</v>
      </c>
      <c r="T40" s="176">
        <v>3.9E-2</v>
      </c>
    </row>
    <row r="41" spans="1:20" x14ac:dyDescent="0.3">
      <c r="A41" s="167">
        <v>41472</v>
      </c>
      <c r="B41" s="32">
        <v>5</v>
      </c>
      <c r="C41" s="32">
        <v>6</v>
      </c>
      <c r="D41" s="168" t="s">
        <v>9</v>
      </c>
      <c r="E41" s="169">
        <v>8</v>
      </c>
      <c r="F41" s="169">
        <v>0</v>
      </c>
      <c r="G41" s="169">
        <v>2</v>
      </c>
      <c r="H41" s="169">
        <v>0</v>
      </c>
      <c r="I41" s="169">
        <v>0</v>
      </c>
      <c r="J41" s="170">
        <f t="shared" si="1"/>
        <v>9.6000000000000014</v>
      </c>
      <c r="K41" s="170">
        <f t="shared" si="8"/>
        <v>0</v>
      </c>
      <c r="L41" s="170">
        <f t="shared" si="8"/>
        <v>14.76923076923077</v>
      </c>
      <c r="M41" s="170">
        <f t="shared" si="8"/>
        <v>0</v>
      </c>
      <c r="N41" s="170">
        <f t="shared" si="8"/>
        <v>0</v>
      </c>
      <c r="O41" s="172">
        <f t="shared" si="4"/>
        <v>24.369230769230771</v>
      </c>
      <c r="P41" s="172">
        <f t="shared" si="5"/>
        <v>192.17692307692309</v>
      </c>
      <c r="Q41" s="172"/>
      <c r="R41" s="174">
        <v>44.771758241758235</v>
      </c>
      <c r="S41" s="175">
        <v>390.60868131868136</v>
      </c>
      <c r="T41" s="176">
        <v>4.3400000000000001E-2</v>
      </c>
    </row>
    <row r="42" spans="1:20" x14ac:dyDescent="0.3">
      <c r="A42" s="167">
        <v>41473</v>
      </c>
      <c r="B42" s="32">
        <v>3</v>
      </c>
      <c r="C42" s="32">
        <v>5</v>
      </c>
      <c r="D42" s="168" t="s">
        <v>9</v>
      </c>
      <c r="E42" s="169">
        <v>0</v>
      </c>
      <c r="F42" s="169">
        <v>0</v>
      </c>
      <c r="G42" s="169">
        <v>1</v>
      </c>
      <c r="H42" s="169">
        <v>0</v>
      </c>
      <c r="I42" s="169">
        <v>0</v>
      </c>
      <c r="J42" s="170">
        <f t="shared" si="1"/>
        <v>0</v>
      </c>
      <c r="K42" s="170">
        <f t="shared" si="8"/>
        <v>0</v>
      </c>
      <c r="L42" s="170">
        <f t="shared" si="8"/>
        <v>7.384615384615385</v>
      </c>
      <c r="M42" s="171">
        <f t="shared" si="8"/>
        <v>0</v>
      </c>
      <c r="N42" s="170">
        <f t="shared" si="8"/>
        <v>0</v>
      </c>
      <c r="O42" s="172">
        <f t="shared" si="4"/>
        <v>7.384615384615385</v>
      </c>
      <c r="P42" s="172">
        <f t="shared" si="5"/>
        <v>199.56153846153848</v>
      </c>
      <c r="Q42" s="172"/>
      <c r="R42" s="174">
        <v>40.216025641025638</v>
      </c>
      <c r="S42" s="175">
        <v>430.71765567765578</v>
      </c>
      <c r="T42" s="176">
        <v>4.7E-2</v>
      </c>
    </row>
    <row r="43" spans="1:20" x14ac:dyDescent="0.3">
      <c r="A43" s="167">
        <v>41474</v>
      </c>
      <c r="B43" s="32">
        <v>2</v>
      </c>
      <c r="C43" s="32">
        <v>4</v>
      </c>
      <c r="D43" s="168" t="s">
        <v>9</v>
      </c>
      <c r="E43" s="169">
        <v>4</v>
      </c>
      <c r="F43" s="169">
        <v>1</v>
      </c>
      <c r="G43" s="169">
        <v>2</v>
      </c>
      <c r="H43" s="169">
        <v>0</v>
      </c>
      <c r="I43" s="169">
        <v>0</v>
      </c>
      <c r="J43" s="170">
        <f t="shared" si="1"/>
        <v>8</v>
      </c>
      <c r="K43" s="170">
        <f t="shared" si="8"/>
        <v>7.384615384615385</v>
      </c>
      <c r="L43" s="170">
        <f t="shared" si="8"/>
        <v>14.76923076923077</v>
      </c>
      <c r="M43" s="171">
        <f t="shared" si="8"/>
        <v>0</v>
      </c>
      <c r="N43" s="170">
        <f t="shared" si="8"/>
        <v>0</v>
      </c>
      <c r="O43" s="172">
        <f t="shared" si="4"/>
        <v>30.153846153846153</v>
      </c>
      <c r="P43" s="172">
        <f t="shared" si="5"/>
        <v>229.71538461538464</v>
      </c>
      <c r="Q43" s="172"/>
      <c r="R43" s="174">
        <v>53.381062271062277</v>
      </c>
      <c r="S43" s="175">
        <v>484.16358974358974</v>
      </c>
      <c r="T43" s="176">
        <v>5.33E-2</v>
      </c>
    </row>
    <row r="44" spans="1:20" x14ac:dyDescent="0.3">
      <c r="A44" s="167">
        <v>41475</v>
      </c>
      <c r="B44" s="32">
        <v>3</v>
      </c>
      <c r="C44" s="32">
        <v>6</v>
      </c>
      <c r="D44" s="168" t="s">
        <v>9</v>
      </c>
      <c r="E44" s="169">
        <v>0</v>
      </c>
      <c r="F44" s="169">
        <v>0</v>
      </c>
      <c r="G44" s="169">
        <v>1</v>
      </c>
      <c r="H44" s="169">
        <v>0</v>
      </c>
      <c r="I44" s="169">
        <v>0</v>
      </c>
      <c r="J44" s="170">
        <f t="shared" si="1"/>
        <v>0</v>
      </c>
      <c r="K44" s="170">
        <f t="shared" si="8"/>
        <v>0</v>
      </c>
      <c r="L44" s="170">
        <f t="shared" si="8"/>
        <v>7.384615384615385</v>
      </c>
      <c r="M44" s="171">
        <f t="shared" si="8"/>
        <v>0</v>
      </c>
      <c r="N44" s="170">
        <f t="shared" si="8"/>
        <v>0</v>
      </c>
      <c r="O44" s="172">
        <f t="shared" si="4"/>
        <v>7.384615384615385</v>
      </c>
      <c r="P44" s="172">
        <f t="shared" si="5"/>
        <v>237.10000000000002</v>
      </c>
      <c r="Q44" s="172"/>
      <c r="R44" s="174">
        <v>56.386135531135537</v>
      </c>
      <c r="S44" s="175">
        <v>540.52820512820517</v>
      </c>
      <c r="T44" s="176">
        <v>5.8500000000000003E-2</v>
      </c>
    </row>
    <row r="45" spans="1:20" x14ac:dyDescent="0.3">
      <c r="A45" s="167">
        <v>41476</v>
      </c>
      <c r="B45" s="32">
        <v>2</v>
      </c>
      <c r="C45" s="32">
        <v>4</v>
      </c>
      <c r="D45" s="168" t="s">
        <v>9</v>
      </c>
      <c r="E45" s="169">
        <v>0</v>
      </c>
      <c r="F45" s="169">
        <v>0</v>
      </c>
      <c r="G45" s="169">
        <v>0</v>
      </c>
      <c r="H45" s="169">
        <v>0</v>
      </c>
      <c r="I45" s="169">
        <v>0</v>
      </c>
      <c r="J45" s="170">
        <f t="shared" si="1"/>
        <v>0</v>
      </c>
      <c r="K45" s="170">
        <f t="shared" si="8"/>
        <v>0</v>
      </c>
      <c r="L45" s="170">
        <f t="shared" si="8"/>
        <v>0</v>
      </c>
      <c r="M45" s="171">
        <f t="shared" si="8"/>
        <v>0</v>
      </c>
      <c r="N45" s="170">
        <f t="shared" si="8"/>
        <v>0</v>
      </c>
      <c r="O45" s="172">
        <f t="shared" si="4"/>
        <v>0</v>
      </c>
      <c r="P45" s="172">
        <f t="shared" si="5"/>
        <v>237.10000000000002</v>
      </c>
      <c r="Q45" s="172"/>
      <c r="R45" s="174">
        <v>52.992307692307691</v>
      </c>
      <c r="S45" s="175">
        <v>593.56666666666661</v>
      </c>
      <c r="T45" s="176">
        <v>6.4500000000000002E-2</v>
      </c>
    </row>
    <row r="46" spans="1:20" x14ac:dyDescent="0.3">
      <c r="A46" s="167">
        <v>41477</v>
      </c>
      <c r="B46" s="32">
        <v>4</v>
      </c>
      <c r="C46" s="32">
        <v>6</v>
      </c>
      <c r="D46" s="168" t="s">
        <v>9</v>
      </c>
      <c r="E46" s="169">
        <v>2</v>
      </c>
      <c r="F46" s="169">
        <v>3</v>
      </c>
      <c r="G46" s="169">
        <v>0</v>
      </c>
      <c r="H46" s="169">
        <v>0</v>
      </c>
      <c r="I46" s="169">
        <v>0</v>
      </c>
      <c r="J46" s="170">
        <f t="shared" si="1"/>
        <v>3</v>
      </c>
      <c r="K46" s="170">
        <f t="shared" si="8"/>
        <v>22.153846153846153</v>
      </c>
      <c r="L46" s="170">
        <f t="shared" si="8"/>
        <v>0</v>
      </c>
      <c r="M46" s="170">
        <f t="shared" si="8"/>
        <v>0</v>
      </c>
      <c r="N46" s="170">
        <f t="shared" si="8"/>
        <v>0</v>
      </c>
      <c r="O46" s="172">
        <f t="shared" si="4"/>
        <v>25.153846153846153</v>
      </c>
      <c r="P46" s="172">
        <f t="shared" si="5"/>
        <v>262.25384615384615</v>
      </c>
      <c r="Q46" s="172"/>
      <c r="R46" s="174">
        <v>73.052289377289384</v>
      </c>
      <c r="S46" s="175">
        <v>666.55512820512809</v>
      </c>
      <c r="T46" s="176">
        <v>7.0900000000000005E-2</v>
      </c>
    </row>
    <row r="47" spans="1:20" x14ac:dyDescent="0.3">
      <c r="A47" s="167">
        <v>41478</v>
      </c>
      <c r="B47" s="32">
        <v>2</v>
      </c>
      <c r="C47" s="32">
        <v>3</v>
      </c>
      <c r="D47" s="168" t="s">
        <v>9</v>
      </c>
      <c r="E47" s="169">
        <v>3</v>
      </c>
      <c r="F47" s="169">
        <v>0</v>
      </c>
      <c r="G47" s="169">
        <v>0</v>
      </c>
      <c r="H47" s="169">
        <v>0</v>
      </c>
      <c r="I47" s="169">
        <v>0</v>
      </c>
      <c r="J47" s="170">
        <f t="shared" si="1"/>
        <v>4.5</v>
      </c>
      <c r="K47" s="170">
        <f t="shared" si="8"/>
        <v>0</v>
      </c>
      <c r="L47" s="170">
        <f t="shared" si="8"/>
        <v>0</v>
      </c>
      <c r="M47" s="171">
        <f t="shared" si="8"/>
        <v>0</v>
      </c>
      <c r="N47" s="170">
        <f t="shared" si="8"/>
        <v>0</v>
      </c>
      <c r="O47" s="172">
        <f t="shared" si="4"/>
        <v>4.5</v>
      </c>
      <c r="P47" s="172">
        <f t="shared" si="5"/>
        <v>266.75384615384615</v>
      </c>
      <c r="Q47" s="172"/>
      <c r="R47" s="174">
        <v>56.803846153846145</v>
      </c>
      <c r="S47" s="175">
        <v>723.52051282051286</v>
      </c>
      <c r="T47" s="176">
        <v>7.9299999999999995E-2</v>
      </c>
    </row>
    <row r="48" spans="1:20" x14ac:dyDescent="0.3">
      <c r="A48" s="167">
        <v>41479</v>
      </c>
      <c r="B48" s="32">
        <v>5</v>
      </c>
      <c r="C48" s="32">
        <v>9</v>
      </c>
      <c r="D48" s="168" t="s">
        <v>9</v>
      </c>
      <c r="E48" s="169">
        <v>5</v>
      </c>
      <c r="F48" s="169">
        <v>2</v>
      </c>
      <c r="G48" s="169">
        <v>3</v>
      </c>
      <c r="H48" s="169">
        <v>0</v>
      </c>
      <c r="I48" s="169">
        <v>0</v>
      </c>
      <c r="J48" s="170">
        <f t="shared" si="1"/>
        <v>9</v>
      </c>
      <c r="K48" s="170">
        <f t="shared" si="8"/>
        <v>14.76923076923077</v>
      </c>
      <c r="L48" s="170">
        <f t="shared" si="8"/>
        <v>22.153846153846153</v>
      </c>
      <c r="M48" s="170">
        <f t="shared" si="8"/>
        <v>0</v>
      </c>
      <c r="N48" s="170">
        <f t="shared" si="8"/>
        <v>0</v>
      </c>
      <c r="O48" s="172">
        <f t="shared" si="4"/>
        <v>45.92307692307692</v>
      </c>
      <c r="P48" s="172">
        <f t="shared" si="5"/>
        <v>312.67692307692306</v>
      </c>
      <c r="Q48" s="172"/>
      <c r="R48" s="174">
        <v>76.040512820512831</v>
      </c>
      <c r="S48" s="175">
        <v>799.49743589743593</v>
      </c>
      <c r="T48" s="176">
        <v>8.7499999999999994E-2</v>
      </c>
    </row>
    <row r="49" spans="1:23" x14ac:dyDescent="0.3">
      <c r="A49" s="167">
        <v>41480</v>
      </c>
      <c r="B49" s="32">
        <v>3</v>
      </c>
      <c r="C49" s="32">
        <v>6</v>
      </c>
      <c r="D49" s="168" t="s">
        <v>9</v>
      </c>
      <c r="E49" s="169">
        <v>0</v>
      </c>
      <c r="F49" s="169">
        <v>0</v>
      </c>
      <c r="G49" s="169">
        <v>1</v>
      </c>
      <c r="H49" s="169">
        <v>0</v>
      </c>
      <c r="I49" s="169">
        <v>0</v>
      </c>
      <c r="J49" s="170">
        <f t="shared" si="1"/>
        <v>0</v>
      </c>
      <c r="K49" s="170">
        <f t="shared" si="8"/>
        <v>0</v>
      </c>
      <c r="L49" s="170">
        <f t="shared" si="8"/>
        <v>7.384615384615385</v>
      </c>
      <c r="M49" s="170">
        <f t="shared" si="8"/>
        <v>0</v>
      </c>
      <c r="N49" s="170">
        <f t="shared" si="8"/>
        <v>0</v>
      </c>
      <c r="O49" s="172">
        <f t="shared" si="4"/>
        <v>7.384615384615385</v>
      </c>
      <c r="P49" s="172">
        <f t="shared" si="5"/>
        <v>320.06153846153842</v>
      </c>
      <c r="Q49" s="172"/>
      <c r="R49" s="174">
        <v>91.259871794871813</v>
      </c>
      <c r="S49" s="175">
        <v>890.66923076923081</v>
      </c>
      <c r="T49" s="176">
        <v>9.7299999999999998E-2</v>
      </c>
    </row>
    <row r="50" spans="1:23" x14ac:dyDescent="0.3">
      <c r="A50" s="167">
        <v>41481</v>
      </c>
      <c r="B50" s="32">
        <v>3</v>
      </c>
      <c r="C50" s="32">
        <v>7</v>
      </c>
      <c r="D50" s="168" t="s">
        <v>9</v>
      </c>
      <c r="E50" s="169">
        <v>1</v>
      </c>
      <c r="F50" s="169">
        <v>0</v>
      </c>
      <c r="G50" s="169">
        <v>4</v>
      </c>
      <c r="H50" s="169">
        <v>0</v>
      </c>
      <c r="I50" s="169">
        <v>1</v>
      </c>
      <c r="J50" s="170">
        <f t="shared" si="1"/>
        <v>2.333333333333333</v>
      </c>
      <c r="K50" s="170">
        <f t="shared" si="8"/>
        <v>0</v>
      </c>
      <c r="L50" s="170">
        <f t="shared" si="8"/>
        <v>29.53846153846154</v>
      </c>
      <c r="M50" s="170">
        <f t="shared" si="8"/>
        <v>0</v>
      </c>
      <c r="N50" s="170">
        <f t="shared" si="8"/>
        <v>7.384615384615385</v>
      </c>
      <c r="O50" s="172">
        <f t="shared" si="4"/>
        <v>31.871794871794872</v>
      </c>
      <c r="P50" s="172">
        <f t="shared" si="5"/>
        <v>351.93333333333328</v>
      </c>
      <c r="Q50" s="172"/>
      <c r="R50" s="174">
        <v>86.058974358974368</v>
      </c>
      <c r="S50" s="175">
        <v>976.68461538461543</v>
      </c>
      <c r="T50" s="176">
        <v>0.10580000000000001</v>
      </c>
    </row>
    <row r="51" spans="1:23" x14ac:dyDescent="0.3">
      <c r="A51" s="167">
        <v>41482</v>
      </c>
      <c r="B51" s="32">
        <v>3</v>
      </c>
      <c r="C51" s="32">
        <v>4</v>
      </c>
      <c r="D51" s="168" t="s">
        <v>9</v>
      </c>
      <c r="E51" s="169">
        <v>7</v>
      </c>
      <c r="F51" s="169">
        <v>1</v>
      </c>
      <c r="G51" s="169">
        <v>4</v>
      </c>
      <c r="H51" s="169">
        <v>0</v>
      </c>
      <c r="I51" s="169">
        <v>1</v>
      </c>
      <c r="J51" s="170">
        <f t="shared" si="1"/>
        <v>9.3333333333333339</v>
      </c>
      <c r="K51" s="170">
        <f t="shared" si="8"/>
        <v>7.384615384615385</v>
      </c>
      <c r="L51" s="170">
        <f t="shared" si="8"/>
        <v>29.53846153846154</v>
      </c>
      <c r="M51" s="170">
        <f t="shared" si="8"/>
        <v>0</v>
      </c>
      <c r="N51" s="170">
        <f t="shared" si="8"/>
        <v>7.384615384615385</v>
      </c>
      <c r="O51" s="172">
        <f t="shared" si="4"/>
        <v>46.256410256410263</v>
      </c>
      <c r="P51" s="172">
        <f t="shared" si="5"/>
        <v>398.18974358974356</v>
      </c>
      <c r="Q51" s="172"/>
      <c r="R51" s="174">
        <v>119.76263736263734</v>
      </c>
      <c r="S51" s="175">
        <v>1096.5285714285715</v>
      </c>
      <c r="T51" s="176">
        <v>0.1167</v>
      </c>
      <c r="U51" s="181"/>
    </row>
    <row r="52" spans="1:23" x14ac:dyDescent="0.3">
      <c r="A52" s="167">
        <v>41483</v>
      </c>
      <c r="B52" s="32">
        <v>4</v>
      </c>
      <c r="C52" s="32">
        <v>8</v>
      </c>
      <c r="D52" s="168" t="s">
        <v>9</v>
      </c>
      <c r="E52" s="169">
        <v>3</v>
      </c>
      <c r="F52" s="169">
        <v>3</v>
      </c>
      <c r="G52" s="169">
        <v>1</v>
      </c>
      <c r="H52" s="169">
        <v>0</v>
      </c>
      <c r="I52" s="169">
        <v>1</v>
      </c>
      <c r="J52" s="170">
        <f t="shared" si="1"/>
        <v>6</v>
      </c>
      <c r="K52" s="170">
        <f t="shared" si="8"/>
        <v>22.153846153846153</v>
      </c>
      <c r="L52" s="170">
        <f t="shared" si="8"/>
        <v>7.384615384615385</v>
      </c>
      <c r="M52" s="170">
        <f t="shared" si="8"/>
        <v>0</v>
      </c>
      <c r="N52" s="170">
        <f t="shared" si="8"/>
        <v>7.384615384615385</v>
      </c>
      <c r="O52" s="172">
        <f t="shared" si="4"/>
        <v>35.53846153846154</v>
      </c>
      <c r="P52" s="172">
        <f t="shared" si="5"/>
        <v>433.7282051282051</v>
      </c>
      <c r="Q52" s="172"/>
      <c r="R52" s="174">
        <v>104.30576923076924</v>
      </c>
      <c r="S52" s="175">
        <v>1200.8567765567764</v>
      </c>
      <c r="T52" s="176">
        <v>0.1278</v>
      </c>
      <c r="U52" s="181"/>
    </row>
    <row r="53" spans="1:23" x14ac:dyDescent="0.3">
      <c r="A53" s="167">
        <v>41484</v>
      </c>
      <c r="B53" s="32">
        <v>4</v>
      </c>
      <c r="C53" s="32">
        <v>8</v>
      </c>
      <c r="D53" s="168" t="s">
        <v>9</v>
      </c>
      <c r="E53" s="169">
        <v>0</v>
      </c>
      <c r="F53" s="169">
        <v>0</v>
      </c>
      <c r="G53" s="169">
        <v>4</v>
      </c>
      <c r="H53" s="180">
        <v>0</v>
      </c>
      <c r="I53" s="180">
        <v>0</v>
      </c>
      <c r="J53" s="170">
        <f t="shared" si="1"/>
        <v>0</v>
      </c>
      <c r="K53" s="170">
        <f t="shared" ref="K53:N55" si="9">SUM(F53/130)*960</f>
        <v>0</v>
      </c>
      <c r="L53" s="170">
        <f t="shared" si="9"/>
        <v>29.53846153846154</v>
      </c>
      <c r="M53" s="170">
        <f t="shared" si="9"/>
        <v>0</v>
      </c>
      <c r="N53" s="170">
        <f t="shared" si="9"/>
        <v>0</v>
      </c>
      <c r="O53" s="172">
        <f t="shared" si="4"/>
        <v>29.53846153846154</v>
      </c>
      <c r="P53" s="172">
        <f t="shared" si="5"/>
        <v>463.26666666666665</v>
      </c>
      <c r="Q53" s="172"/>
      <c r="R53" s="174">
        <v>126.77948717948718</v>
      </c>
      <c r="S53" s="175">
        <v>1327.5413919413918</v>
      </c>
      <c r="T53" s="176">
        <v>0.1376</v>
      </c>
      <c r="U53" s="181"/>
    </row>
    <row r="54" spans="1:23" x14ac:dyDescent="0.3">
      <c r="A54" s="167">
        <v>41485</v>
      </c>
      <c r="B54" s="32">
        <v>4</v>
      </c>
      <c r="C54" s="32">
        <v>8</v>
      </c>
      <c r="D54" s="168" t="s">
        <v>9</v>
      </c>
      <c r="E54" s="169">
        <v>0</v>
      </c>
      <c r="F54" s="169">
        <v>1</v>
      </c>
      <c r="G54" s="169">
        <v>2</v>
      </c>
      <c r="H54" s="180">
        <v>0</v>
      </c>
      <c r="I54" s="180">
        <v>0</v>
      </c>
      <c r="J54" s="170">
        <f t="shared" si="1"/>
        <v>0</v>
      </c>
      <c r="K54" s="170">
        <f t="shared" si="9"/>
        <v>7.384615384615385</v>
      </c>
      <c r="L54" s="170">
        <f t="shared" si="9"/>
        <v>14.76923076923077</v>
      </c>
      <c r="M54" s="170">
        <f t="shared" si="9"/>
        <v>0</v>
      </c>
      <c r="N54" s="170">
        <f t="shared" si="9"/>
        <v>0</v>
      </c>
      <c r="O54" s="172">
        <f t="shared" si="4"/>
        <v>22.153846153846153</v>
      </c>
      <c r="P54" s="172">
        <f t="shared" si="5"/>
        <v>485.42051282051278</v>
      </c>
      <c r="Q54" s="172"/>
      <c r="R54" s="174">
        <v>131.21060439560441</v>
      </c>
      <c r="S54" s="175">
        <v>1458.7913919413918</v>
      </c>
      <c r="T54" s="176">
        <v>0.1492</v>
      </c>
      <c r="U54" s="181"/>
    </row>
    <row r="55" spans="1:23" x14ac:dyDescent="0.3">
      <c r="A55" s="167">
        <v>41486</v>
      </c>
      <c r="B55" s="32">
        <v>3</v>
      </c>
      <c r="C55" s="32">
        <v>5</v>
      </c>
      <c r="D55" s="168" t="s">
        <v>9</v>
      </c>
      <c r="E55" s="169">
        <v>5</v>
      </c>
      <c r="F55" s="169">
        <v>0</v>
      </c>
      <c r="G55" s="169">
        <v>6</v>
      </c>
      <c r="H55" s="180">
        <v>1</v>
      </c>
      <c r="I55" s="180">
        <v>1</v>
      </c>
      <c r="J55" s="170">
        <f t="shared" si="1"/>
        <v>8.3333333333333339</v>
      </c>
      <c r="K55" s="170">
        <f t="shared" si="9"/>
        <v>0</v>
      </c>
      <c r="L55" s="170">
        <f t="shared" si="9"/>
        <v>44.307692307692307</v>
      </c>
      <c r="M55" s="170">
        <f t="shared" si="9"/>
        <v>7.384615384615385</v>
      </c>
      <c r="N55" s="170">
        <f t="shared" si="9"/>
        <v>7.384615384615385</v>
      </c>
      <c r="O55" s="172">
        <f t="shared" si="4"/>
        <v>52.641025641025642</v>
      </c>
      <c r="P55" s="172">
        <f t="shared" si="5"/>
        <v>538.06153846153848</v>
      </c>
      <c r="Q55" s="172"/>
      <c r="R55" s="174">
        <v>149.12384615384616</v>
      </c>
      <c r="S55" s="175">
        <v>1608.0048534798534</v>
      </c>
      <c r="T55" s="176">
        <v>0.16450000000000001</v>
      </c>
      <c r="U55" s="181"/>
    </row>
    <row r="56" spans="1:23" x14ac:dyDescent="0.3">
      <c r="A56" s="167">
        <v>41487</v>
      </c>
      <c r="B56" s="32">
        <v>3</v>
      </c>
      <c r="C56" s="32">
        <v>6</v>
      </c>
      <c r="D56" s="168" t="s">
        <v>10</v>
      </c>
      <c r="E56" s="169">
        <v>10</v>
      </c>
      <c r="F56" s="169">
        <v>0</v>
      </c>
      <c r="G56" s="169">
        <v>0</v>
      </c>
      <c r="H56" s="169">
        <v>1</v>
      </c>
      <c r="I56" s="169">
        <v>0</v>
      </c>
      <c r="J56" s="170">
        <f t="shared" si="1"/>
        <v>20</v>
      </c>
      <c r="K56" s="182">
        <f>SUM(F56/110)*720</f>
        <v>0</v>
      </c>
      <c r="L56" s="182">
        <f>SUM(G56/110)*720</f>
        <v>0</v>
      </c>
      <c r="M56" s="170">
        <f>SUM(H56/110)*720</f>
        <v>6.545454545454545</v>
      </c>
      <c r="N56" s="170">
        <f>SUM(I56/110)*720</f>
        <v>0</v>
      </c>
      <c r="O56" s="172">
        <f t="shared" si="4"/>
        <v>20</v>
      </c>
      <c r="P56" s="172">
        <f t="shared" si="5"/>
        <v>558.06153846153848</v>
      </c>
      <c r="Q56" s="32"/>
      <c r="R56" s="174">
        <v>107.28242424242424</v>
      </c>
      <c r="S56" s="175">
        <v>1715.1487928737927</v>
      </c>
      <c r="T56" s="183">
        <v>0.1782</v>
      </c>
      <c r="U56" s="181"/>
    </row>
    <row r="57" spans="1:23" x14ac:dyDescent="0.3">
      <c r="A57" s="167">
        <v>41488</v>
      </c>
      <c r="B57" s="32">
        <v>3</v>
      </c>
      <c r="C57" s="32">
        <v>6</v>
      </c>
      <c r="D57" s="168" t="s">
        <v>10</v>
      </c>
      <c r="E57" s="169">
        <v>10</v>
      </c>
      <c r="F57" s="169">
        <v>1</v>
      </c>
      <c r="G57" s="169">
        <v>13</v>
      </c>
      <c r="H57" s="169">
        <v>0</v>
      </c>
      <c r="I57" s="169">
        <v>1</v>
      </c>
      <c r="J57" s="170">
        <f t="shared" si="1"/>
        <v>20</v>
      </c>
      <c r="K57" s="182">
        <f t="shared" ref="K57:N103" si="10">SUM(F57/110)*720</f>
        <v>6.545454545454545</v>
      </c>
      <c r="L57" s="182">
        <f t="shared" si="10"/>
        <v>85.090909090909093</v>
      </c>
      <c r="M57" s="170">
        <f t="shared" si="10"/>
        <v>0</v>
      </c>
      <c r="N57" s="170">
        <f t="shared" si="10"/>
        <v>6.545454545454545</v>
      </c>
      <c r="O57" s="172">
        <f t="shared" si="4"/>
        <v>111.63636363636364</v>
      </c>
      <c r="P57" s="172">
        <f t="shared" si="5"/>
        <v>669.6979020979021</v>
      </c>
      <c r="Q57" s="172"/>
      <c r="R57" s="174">
        <v>110.69590909090907</v>
      </c>
      <c r="S57" s="184">
        <v>1825.7710656010654</v>
      </c>
      <c r="T57" s="183">
        <v>0.18920000000000001</v>
      </c>
      <c r="U57" s="181"/>
    </row>
    <row r="58" spans="1:23" x14ac:dyDescent="0.3">
      <c r="A58" s="167">
        <v>41489</v>
      </c>
      <c r="B58" s="32">
        <v>5</v>
      </c>
      <c r="C58" s="32">
        <v>7</v>
      </c>
      <c r="D58" s="168" t="s">
        <v>10</v>
      </c>
      <c r="E58" s="169">
        <v>20</v>
      </c>
      <c r="F58" s="169">
        <v>1</v>
      </c>
      <c r="G58" s="169">
        <v>3</v>
      </c>
      <c r="H58" s="169">
        <v>0</v>
      </c>
      <c r="I58" s="169">
        <v>1</v>
      </c>
      <c r="J58" s="170">
        <f t="shared" si="1"/>
        <v>28</v>
      </c>
      <c r="K58" s="182">
        <f t="shared" si="10"/>
        <v>6.545454545454545</v>
      </c>
      <c r="L58" s="182">
        <f t="shared" si="10"/>
        <v>19.636363636363637</v>
      </c>
      <c r="M58" s="170">
        <f t="shared" si="10"/>
        <v>0</v>
      </c>
      <c r="N58" s="170">
        <f t="shared" si="10"/>
        <v>6.545454545454545</v>
      </c>
      <c r="O58" s="172">
        <f t="shared" si="4"/>
        <v>54.181818181818187</v>
      </c>
      <c r="P58" s="172">
        <f t="shared" si="5"/>
        <v>723.87972027972023</v>
      </c>
      <c r="Q58" s="172"/>
      <c r="R58" s="174">
        <v>174.70606060606059</v>
      </c>
      <c r="S58" s="184">
        <v>2000.5892474192474</v>
      </c>
      <c r="T58" s="183">
        <v>0.20399999999999999</v>
      </c>
      <c r="U58" s="181"/>
      <c r="V58" s="32"/>
      <c r="W58" s="32"/>
    </row>
    <row r="59" spans="1:23" x14ac:dyDescent="0.3">
      <c r="A59" s="167">
        <v>41490</v>
      </c>
      <c r="B59" s="32">
        <v>2</v>
      </c>
      <c r="C59" s="32">
        <v>3</v>
      </c>
      <c r="D59" s="168" t="s">
        <v>10</v>
      </c>
      <c r="E59" s="169">
        <v>3</v>
      </c>
      <c r="F59" s="169">
        <v>0</v>
      </c>
      <c r="G59" s="169">
        <v>6</v>
      </c>
      <c r="H59" s="169">
        <v>0</v>
      </c>
      <c r="I59" s="169">
        <v>0</v>
      </c>
      <c r="J59" s="170">
        <f t="shared" si="1"/>
        <v>4.5</v>
      </c>
      <c r="K59" s="182">
        <f t="shared" si="10"/>
        <v>0</v>
      </c>
      <c r="L59" s="182">
        <f t="shared" si="10"/>
        <v>39.272727272727273</v>
      </c>
      <c r="M59" s="170">
        <f t="shared" si="10"/>
        <v>0</v>
      </c>
      <c r="N59" s="170">
        <f t="shared" si="10"/>
        <v>0</v>
      </c>
      <c r="O59" s="172">
        <f t="shared" si="4"/>
        <v>43.772727272727273</v>
      </c>
      <c r="P59" s="172">
        <f t="shared" si="5"/>
        <v>767.65244755244748</v>
      </c>
      <c r="Q59" s="172"/>
      <c r="R59" s="174">
        <v>156.35125541125541</v>
      </c>
      <c r="S59" s="184">
        <v>2156.9517149517151</v>
      </c>
      <c r="T59" s="183">
        <v>0.21890000000000001</v>
      </c>
      <c r="U59" s="181"/>
      <c r="V59" s="32"/>
      <c r="W59" s="32"/>
    </row>
    <row r="60" spans="1:23" x14ac:dyDescent="0.3">
      <c r="A60" s="167">
        <v>41491</v>
      </c>
      <c r="B60" s="32">
        <v>2</v>
      </c>
      <c r="C60" s="32">
        <v>4</v>
      </c>
      <c r="D60" s="168" t="s">
        <v>10</v>
      </c>
      <c r="E60" s="169">
        <v>6</v>
      </c>
      <c r="F60" s="169">
        <v>0</v>
      </c>
      <c r="G60" s="169">
        <v>1</v>
      </c>
      <c r="H60" s="169">
        <v>0</v>
      </c>
      <c r="I60" s="169">
        <v>1</v>
      </c>
      <c r="J60" s="170">
        <f t="shared" si="1"/>
        <v>12</v>
      </c>
      <c r="K60" s="182">
        <f t="shared" si="10"/>
        <v>0</v>
      </c>
      <c r="L60" s="182">
        <f t="shared" si="10"/>
        <v>6.545454545454545</v>
      </c>
      <c r="M60" s="170">
        <f t="shared" si="10"/>
        <v>0</v>
      </c>
      <c r="N60" s="170">
        <f t="shared" si="10"/>
        <v>6.545454545454545</v>
      </c>
      <c r="O60" s="172">
        <f t="shared" si="4"/>
        <v>18.545454545454547</v>
      </c>
      <c r="P60" s="172">
        <f t="shared" si="5"/>
        <v>786.19790209790199</v>
      </c>
      <c r="Q60" s="172"/>
      <c r="R60" s="174">
        <v>234.91757575757578</v>
      </c>
      <c r="S60" s="184">
        <v>2391.9153513153515</v>
      </c>
      <c r="T60" s="183">
        <v>0.2361</v>
      </c>
      <c r="U60" s="181"/>
      <c r="V60" s="32"/>
      <c r="W60" s="32"/>
    </row>
    <row r="61" spans="1:23" x14ac:dyDescent="0.3">
      <c r="A61" s="167">
        <v>41492</v>
      </c>
      <c r="B61" s="32">
        <v>2</v>
      </c>
      <c r="C61" s="32">
        <v>5</v>
      </c>
      <c r="D61" s="168" t="s">
        <v>10</v>
      </c>
      <c r="E61" s="169">
        <v>0</v>
      </c>
      <c r="F61" s="169">
        <v>1</v>
      </c>
      <c r="G61" s="169">
        <v>5</v>
      </c>
      <c r="H61" s="169">
        <v>0</v>
      </c>
      <c r="I61" s="169">
        <v>0</v>
      </c>
      <c r="J61" s="170">
        <f t="shared" si="1"/>
        <v>0</v>
      </c>
      <c r="K61" s="182">
        <f t="shared" si="10"/>
        <v>6.545454545454545</v>
      </c>
      <c r="L61" s="182">
        <f t="shared" si="10"/>
        <v>32.727272727272727</v>
      </c>
      <c r="M61" s="170">
        <f t="shared" si="10"/>
        <v>0</v>
      </c>
      <c r="N61" s="170">
        <f t="shared" si="10"/>
        <v>0</v>
      </c>
      <c r="O61" s="172">
        <f t="shared" si="4"/>
        <v>39.272727272727273</v>
      </c>
      <c r="P61" s="172">
        <f t="shared" si="5"/>
        <v>825.47062937062924</v>
      </c>
      <c r="Q61" s="172"/>
      <c r="R61" s="174">
        <v>206.02227272727274</v>
      </c>
      <c r="S61" s="184">
        <v>2597.8312604062603</v>
      </c>
      <c r="T61" s="183">
        <v>0.25409999999999999</v>
      </c>
      <c r="U61" s="181"/>
      <c r="V61" s="32"/>
      <c r="W61" s="32"/>
    </row>
    <row r="62" spans="1:23" x14ac:dyDescent="0.3">
      <c r="A62" s="167">
        <v>41493</v>
      </c>
      <c r="B62" s="32">
        <v>3</v>
      </c>
      <c r="C62" s="32">
        <v>5</v>
      </c>
      <c r="D62" s="168" t="s">
        <v>10</v>
      </c>
      <c r="E62" s="169">
        <v>4</v>
      </c>
      <c r="F62" s="169">
        <v>1</v>
      </c>
      <c r="G62" s="169">
        <v>4</v>
      </c>
      <c r="H62" s="169">
        <v>1</v>
      </c>
      <c r="I62" s="169">
        <v>2</v>
      </c>
      <c r="J62" s="170">
        <f t="shared" si="1"/>
        <v>6.6666666666666661</v>
      </c>
      <c r="K62" s="182">
        <f t="shared" si="10"/>
        <v>6.545454545454545</v>
      </c>
      <c r="L62" s="182">
        <f t="shared" si="10"/>
        <v>26.18181818181818</v>
      </c>
      <c r="M62" s="170">
        <f t="shared" si="10"/>
        <v>6.545454545454545</v>
      </c>
      <c r="N62" s="170">
        <f t="shared" si="10"/>
        <v>13.09090909090909</v>
      </c>
      <c r="O62" s="172">
        <f t="shared" si="4"/>
        <v>39.393939393939391</v>
      </c>
      <c r="P62" s="172">
        <f t="shared" si="5"/>
        <v>864.86456876456862</v>
      </c>
      <c r="Q62" s="172"/>
      <c r="R62" s="174">
        <v>228.07086580086579</v>
      </c>
      <c r="S62" s="184">
        <v>2827.0615634365636</v>
      </c>
      <c r="T62" s="183">
        <v>0.27029999999999998</v>
      </c>
      <c r="U62" s="181"/>
      <c r="V62" s="32"/>
      <c r="W62" s="32"/>
    </row>
    <row r="63" spans="1:23" x14ac:dyDescent="0.3">
      <c r="A63" s="167">
        <v>41494</v>
      </c>
      <c r="B63" s="32">
        <v>2</v>
      </c>
      <c r="C63" s="32">
        <v>3</v>
      </c>
      <c r="D63" s="168" t="s">
        <v>10</v>
      </c>
      <c r="E63" s="169">
        <v>3</v>
      </c>
      <c r="F63" s="169">
        <v>1</v>
      </c>
      <c r="G63" s="169">
        <v>14</v>
      </c>
      <c r="H63" s="169">
        <v>0</v>
      </c>
      <c r="I63" s="169">
        <v>3</v>
      </c>
      <c r="J63" s="170">
        <f t="shared" si="1"/>
        <v>4.5</v>
      </c>
      <c r="K63" s="182">
        <f t="shared" si="10"/>
        <v>6.545454545454545</v>
      </c>
      <c r="L63" s="182">
        <f t="shared" si="10"/>
        <v>91.636363636363626</v>
      </c>
      <c r="M63" s="170">
        <f t="shared" si="10"/>
        <v>0</v>
      </c>
      <c r="N63" s="170">
        <f t="shared" si="10"/>
        <v>19.636363636363637</v>
      </c>
      <c r="O63" s="172">
        <f t="shared" si="4"/>
        <v>102.68181818181817</v>
      </c>
      <c r="P63" s="172">
        <f t="shared" si="5"/>
        <v>967.54638694638675</v>
      </c>
      <c r="Q63" s="172"/>
      <c r="R63" s="174">
        <v>219.37181818181816</v>
      </c>
      <c r="S63" s="184">
        <v>3045.4161088911087</v>
      </c>
      <c r="T63" s="183">
        <v>0.28739999999999999</v>
      </c>
      <c r="U63" s="181"/>
      <c r="V63" s="32"/>
      <c r="W63" s="32"/>
    </row>
    <row r="64" spans="1:23" x14ac:dyDescent="0.3">
      <c r="A64" s="167">
        <v>41495</v>
      </c>
      <c r="B64" s="32">
        <v>2</v>
      </c>
      <c r="C64" s="32">
        <v>3</v>
      </c>
      <c r="D64" s="168" t="s">
        <v>10</v>
      </c>
      <c r="E64" s="169">
        <v>0</v>
      </c>
      <c r="F64" s="169">
        <v>0</v>
      </c>
      <c r="G64" s="169">
        <v>4</v>
      </c>
      <c r="H64" s="169">
        <v>0</v>
      </c>
      <c r="I64" s="169">
        <v>2</v>
      </c>
      <c r="J64" s="170">
        <f t="shared" si="1"/>
        <v>0</v>
      </c>
      <c r="K64" s="182">
        <f t="shared" si="10"/>
        <v>0</v>
      </c>
      <c r="L64" s="182">
        <f t="shared" si="10"/>
        <v>26.18181818181818</v>
      </c>
      <c r="M64" s="170">
        <f t="shared" si="10"/>
        <v>0</v>
      </c>
      <c r="N64" s="170">
        <f t="shared" si="10"/>
        <v>13.09090909090909</v>
      </c>
      <c r="O64" s="172">
        <f t="shared" si="4"/>
        <v>26.18181818181818</v>
      </c>
      <c r="P64" s="172">
        <f t="shared" si="5"/>
        <v>993.72820512820488</v>
      </c>
      <c r="Q64" s="172"/>
      <c r="R64" s="174">
        <v>218.10703463203458</v>
      </c>
      <c r="S64" s="184">
        <v>3263.8013902763905</v>
      </c>
      <c r="T64" s="183">
        <v>0.30719999999999997</v>
      </c>
      <c r="U64" s="181"/>
      <c r="V64" s="32"/>
      <c r="W64" s="32"/>
    </row>
    <row r="65" spans="1:23" x14ac:dyDescent="0.3">
      <c r="A65" s="167">
        <v>41496</v>
      </c>
      <c r="B65" s="32">
        <v>2</v>
      </c>
      <c r="C65" s="32">
        <v>5</v>
      </c>
      <c r="D65" s="168" t="s">
        <v>10</v>
      </c>
      <c r="E65" s="169">
        <v>0</v>
      </c>
      <c r="F65" s="169">
        <v>2</v>
      </c>
      <c r="G65" s="169">
        <v>2</v>
      </c>
      <c r="H65" s="169">
        <v>1</v>
      </c>
      <c r="I65" s="169">
        <v>1</v>
      </c>
      <c r="J65" s="170">
        <f t="shared" si="1"/>
        <v>0</v>
      </c>
      <c r="K65" s="182">
        <f t="shared" si="10"/>
        <v>13.09090909090909</v>
      </c>
      <c r="L65" s="182">
        <f t="shared" si="10"/>
        <v>13.09090909090909</v>
      </c>
      <c r="M65" s="170">
        <f t="shared" si="10"/>
        <v>6.545454545454545</v>
      </c>
      <c r="N65" s="170">
        <f t="shared" si="10"/>
        <v>6.545454545454545</v>
      </c>
      <c r="O65" s="172">
        <f t="shared" si="4"/>
        <v>26.18181818181818</v>
      </c>
      <c r="P65" s="172">
        <f t="shared" si="5"/>
        <v>1019.910023310023</v>
      </c>
      <c r="Q65" s="172"/>
      <c r="R65" s="174">
        <v>288.14545454545453</v>
      </c>
      <c r="S65" s="184">
        <v>3551.5922993672998</v>
      </c>
      <c r="T65" s="183">
        <v>0.3256</v>
      </c>
      <c r="U65" s="181"/>
      <c r="V65" s="32"/>
      <c r="W65" s="32"/>
    </row>
    <row r="66" spans="1:23" x14ac:dyDescent="0.3">
      <c r="A66" s="167">
        <v>41497</v>
      </c>
      <c r="B66" s="32">
        <v>3</v>
      </c>
      <c r="C66" s="32">
        <v>4</v>
      </c>
      <c r="D66" s="168" t="s">
        <v>10</v>
      </c>
      <c r="E66" s="169">
        <v>70</v>
      </c>
      <c r="F66" s="169">
        <v>5</v>
      </c>
      <c r="G66" s="169">
        <v>1</v>
      </c>
      <c r="H66" s="169">
        <v>0</v>
      </c>
      <c r="I66" s="169">
        <v>0</v>
      </c>
      <c r="J66" s="170">
        <f t="shared" si="1"/>
        <v>93.333333333333329</v>
      </c>
      <c r="K66" s="182">
        <f t="shared" si="10"/>
        <v>32.727272727272727</v>
      </c>
      <c r="L66" s="182">
        <f t="shared" si="10"/>
        <v>6.545454545454545</v>
      </c>
      <c r="M66" s="170">
        <f t="shared" si="10"/>
        <v>0</v>
      </c>
      <c r="N66" s="170">
        <f t="shared" si="10"/>
        <v>0</v>
      </c>
      <c r="O66" s="172">
        <f t="shared" si="4"/>
        <v>132.60606060606059</v>
      </c>
      <c r="P66" s="172">
        <f t="shared" si="5"/>
        <v>1152.5160839160835</v>
      </c>
      <c r="Q66" s="172"/>
      <c r="R66" s="174">
        <v>249.05365800865803</v>
      </c>
      <c r="S66" s="184">
        <v>3800.6108058608065</v>
      </c>
      <c r="T66" s="183">
        <v>0.34789999999999999</v>
      </c>
      <c r="U66" s="181"/>
      <c r="V66" s="32"/>
      <c r="W66" s="32"/>
    </row>
    <row r="67" spans="1:23" x14ac:dyDescent="0.3">
      <c r="A67" s="167">
        <v>41498</v>
      </c>
      <c r="B67" s="32">
        <v>4</v>
      </c>
      <c r="C67" s="32">
        <v>8</v>
      </c>
      <c r="D67" s="168" t="s">
        <v>10</v>
      </c>
      <c r="E67" s="169">
        <v>20</v>
      </c>
      <c r="F67" s="169">
        <v>0</v>
      </c>
      <c r="G67" s="169">
        <v>7</v>
      </c>
      <c r="H67" s="169">
        <v>1</v>
      </c>
      <c r="I67" s="169">
        <v>0</v>
      </c>
      <c r="J67" s="170">
        <f t="shared" si="1"/>
        <v>40</v>
      </c>
      <c r="K67" s="182">
        <f t="shared" si="10"/>
        <v>0</v>
      </c>
      <c r="L67" s="182">
        <f t="shared" si="10"/>
        <v>45.818181818181813</v>
      </c>
      <c r="M67" s="170">
        <f t="shared" si="10"/>
        <v>6.545454545454545</v>
      </c>
      <c r="N67" s="170">
        <f t="shared" si="10"/>
        <v>0</v>
      </c>
      <c r="O67" s="172">
        <f t="shared" si="4"/>
        <v>85.818181818181813</v>
      </c>
      <c r="P67" s="172">
        <f t="shared" si="5"/>
        <v>1238.3342657342653</v>
      </c>
      <c r="Q67" s="172"/>
      <c r="R67" s="174">
        <v>262.40898268398269</v>
      </c>
      <c r="S67" s="184">
        <v>4063.0267149517153</v>
      </c>
      <c r="T67" s="183">
        <v>0.36820000000000003</v>
      </c>
      <c r="U67" s="181"/>
      <c r="V67" s="32"/>
      <c r="W67" s="32"/>
    </row>
    <row r="68" spans="1:23" x14ac:dyDescent="0.3">
      <c r="A68" s="167">
        <v>41499</v>
      </c>
      <c r="B68" s="32">
        <v>3</v>
      </c>
      <c r="C68" s="32">
        <v>6</v>
      </c>
      <c r="D68" s="168" t="s">
        <v>22</v>
      </c>
      <c r="E68" s="169">
        <v>18</v>
      </c>
      <c r="F68" s="169">
        <v>2</v>
      </c>
      <c r="G68" s="169">
        <v>3</v>
      </c>
      <c r="H68" s="169">
        <v>1</v>
      </c>
      <c r="I68" s="169">
        <v>1</v>
      </c>
      <c r="J68" s="170">
        <f t="shared" si="1"/>
        <v>36</v>
      </c>
      <c r="K68" s="182">
        <f>SUM(F68/100)*720</f>
        <v>14.4</v>
      </c>
      <c r="L68" s="182">
        <f>SUM(G68/100)*720</f>
        <v>21.599999999999998</v>
      </c>
      <c r="M68" s="170">
        <f>SUM(H68/100)*720</f>
        <v>7.2</v>
      </c>
      <c r="N68" s="170">
        <f>SUM(I68/100)*720</f>
        <v>7.2</v>
      </c>
      <c r="O68" s="172">
        <f t="shared" si="4"/>
        <v>72</v>
      </c>
      <c r="P68" s="172">
        <f t="shared" si="5"/>
        <v>1310.3342657342653</v>
      </c>
      <c r="Q68" s="172"/>
      <c r="R68" s="174">
        <v>232.01878787878792</v>
      </c>
      <c r="S68" s="184">
        <v>4275.0794422244417</v>
      </c>
      <c r="T68" s="183">
        <v>0.38890000000000002</v>
      </c>
      <c r="U68" s="181"/>
      <c r="V68" s="32"/>
      <c r="W68" s="32"/>
    </row>
    <row r="69" spans="1:23" x14ac:dyDescent="0.3">
      <c r="A69" s="167">
        <v>41500</v>
      </c>
      <c r="B69" s="32">
        <v>2</v>
      </c>
      <c r="C69" s="32">
        <v>3</v>
      </c>
      <c r="D69" s="168" t="s">
        <v>10</v>
      </c>
      <c r="E69" s="169">
        <v>20</v>
      </c>
      <c r="F69" s="169">
        <v>2</v>
      </c>
      <c r="G69" s="169">
        <v>3</v>
      </c>
      <c r="H69" s="169">
        <v>1</v>
      </c>
      <c r="I69" s="169">
        <v>0</v>
      </c>
      <c r="J69" s="170">
        <f t="shared" si="1"/>
        <v>30</v>
      </c>
      <c r="K69" s="182">
        <f t="shared" si="10"/>
        <v>13.09090909090909</v>
      </c>
      <c r="L69" s="182">
        <f t="shared" si="10"/>
        <v>19.636363636363637</v>
      </c>
      <c r="M69" s="170">
        <f t="shared" si="10"/>
        <v>6.545454545454545</v>
      </c>
      <c r="N69" s="170">
        <f t="shared" si="10"/>
        <v>0</v>
      </c>
      <c r="O69" s="172">
        <f t="shared" si="4"/>
        <v>62.727272727272734</v>
      </c>
      <c r="P69" s="172">
        <f t="shared" si="5"/>
        <v>1373.061538461538</v>
      </c>
      <c r="Q69" s="172"/>
      <c r="R69" s="174">
        <v>215.44166666666669</v>
      </c>
      <c r="S69" s="184">
        <v>4510.6885331335325</v>
      </c>
      <c r="T69" s="183">
        <v>0.41120000000000001</v>
      </c>
      <c r="U69" s="181"/>
      <c r="V69" s="32"/>
      <c r="W69" s="32"/>
    </row>
    <row r="70" spans="1:23" x14ac:dyDescent="0.3">
      <c r="A70" s="167">
        <v>41501</v>
      </c>
      <c r="B70" s="32">
        <v>3</v>
      </c>
      <c r="C70" s="32">
        <v>5</v>
      </c>
      <c r="D70" s="168" t="s">
        <v>10</v>
      </c>
      <c r="E70" s="169">
        <v>35</v>
      </c>
      <c r="F70" s="169">
        <v>0</v>
      </c>
      <c r="G70" s="169">
        <v>5</v>
      </c>
      <c r="H70" s="169">
        <v>6</v>
      </c>
      <c r="I70" s="169">
        <v>1</v>
      </c>
      <c r="J70" s="170">
        <f t="shared" si="1"/>
        <v>58.333333333333329</v>
      </c>
      <c r="K70" s="170">
        <f t="shared" si="10"/>
        <v>0</v>
      </c>
      <c r="L70" s="170">
        <f t="shared" si="10"/>
        <v>32.727272727272727</v>
      </c>
      <c r="M70" s="170">
        <f t="shared" si="10"/>
        <v>39.272727272727273</v>
      </c>
      <c r="N70" s="170">
        <f t="shared" si="10"/>
        <v>6.545454545454545</v>
      </c>
      <c r="O70" s="172">
        <f t="shared" si="4"/>
        <v>91.060606060606062</v>
      </c>
      <c r="P70" s="172">
        <f t="shared" si="5"/>
        <v>1464.122144522144</v>
      </c>
      <c r="Q70" s="172"/>
      <c r="R70" s="174">
        <v>303.57015151515151</v>
      </c>
      <c r="S70" s="184">
        <v>4814.0648967698962</v>
      </c>
      <c r="T70" s="183">
        <v>0.435</v>
      </c>
      <c r="U70" s="185"/>
      <c r="V70" s="32"/>
      <c r="W70" s="32"/>
    </row>
    <row r="71" spans="1:23" x14ac:dyDescent="0.3">
      <c r="A71" s="167">
        <v>41502</v>
      </c>
      <c r="B71" s="32">
        <v>3</v>
      </c>
      <c r="C71" s="32">
        <v>5</v>
      </c>
      <c r="D71" s="168" t="s">
        <v>10</v>
      </c>
      <c r="E71" s="169">
        <v>80</v>
      </c>
      <c r="F71" s="169">
        <v>4</v>
      </c>
      <c r="G71" s="169">
        <v>3</v>
      </c>
      <c r="H71" s="169">
        <v>5</v>
      </c>
      <c r="I71" s="169">
        <v>0</v>
      </c>
      <c r="J71" s="170">
        <f t="shared" ref="J71:J118" si="11">IFERROR(SUM(E71/B71)*C71,)</f>
        <v>133.33333333333334</v>
      </c>
      <c r="K71" s="170">
        <f t="shared" si="10"/>
        <v>26.18181818181818</v>
      </c>
      <c r="L71" s="170">
        <f t="shared" si="10"/>
        <v>19.636363636363637</v>
      </c>
      <c r="M71" s="170">
        <f t="shared" si="10"/>
        <v>32.727272727272727</v>
      </c>
      <c r="N71" s="170">
        <f t="shared" si="10"/>
        <v>0</v>
      </c>
      <c r="O71" s="172">
        <f t="shared" ref="O71:O118" si="12">IFERROR(SUM(J71+K71+L71),O71)</f>
        <v>179.15151515151516</v>
      </c>
      <c r="P71" s="172">
        <f t="shared" si="5"/>
        <v>1643.2736596736593</v>
      </c>
      <c r="Q71" s="172"/>
      <c r="R71" s="174">
        <v>294.38670995670992</v>
      </c>
      <c r="S71" s="184">
        <v>5108.5164119214114</v>
      </c>
      <c r="T71" s="183">
        <v>0.46229999999999999</v>
      </c>
      <c r="V71" s="186"/>
    </row>
    <row r="72" spans="1:23" x14ac:dyDescent="0.3">
      <c r="A72" s="167">
        <v>41503</v>
      </c>
      <c r="B72" s="32">
        <v>5</v>
      </c>
      <c r="C72" s="32">
        <v>6</v>
      </c>
      <c r="D72" s="168" t="s">
        <v>10</v>
      </c>
      <c r="E72" s="169">
        <v>45</v>
      </c>
      <c r="F72" s="169">
        <v>3</v>
      </c>
      <c r="G72" s="169">
        <v>3</v>
      </c>
      <c r="H72" s="169">
        <v>1</v>
      </c>
      <c r="I72" s="169">
        <v>0</v>
      </c>
      <c r="J72" s="170">
        <f t="shared" si="11"/>
        <v>54</v>
      </c>
      <c r="K72" s="170">
        <f t="shared" si="10"/>
        <v>19.636363636363637</v>
      </c>
      <c r="L72" s="170">
        <f t="shared" si="10"/>
        <v>19.636363636363637</v>
      </c>
      <c r="M72" s="170">
        <f t="shared" si="10"/>
        <v>6.545454545454545</v>
      </c>
      <c r="N72" s="170">
        <f t="shared" si="10"/>
        <v>0</v>
      </c>
      <c r="O72" s="172">
        <f t="shared" si="12"/>
        <v>93.27272727272728</v>
      </c>
      <c r="P72" s="172">
        <f t="shared" si="5"/>
        <v>1736.5463869463865</v>
      </c>
      <c r="Q72" s="172"/>
      <c r="R72" s="174">
        <v>259.6068181818182</v>
      </c>
      <c r="S72" s="184">
        <v>5368.0323210123215</v>
      </c>
      <c r="T72" s="183">
        <v>0.48259999999999997</v>
      </c>
      <c r="V72" s="186"/>
    </row>
    <row r="73" spans="1:23" x14ac:dyDescent="0.3">
      <c r="A73" s="167">
        <v>41504</v>
      </c>
      <c r="B73" s="32">
        <v>3</v>
      </c>
      <c r="C73" s="32">
        <v>3</v>
      </c>
      <c r="D73" s="168" t="s">
        <v>10</v>
      </c>
      <c r="E73" s="169">
        <v>10</v>
      </c>
      <c r="F73" s="169">
        <v>2</v>
      </c>
      <c r="G73" s="169">
        <v>9</v>
      </c>
      <c r="H73" s="169">
        <v>0</v>
      </c>
      <c r="I73" s="169">
        <v>1</v>
      </c>
      <c r="J73" s="170">
        <f t="shared" si="11"/>
        <v>10</v>
      </c>
      <c r="K73" s="170">
        <f t="shared" si="10"/>
        <v>13.09090909090909</v>
      </c>
      <c r="L73" s="170">
        <f t="shared" si="10"/>
        <v>58.909090909090907</v>
      </c>
      <c r="M73" s="170">
        <f t="shared" si="10"/>
        <v>0</v>
      </c>
      <c r="N73" s="170">
        <f t="shared" si="10"/>
        <v>6.545454545454545</v>
      </c>
      <c r="O73" s="172">
        <f t="shared" si="12"/>
        <v>82</v>
      </c>
      <c r="P73" s="172">
        <f t="shared" ref="P73:P118" si="13">O73+P72</f>
        <v>1818.5463869463865</v>
      </c>
      <c r="Q73" s="172"/>
      <c r="R73" s="174">
        <v>210.80281385281381</v>
      </c>
      <c r="S73" s="184">
        <v>5576.8323210123208</v>
      </c>
      <c r="T73" s="183">
        <v>0.50470000000000004</v>
      </c>
      <c r="V73" s="186"/>
    </row>
    <row r="74" spans="1:23" x14ac:dyDescent="0.3">
      <c r="A74" s="167">
        <v>41505</v>
      </c>
      <c r="B74" s="32">
        <v>4</v>
      </c>
      <c r="C74" s="32">
        <v>9</v>
      </c>
      <c r="D74" s="168" t="s">
        <v>10</v>
      </c>
      <c r="E74" s="169">
        <v>0</v>
      </c>
      <c r="F74" s="169">
        <v>2</v>
      </c>
      <c r="G74" s="169">
        <v>13</v>
      </c>
      <c r="H74" s="169">
        <v>1</v>
      </c>
      <c r="I74" s="169">
        <v>2</v>
      </c>
      <c r="J74" s="170">
        <f t="shared" si="11"/>
        <v>0</v>
      </c>
      <c r="K74" s="170">
        <f t="shared" si="10"/>
        <v>13.09090909090909</v>
      </c>
      <c r="L74" s="170">
        <f t="shared" si="10"/>
        <v>85.090909090909093</v>
      </c>
      <c r="M74" s="170">
        <f t="shared" si="10"/>
        <v>6.545454545454545</v>
      </c>
      <c r="N74" s="170">
        <f t="shared" si="10"/>
        <v>13.09090909090909</v>
      </c>
      <c r="O74" s="172">
        <f t="shared" si="12"/>
        <v>98.181818181818187</v>
      </c>
      <c r="P74" s="172">
        <f t="shared" si="13"/>
        <v>1916.7282051282048</v>
      </c>
      <c r="Q74" s="172"/>
      <c r="R74" s="174">
        <v>345.01348484848478</v>
      </c>
      <c r="S74" s="184">
        <v>5923.9495937395941</v>
      </c>
      <c r="T74" s="183">
        <v>0.5282</v>
      </c>
      <c r="V74" s="186"/>
    </row>
    <row r="75" spans="1:23" x14ac:dyDescent="0.3">
      <c r="A75" s="167">
        <v>41506</v>
      </c>
      <c r="B75" s="32">
        <v>4</v>
      </c>
      <c r="C75" s="32">
        <v>8</v>
      </c>
      <c r="D75" s="168" t="s">
        <v>10</v>
      </c>
      <c r="E75" s="169">
        <v>40</v>
      </c>
      <c r="F75" s="180">
        <v>1</v>
      </c>
      <c r="G75" s="180">
        <v>9</v>
      </c>
      <c r="H75" s="180">
        <v>1</v>
      </c>
      <c r="I75" s="180">
        <v>4</v>
      </c>
      <c r="J75" s="170">
        <f t="shared" si="11"/>
        <v>80</v>
      </c>
      <c r="K75" s="170">
        <f t="shared" si="10"/>
        <v>6.545454545454545</v>
      </c>
      <c r="L75" s="170">
        <f t="shared" si="10"/>
        <v>58.909090909090907</v>
      </c>
      <c r="M75" s="170">
        <f t="shared" si="10"/>
        <v>6.545454545454545</v>
      </c>
      <c r="N75" s="170">
        <f t="shared" si="10"/>
        <v>26.18181818181818</v>
      </c>
      <c r="O75" s="172">
        <f t="shared" si="12"/>
        <v>145.45454545454544</v>
      </c>
      <c r="P75" s="172">
        <f t="shared" si="13"/>
        <v>2062.18275058275</v>
      </c>
      <c r="Q75" s="172"/>
      <c r="R75" s="174">
        <v>300.77090909090913</v>
      </c>
      <c r="S75" s="184">
        <v>6224.6750482850475</v>
      </c>
      <c r="T75" s="183">
        <v>0.55120000000000002</v>
      </c>
      <c r="V75" s="186"/>
    </row>
    <row r="76" spans="1:23" x14ac:dyDescent="0.3">
      <c r="A76" s="167">
        <v>41507</v>
      </c>
      <c r="B76" s="32">
        <v>5</v>
      </c>
      <c r="C76" s="32">
        <v>10</v>
      </c>
      <c r="D76" s="168" t="s">
        <v>10</v>
      </c>
      <c r="E76" s="169">
        <v>252</v>
      </c>
      <c r="F76" s="180">
        <v>3</v>
      </c>
      <c r="G76" s="180">
        <v>19</v>
      </c>
      <c r="H76" s="180">
        <v>0</v>
      </c>
      <c r="I76" s="180">
        <v>0</v>
      </c>
      <c r="J76" s="170">
        <f t="shared" si="11"/>
        <v>504</v>
      </c>
      <c r="K76" s="170">
        <f t="shared" ref="K76:L79" si="14">SUM(F76/110)*720</f>
        <v>19.636363636363637</v>
      </c>
      <c r="L76" s="170">
        <f t="shared" si="14"/>
        <v>124.36363636363636</v>
      </c>
      <c r="M76" s="170">
        <f t="shared" si="10"/>
        <v>0</v>
      </c>
      <c r="N76" s="170">
        <f t="shared" si="10"/>
        <v>0</v>
      </c>
      <c r="O76" s="172">
        <f t="shared" si="12"/>
        <v>648</v>
      </c>
      <c r="P76" s="172">
        <f t="shared" si="13"/>
        <v>2710.18275058275</v>
      </c>
      <c r="Q76" s="172"/>
      <c r="R76" s="174">
        <v>378.53906926406933</v>
      </c>
      <c r="S76" s="184">
        <v>6603.2750482850479</v>
      </c>
      <c r="T76" s="183">
        <v>0.57569999999999999</v>
      </c>
      <c r="V76" s="186"/>
    </row>
    <row r="77" spans="1:23" x14ac:dyDescent="0.3">
      <c r="A77" s="167">
        <v>41508</v>
      </c>
      <c r="B77" s="32">
        <v>4</v>
      </c>
      <c r="C77" s="32">
        <v>8</v>
      </c>
      <c r="D77" s="168" t="s">
        <v>10</v>
      </c>
      <c r="E77" s="169">
        <v>9</v>
      </c>
      <c r="F77" s="180">
        <v>2</v>
      </c>
      <c r="G77" s="180">
        <v>7</v>
      </c>
      <c r="H77" s="180">
        <v>0</v>
      </c>
      <c r="I77" s="180">
        <v>0</v>
      </c>
      <c r="J77" s="170">
        <f t="shared" si="11"/>
        <v>18</v>
      </c>
      <c r="K77" s="170">
        <f t="shared" si="14"/>
        <v>13.09090909090909</v>
      </c>
      <c r="L77" s="170">
        <f t="shared" si="14"/>
        <v>45.818181818181813</v>
      </c>
      <c r="M77" s="170">
        <f t="shared" si="10"/>
        <v>0</v>
      </c>
      <c r="N77" s="170">
        <f t="shared" si="10"/>
        <v>0</v>
      </c>
      <c r="O77" s="172">
        <f t="shared" si="12"/>
        <v>76.909090909090907</v>
      </c>
      <c r="P77" s="172">
        <f t="shared" si="13"/>
        <v>2787.091841491841</v>
      </c>
      <c r="Q77" s="172"/>
      <c r="R77" s="174">
        <v>311.34924242424239</v>
      </c>
      <c r="S77" s="184">
        <v>6914.5977755577769</v>
      </c>
      <c r="T77" s="183">
        <v>0.60289999999999999</v>
      </c>
      <c r="V77" s="186"/>
    </row>
    <row r="78" spans="1:23" x14ac:dyDescent="0.3">
      <c r="A78" s="167">
        <v>41509</v>
      </c>
      <c r="B78" s="32">
        <v>4</v>
      </c>
      <c r="C78" s="32">
        <v>8</v>
      </c>
      <c r="D78" s="168" t="s">
        <v>10</v>
      </c>
      <c r="E78" s="169">
        <v>1</v>
      </c>
      <c r="F78" s="180">
        <v>2</v>
      </c>
      <c r="G78" s="180">
        <v>12</v>
      </c>
      <c r="H78" s="180">
        <v>0</v>
      </c>
      <c r="I78" s="180">
        <v>1</v>
      </c>
      <c r="J78" s="170">
        <f t="shared" si="11"/>
        <v>2</v>
      </c>
      <c r="K78" s="170">
        <f t="shared" si="14"/>
        <v>13.09090909090909</v>
      </c>
      <c r="L78" s="170">
        <f t="shared" si="14"/>
        <v>78.545454545454547</v>
      </c>
      <c r="M78" s="170">
        <f t="shared" si="10"/>
        <v>0</v>
      </c>
      <c r="N78" s="170">
        <f t="shared" si="10"/>
        <v>6.545454545454545</v>
      </c>
      <c r="O78" s="172">
        <f t="shared" si="12"/>
        <v>93.63636363636364</v>
      </c>
      <c r="P78" s="172">
        <f t="shared" si="13"/>
        <v>2880.7282051282045</v>
      </c>
      <c r="Q78" s="172"/>
      <c r="R78" s="174">
        <v>267.12770562770561</v>
      </c>
      <c r="S78" s="184">
        <v>7181.7371694971707</v>
      </c>
      <c r="T78" s="183">
        <v>0.628</v>
      </c>
      <c r="V78" s="186"/>
    </row>
    <row r="79" spans="1:23" x14ac:dyDescent="0.3">
      <c r="A79" s="167">
        <v>41510</v>
      </c>
      <c r="B79" s="32">
        <v>5</v>
      </c>
      <c r="C79" s="32">
        <v>8</v>
      </c>
      <c r="D79" s="168" t="s">
        <v>10</v>
      </c>
      <c r="E79" s="169">
        <v>12</v>
      </c>
      <c r="F79" s="169">
        <v>2</v>
      </c>
      <c r="G79" s="169">
        <v>26</v>
      </c>
      <c r="H79" s="169">
        <v>0</v>
      </c>
      <c r="I79" s="169">
        <v>1</v>
      </c>
      <c r="J79" s="170">
        <f t="shared" si="11"/>
        <v>19.2</v>
      </c>
      <c r="K79" s="170">
        <f t="shared" si="14"/>
        <v>13.09090909090909</v>
      </c>
      <c r="L79" s="170">
        <f t="shared" si="14"/>
        <v>170.18181818181819</v>
      </c>
      <c r="M79" s="170">
        <f t="shared" si="10"/>
        <v>0</v>
      </c>
      <c r="N79" s="170">
        <f t="shared" si="10"/>
        <v>6.545454545454545</v>
      </c>
      <c r="O79" s="172">
        <f t="shared" si="12"/>
        <v>202.47272727272727</v>
      </c>
      <c r="P79" s="172">
        <f t="shared" si="13"/>
        <v>3083.2009324009318</v>
      </c>
      <c r="Q79" s="172"/>
      <c r="R79" s="174">
        <v>290.725303030303</v>
      </c>
      <c r="S79" s="184">
        <v>7472.4321694971686</v>
      </c>
      <c r="T79" s="183">
        <v>0.65239999999999998</v>
      </c>
      <c r="V79" s="186"/>
    </row>
    <row r="80" spans="1:23" x14ac:dyDescent="0.3">
      <c r="A80" s="167">
        <v>41511</v>
      </c>
      <c r="B80" s="32">
        <v>4</v>
      </c>
      <c r="C80" s="32">
        <v>7</v>
      </c>
      <c r="D80" s="168" t="s">
        <v>10</v>
      </c>
      <c r="E80" s="169">
        <v>3</v>
      </c>
      <c r="F80" s="169">
        <v>0</v>
      </c>
      <c r="G80" s="169">
        <v>15</v>
      </c>
      <c r="H80" s="169">
        <v>0</v>
      </c>
      <c r="I80" s="169">
        <v>2</v>
      </c>
      <c r="J80" s="170">
        <f t="shared" si="11"/>
        <v>5.25</v>
      </c>
      <c r="K80" s="170">
        <f t="shared" si="10"/>
        <v>0</v>
      </c>
      <c r="L80" s="170">
        <f t="shared" si="10"/>
        <v>98.181818181818173</v>
      </c>
      <c r="M80" s="170">
        <f t="shared" si="10"/>
        <v>0</v>
      </c>
      <c r="N80" s="170">
        <f t="shared" si="10"/>
        <v>13.09090909090909</v>
      </c>
      <c r="O80" s="172">
        <f t="shared" si="12"/>
        <v>103.43181818181817</v>
      </c>
      <c r="P80" s="172">
        <f t="shared" si="13"/>
        <v>3186.6327505827498</v>
      </c>
      <c r="Q80" s="172"/>
      <c r="R80" s="174">
        <v>266.10649350649351</v>
      </c>
      <c r="S80" s="184">
        <v>7738.5685331335335</v>
      </c>
      <c r="T80" s="183">
        <v>0.67469999999999997</v>
      </c>
      <c r="V80" s="186"/>
    </row>
    <row r="81" spans="1:24" x14ac:dyDescent="0.3">
      <c r="A81" s="167">
        <v>41512</v>
      </c>
      <c r="B81" s="32">
        <v>5</v>
      </c>
      <c r="C81" s="32">
        <v>7</v>
      </c>
      <c r="D81" s="168" t="s">
        <v>10</v>
      </c>
      <c r="E81" s="169">
        <v>7</v>
      </c>
      <c r="F81" s="169">
        <v>8</v>
      </c>
      <c r="G81" s="169">
        <v>23</v>
      </c>
      <c r="H81" s="169">
        <v>7</v>
      </c>
      <c r="I81" s="169">
        <v>0</v>
      </c>
      <c r="J81" s="170">
        <f t="shared" si="11"/>
        <v>9.7999999999999989</v>
      </c>
      <c r="K81" s="170">
        <f t="shared" si="10"/>
        <v>52.36363636363636</v>
      </c>
      <c r="L81" s="170">
        <f t="shared" si="10"/>
        <v>150.54545454545453</v>
      </c>
      <c r="M81" s="170">
        <f t="shared" si="10"/>
        <v>45.818181818181813</v>
      </c>
      <c r="N81" s="170">
        <f t="shared" si="10"/>
        <v>0</v>
      </c>
      <c r="O81" s="172">
        <f t="shared" si="12"/>
        <v>212.70909090909089</v>
      </c>
      <c r="P81" s="172">
        <f t="shared" si="13"/>
        <v>3399.3418414918406</v>
      </c>
      <c r="Q81" s="172"/>
      <c r="R81" s="174">
        <v>311.92848484848486</v>
      </c>
      <c r="S81" s="184">
        <v>8050.6212604062603</v>
      </c>
      <c r="T81" s="183">
        <v>0.69720000000000004</v>
      </c>
      <c r="V81" s="186"/>
    </row>
    <row r="82" spans="1:24" x14ac:dyDescent="0.3">
      <c r="A82" s="167">
        <v>41513</v>
      </c>
      <c r="B82" s="32">
        <v>5</v>
      </c>
      <c r="C82" s="32">
        <v>11</v>
      </c>
      <c r="D82" s="168" t="s">
        <v>10</v>
      </c>
      <c r="E82" s="169">
        <v>58</v>
      </c>
      <c r="F82" s="169">
        <v>1</v>
      </c>
      <c r="G82" s="169">
        <v>9</v>
      </c>
      <c r="H82" s="169">
        <v>3</v>
      </c>
      <c r="I82" s="169">
        <v>1</v>
      </c>
      <c r="J82" s="170">
        <f t="shared" si="11"/>
        <v>127.6</v>
      </c>
      <c r="K82" s="170">
        <f t="shared" si="10"/>
        <v>6.545454545454545</v>
      </c>
      <c r="L82" s="170">
        <f t="shared" si="10"/>
        <v>58.909090909090907</v>
      </c>
      <c r="M82" s="170">
        <f t="shared" si="10"/>
        <v>19.636363636363637</v>
      </c>
      <c r="N82" s="170">
        <f t="shared" si="10"/>
        <v>6.545454545454545</v>
      </c>
      <c r="O82" s="172">
        <f t="shared" si="12"/>
        <v>193.05454545454543</v>
      </c>
      <c r="P82" s="172">
        <f t="shared" si="13"/>
        <v>3592.396386946386</v>
      </c>
      <c r="Q82" s="172"/>
      <c r="R82" s="174">
        <v>314.52166666666665</v>
      </c>
      <c r="S82" s="184">
        <v>8364.991714951715</v>
      </c>
      <c r="T82" s="183">
        <v>0.72419999999999995</v>
      </c>
      <c r="V82" s="186"/>
    </row>
    <row r="83" spans="1:24" x14ac:dyDescent="0.3">
      <c r="A83" s="167">
        <v>41514</v>
      </c>
      <c r="B83" s="33">
        <v>2</v>
      </c>
      <c r="C83" s="33">
        <v>4</v>
      </c>
      <c r="D83" s="168" t="s">
        <v>10</v>
      </c>
      <c r="E83" s="180">
        <v>3</v>
      </c>
      <c r="F83" s="180">
        <v>5</v>
      </c>
      <c r="G83" s="180">
        <v>21</v>
      </c>
      <c r="H83" s="180">
        <v>0</v>
      </c>
      <c r="I83" s="180">
        <v>4</v>
      </c>
      <c r="J83" s="170">
        <f t="shared" si="11"/>
        <v>6</v>
      </c>
      <c r="K83" s="187">
        <f t="shared" si="10"/>
        <v>32.727272727272727</v>
      </c>
      <c r="L83" s="187">
        <f t="shared" si="10"/>
        <v>137.45454545454547</v>
      </c>
      <c r="M83" s="187">
        <f t="shared" si="10"/>
        <v>0</v>
      </c>
      <c r="N83" s="187">
        <f t="shared" si="10"/>
        <v>26.18181818181818</v>
      </c>
      <c r="O83" s="172">
        <f t="shared" si="12"/>
        <v>176.18181818181819</v>
      </c>
      <c r="P83" s="172">
        <f t="shared" si="13"/>
        <v>3768.578205128204</v>
      </c>
      <c r="Q83" s="172"/>
      <c r="R83" s="174">
        <v>370.12878787878788</v>
      </c>
      <c r="S83" s="184">
        <v>8735.1917149517139</v>
      </c>
      <c r="T83" s="183">
        <v>0.74460000000000004</v>
      </c>
      <c r="U83" s="185"/>
      <c r="V83" s="186"/>
      <c r="X83" s="185"/>
    </row>
    <row r="84" spans="1:24" x14ac:dyDescent="0.3">
      <c r="A84" s="167">
        <v>41515</v>
      </c>
      <c r="B84" s="32">
        <v>1</v>
      </c>
      <c r="C84" s="32">
        <v>4</v>
      </c>
      <c r="D84" s="168" t="s">
        <v>10</v>
      </c>
      <c r="E84" s="169">
        <v>0</v>
      </c>
      <c r="F84" s="169">
        <v>2</v>
      </c>
      <c r="G84" s="169">
        <v>17</v>
      </c>
      <c r="H84" s="169">
        <v>2</v>
      </c>
      <c r="I84" s="169">
        <v>1</v>
      </c>
      <c r="J84" s="170">
        <f t="shared" si="11"/>
        <v>0</v>
      </c>
      <c r="K84" s="170">
        <f t="shared" si="10"/>
        <v>13.09090909090909</v>
      </c>
      <c r="L84" s="170">
        <f t="shared" si="10"/>
        <v>111.27272727272727</v>
      </c>
      <c r="M84" s="170">
        <f t="shared" si="10"/>
        <v>13.09090909090909</v>
      </c>
      <c r="N84" s="170">
        <f t="shared" si="10"/>
        <v>6.545454545454545</v>
      </c>
      <c r="O84" s="172">
        <f t="shared" si="12"/>
        <v>124.36363636363636</v>
      </c>
      <c r="P84" s="172">
        <f t="shared" si="13"/>
        <v>3892.9418414918405</v>
      </c>
      <c r="Q84" s="172"/>
      <c r="R84" s="174">
        <v>281.48896103896107</v>
      </c>
      <c r="S84" s="184">
        <v>9016.5870396270402</v>
      </c>
      <c r="T84" s="183">
        <v>0.76290000000000002</v>
      </c>
      <c r="V84" s="186"/>
    </row>
    <row r="85" spans="1:24" x14ac:dyDescent="0.3">
      <c r="A85" s="167">
        <v>41516</v>
      </c>
      <c r="B85" s="32">
        <v>5</v>
      </c>
      <c r="C85" s="32">
        <v>8</v>
      </c>
      <c r="D85" s="168" t="s">
        <v>10</v>
      </c>
      <c r="E85" s="169">
        <v>0</v>
      </c>
      <c r="F85" s="169">
        <v>3</v>
      </c>
      <c r="G85" s="169">
        <v>6</v>
      </c>
      <c r="H85" s="169">
        <v>2</v>
      </c>
      <c r="I85" s="169">
        <v>7</v>
      </c>
      <c r="J85" s="170">
        <f t="shared" si="11"/>
        <v>0</v>
      </c>
      <c r="K85" s="170">
        <f t="shared" si="10"/>
        <v>19.636363636363637</v>
      </c>
      <c r="L85" s="170">
        <f t="shared" si="10"/>
        <v>39.272727272727273</v>
      </c>
      <c r="M85" s="170">
        <f t="shared" si="10"/>
        <v>13.09090909090909</v>
      </c>
      <c r="N85" s="170">
        <f t="shared" si="10"/>
        <v>45.818181818181813</v>
      </c>
      <c r="O85" s="172">
        <f t="shared" si="12"/>
        <v>58.909090909090907</v>
      </c>
      <c r="P85" s="172">
        <f t="shared" si="13"/>
        <v>3951.8509324009315</v>
      </c>
      <c r="Q85" s="172"/>
      <c r="R85" s="174">
        <v>207.57454545454544</v>
      </c>
      <c r="S85" s="184">
        <v>9224.0643123543105</v>
      </c>
      <c r="T85" s="183">
        <v>0.77800000000000002</v>
      </c>
      <c r="V85" s="186"/>
    </row>
    <row r="86" spans="1:24" x14ac:dyDescent="0.3">
      <c r="A86" s="167">
        <v>41517</v>
      </c>
      <c r="B86" s="32">
        <v>2</v>
      </c>
      <c r="C86" s="32">
        <v>7</v>
      </c>
      <c r="D86" s="168" t="s">
        <v>10</v>
      </c>
      <c r="E86" s="169">
        <v>4</v>
      </c>
      <c r="F86" s="169">
        <v>7</v>
      </c>
      <c r="G86" s="169">
        <v>17</v>
      </c>
      <c r="H86" s="169">
        <v>0</v>
      </c>
      <c r="I86" s="169">
        <v>3</v>
      </c>
      <c r="J86" s="170">
        <f t="shared" si="11"/>
        <v>14</v>
      </c>
      <c r="K86" s="170">
        <f t="shared" si="10"/>
        <v>45.818181818181813</v>
      </c>
      <c r="L86" s="170">
        <f t="shared" si="10"/>
        <v>111.27272727272727</v>
      </c>
      <c r="M86" s="170">
        <f t="shared" si="10"/>
        <v>0</v>
      </c>
      <c r="N86" s="170">
        <f t="shared" si="10"/>
        <v>19.636363636363637</v>
      </c>
      <c r="O86" s="172">
        <f t="shared" si="12"/>
        <v>171.09090909090907</v>
      </c>
      <c r="P86" s="172">
        <f t="shared" si="13"/>
        <v>4122.9418414918409</v>
      </c>
      <c r="Q86" s="172"/>
      <c r="R86" s="174">
        <v>183.26409090909095</v>
      </c>
      <c r="S86" s="184">
        <v>9407.514312354313</v>
      </c>
      <c r="T86" s="183">
        <v>0.78979999999999995</v>
      </c>
      <c r="V86" s="186"/>
    </row>
    <row r="87" spans="1:24" x14ac:dyDescent="0.3">
      <c r="A87" s="167">
        <v>41518</v>
      </c>
      <c r="B87" s="32">
        <v>4</v>
      </c>
      <c r="C87" s="32">
        <v>7</v>
      </c>
      <c r="D87" s="168" t="s">
        <v>10</v>
      </c>
      <c r="E87" s="169">
        <v>7</v>
      </c>
      <c r="F87" s="169">
        <v>2</v>
      </c>
      <c r="G87" s="169">
        <v>4</v>
      </c>
      <c r="H87" s="169">
        <v>0</v>
      </c>
      <c r="I87" s="169">
        <v>0</v>
      </c>
      <c r="J87" s="170">
        <f t="shared" si="11"/>
        <v>12.25</v>
      </c>
      <c r="K87" s="170">
        <f t="shared" si="10"/>
        <v>13.09090909090909</v>
      </c>
      <c r="L87" s="170">
        <f t="shared" si="10"/>
        <v>26.18181818181818</v>
      </c>
      <c r="M87" s="170">
        <f t="shared" si="10"/>
        <v>0</v>
      </c>
      <c r="N87" s="170">
        <f t="shared" si="10"/>
        <v>0</v>
      </c>
      <c r="O87" s="172">
        <f t="shared" si="12"/>
        <v>51.522727272727266</v>
      </c>
      <c r="P87" s="172">
        <f t="shared" si="13"/>
        <v>4174.464568764568</v>
      </c>
      <c r="Q87" s="172"/>
      <c r="R87" s="174">
        <v>220.94439393939396</v>
      </c>
      <c r="S87" s="184">
        <v>9628.2582517482497</v>
      </c>
      <c r="T87" s="183">
        <v>0.80469999999999997</v>
      </c>
      <c r="V87" s="186"/>
    </row>
    <row r="88" spans="1:24" x14ac:dyDescent="0.3">
      <c r="A88" s="167">
        <v>41519</v>
      </c>
      <c r="B88" s="32">
        <v>4</v>
      </c>
      <c r="C88" s="32">
        <v>9</v>
      </c>
      <c r="D88" s="168" t="s">
        <v>10</v>
      </c>
      <c r="E88" s="169">
        <v>5</v>
      </c>
      <c r="F88" s="169">
        <v>2</v>
      </c>
      <c r="G88" s="169">
        <v>9</v>
      </c>
      <c r="H88" s="169">
        <v>0</v>
      </c>
      <c r="I88" s="169">
        <v>0</v>
      </c>
      <c r="J88" s="170">
        <f t="shared" si="11"/>
        <v>11.25</v>
      </c>
      <c r="K88" s="170">
        <f t="shared" si="10"/>
        <v>13.09090909090909</v>
      </c>
      <c r="L88" s="170">
        <f t="shared" si="10"/>
        <v>58.909090909090907</v>
      </c>
      <c r="M88" s="170">
        <f t="shared" si="10"/>
        <v>0</v>
      </c>
      <c r="N88" s="170">
        <f t="shared" si="10"/>
        <v>0</v>
      </c>
      <c r="O88" s="172">
        <f t="shared" si="12"/>
        <v>83.25</v>
      </c>
      <c r="P88" s="172">
        <f t="shared" si="13"/>
        <v>4257.714568764568</v>
      </c>
      <c r="Q88" s="172"/>
      <c r="R88" s="174">
        <v>186.02679653679655</v>
      </c>
      <c r="S88" s="184">
        <v>9814.5446153846133</v>
      </c>
      <c r="T88" s="183">
        <v>0.8216</v>
      </c>
      <c r="V88" s="186"/>
    </row>
    <row r="89" spans="1:24" x14ac:dyDescent="0.3">
      <c r="A89" s="167">
        <v>41520</v>
      </c>
      <c r="B89" s="32">
        <v>5</v>
      </c>
      <c r="C89" s="32">
        <v>12</v>
      </c>
      <c r="D89" s="168" t="s">
        <v>10</v>
      </c>
      <c r="E89" s="169">
        <v>36</v>
      </c>
      <c r="F89" s="169">
        <v>3</v>
      </c>
      <c r="G89" s="169">
        <v>5</v>
      </c>
      <c r="H89" s="169">
        <v>3</v>
      </c>
      <c r="I89" s="169">
        <v>2</v>
      </c>
      <c r="J89" s="170">
        <f t="shared" si="11"/>
        <v>86.4</v>
      </c>
      <c r="K89" s="170">
        <f t="shared" si="10"/>
        <v>19.636363636363637</v>
      </c>
      <c r="L89" s="170">
        <f t="shared" si="10"/>
        <v>32.727272727272727</v>
      </c>
      <c r="M89" s="170">
        <f t="shared" si="10"/>
        <v>19.636363636363637</v>
      </c>
      <c r="N89" s="170">
        <f t="shared" si="10"/>
        <v>13.09090909090909</v>
      </c>
      <c r="O89" s="172">
        <f t="shared" si="12"/>
        <v>138.76363636363638</v>
      </c>
      <c r="P89" s="172">
        <f t="shared" si="13"/>
        <v>4396.4782051282045</v>
      </c>
      <c r="Q89" s="172"/>
      <c r="R89" s="174">
        <v>153.69499999999999</v>
      </c>
      <c r="S89" s="184">
        <v>9968.010069930071</v>
      </c>
      <c r="T89" s="183">
        <v>0.83899999999999997</v>
      </c>
      <c r="V89" s="186"/>
    </row>
    <row r="90" spans="1:24" x14ac:dyDescent="0.3">
      <c r="A90" s="167">
        <v>41521</v>
      </c>
      <c r="B90" s="32">
        <v>5</v>
      </c>
      <c r="C90" s="32">
        <v>7</v>
      </c>
      <c r="D90" s="168" t="s">
        <v>10</v>
      </c>
      <c r="E90" s="169">
        <v>44</v>
      </c>
      <c r="F90" s="169">
        <v>3</v>
      </c>
      <c r="G90" s="169">
        <v>14</v>
      </c>
      <c r="H90" s="169">
        <v>0</v>
      </c>
      <c r="I90" s="169">
        <v>0</v>
      </c>
      <c r="J90" s="170">
        <f t="shared" si="11"/>
        <v>61.600000000000009</v>
      </c>
      <c r="K90" s="170">
        <f t="shared" si="10"/>
        <v>19.636363636363637</v>
      </c>
      <c r="L90" s="170">
        <f t="shared" si="10"/>
        <v>91.636363636363626</v>
      </c>
      <c r="M90" s="170">
        <f t="shared" si="10"/>
        <v>0</v>
      </c>
      <c r="N90" s="170">
        <f t="shared" si="10"/>
        <v>0</v>
      </c>
      <c r="O90" s="172">
        <f t="shared" si="12"/>
        <v>172.87272727272727</v>
      </c>
      <c r="P90" s="172">
        <f t="shared" si="13"/>
        <v>4569.3509324009319</v>
      </c>
      <c r="Q90" s="172"/>
      <c r="R90" s="174">
        <v>150.57499999999999</v>
      </c>
      <c r="S90" s="184">
        <v>10118.630524475524</v>
      </c>
      <c r="T90" s="183">
        <v>0.85260000000000002</v>
      </c>
      <c r="V90" s="186"/>
    </row>
    <row r="91" spans="1:24" x14ac:dyDescent="0.3">
      <c r="A91" s="167">
        <v>41522</v>
      </c>
      <c r="B91" s="32">
        <v>4</v>
      </c>
      <c r="C91" s="32">
        <v>7</v>
      </c>
      <c r="D91" s="168" t="s">
        <v>10</v>
      </c>
      <c r="E91" s="169">
        <v>80</v>
      </c>
      <c r="F91" s="169">
        <v>0</v>
      </c>
      <c r="G91" s="169">
        <v>15</v>
      </c>
      <c r="H91" s="169">
        <v>0</v>
      </c>
      <c r="I91" s="169">
        <v>6</v>
      </c>
      <c r="J91" s="170">
        <f t="shared" si="11"/>
        <v>140</v>
      </c>
      <c r="K91" s="170">
        <f t="shared" si="10"/>
        <v>0</v>
      </c>
      <c r="L91" s="170">
        <f t="shared" si="10"/>
        <v>98.181818181818173</v>
      </c>
      <c r="M91" s="170">
        <f t="shared" si="10"/>
        <v>0</v>
      </c>
      <c r="N91" s="170">
        <f t="shared" si="10"/>
        <v>39.272727272727273</v>
      </c>
      <c r="O91" s="172">
        <f t="shared" si="12"/>
        <v>238.18181818181819</v>
      </c>
      <c r="P91" s="172">
        <f t="shared" si="13"/>
        <v>4807.5327505827499</v>
      </c>
      <c r="Q91" s="172"/>
      <c r="R91" s="174">
        <v>130.53233766233762</v>
      </c>
      <c r="S91" s="184">
        <v>10249.162342657342</v>
      </c>
      <c r="T91" s="183">
        <v>0.86529999999999996</v>
      </c>
      <c r="V91" s="186"/>
    </row>
    <row r="92" spans="1:24" x14ac:dyDescent="0.3">
      <c r="A92" s="167">
        <v>41523</v>
      </c>
      <c r="B92" s="32">
        <v>3</v>
      </c>
      <c r="C92" s="32">
        <v>8</v>
      </c>
      <c r="D92" s="168" t="s">
        <v>10</v>
      </c>
      <c r="E92" s="169">
        <v>80</v>
      </c>
      <c r="F92" s="169">
        <v>8</v>
      </c>
      <c r="G92" s="169">
        <v>3</v>
      </c>
      <c r="H92" s="169">
        <v>0</v>
      </c>
      <c r="I92" s="169">
        <v>0</v>
      </c>
      <c r="J92" s="170">
        <f t="shared" si="11"/>
        <v>213.33333333333334</v>
      </c>
      <c r="K92" s="170">
        <f t="shared" si="10"/>
        <v>52.36363636363636</v>
      </c>
      <c r="L92" s="170">
        <f t="shared" si="10"/>
        <v>19.636363636363637</v>
      </c>
      <c r="M92" s="170">
        <f t="shared" si="10"/>
        <v>0</v>
      </c>
      <c r="N92" s="170">
        <f t="shared" si="10"/>
        <v>0</v>
      </c>
      <c r="O92" s="172">
        <f t="shared" si="12"/>
        <v>285.33333333333331</v>
      </c>
      <c r="P92" s="172">
        <f t="shared" si="13"/>
        <v>5092.866083916083</v>
      </c>
      <c r="Q92" s="172"/>
      <c r="R92" s="174">
        <v>106.29545454545455</v>
      </c>
      <c r="S92" s="184">
        <v>10355.528251748252</v>
      </c>
      <c r="T92" s="183">
        <v>0.87649999999999995</v>
      </c>
      <c r="V92" s="186"/>
    </row>
    <row r="93" spans="1:24" x14ac:dyDescent="0.3">
      <c r="A93" s="167">
        <v>41524</v>
      </c>
      <c r="B93" s="32">
        <v>4</v>
      </c>
      <c r="C93" s="32">
        <v>4</v>
      </c>
      <c r="D93" s="168" t="s">
        <v>10</v>
      </c>
      <c r="E93" s="169">
        <v>15</v>
      </c>
      <c r="F93" s="169">
        <v>2</v>
      </c>
      <c r="G93" s="169">
        <v>1</v>
      </c>
      <c r="H93" s="169">
        <v>0</v>
      </c>
      <c r="I93" s="169">
        <v>0</v>
      </c>
      <c r="J93" s="170">
        <f t="shared" si="11"/>
        <v>15</v>
      </c>
      <c r="K93" s="170">
        <f t="shared" si="10"/>
        <v>13.09090909090909</v>
      </c>
      <c r="L93" s="170">
        <f t="shared" si="10"/>
        <v>6.545454545454545</v>
      </c>
      <c r="M93" s="170">
        <f t="shared" si="10"/>
        <v>0</v>
      </c>
      <c r="N93" s="170">
        <f t="shared" si="10"/>
        <v>0</v>
      </c>
      <c r="O93" s="172">
        <f t="shared" si="12"/>
        <v>34.636363636363633</v>
      </c>
      <c r="P93" s="172">
        <f t="shared" si="13"/>
        <v>5127.5024475524469</v>
      </c>
      <c r="Q93" s="172"/>
      <c r="R93" s="174">
        <v>119.74701298701298</v>
      </c>
      <c r="S93" s="184">
        <v>10475.18506993007</v>
      </c>
      <c r="T93" s="183">
        <v>0.88890000000000002</v>
      </c>
      <c r="V93" s="186"/>
    </row>
    <row r="94" spans="1:24" x14ac:dyDescent="0.3">
      <c r="A94" s="167">
        <v>41525</v>
      </c>
      <c r="B94" s="32">
        <v>4</v>
      </c>
      <c r="C94" s="32">
        <v>4</v>
      </c>
      <c r="D94" s="168" t="s">
        <v>10</v>
      </c>
      <c r="E94" s="169">
        <v>30</v>
      </c>
      <c r="F94" s="169">
        <v>2</v>
      </c>
      <c r="G94" s="169">
        <v>3</v>
      </c>
      <c r="H94" s="169">
        <v>0</v>
      </c>
      <c r="I94" s="169">
        <v>0</v>
      </c>
      <c r="J94" s="170">
        <f t="shared" si="11"/>
        <v>30</v>
      </c>
      <c r="K94" s="170">
        <f t="shared" si="10"/>
        <v>13.09090909090909</v>
      </c>
      <c r="L94" s="170">
        <f t="shared" si="10"/>
        <v>19.636363636363637</v>
      </c>
      <c r="M94" s="170">
        <f t="shared" si="10"/>
        <v>0</v>
      </c>
      <c r="N94" s="170">
        <f t="shared" si="10"/>
        <v>0</v>
      </c>
      <c r="O94" s="172">
        <f t="shared" si="12"/>
        <v>62.727272727272734</v>
      </c>
      <c r="P94" s="172">
        <f t="shared" si="13"/>
        <v>5190.2297202797199</v>
      </c>
      <c r="Q94" s="172"/>
      <c r="R94" s="174">
        <v>100.42489177489176</v>
      </c>
      <c r="S94" s="184">
        <v>10575.800221445223</v>
      </c>
      <c r="T94" s="183">
        <v>0.89829999999999999</v>
      </c>
      <c r="V94" s="186"/>
    </row>
    <row r="95" spans="1:24" x14ac:dyDescent="0.3">
      <c r="A95" s="167">
        <v>41526</v>
      </c>
      <c r="B95" s="32">
        <v>2</v>
      </c>
      <c r="C95" s="32">
        <v>4</v>
      </c>
      <c r="D95" s="168" t="s">
        <v>10</v>
      </c>
      <c r="E95" s="169">
        <v>0</v>
      </c>
      <c r="F95" s="169">
        <v>0</v>
      </c>
      <c r="G95" s="169">
        <v>4</v>
      </c>
      <c r="H95" s="169">
        <v>0</v>
      </c>
      <c r="I95" s="169">
        <v>1</v>
      </c>
      <c r="J95" s="170">
        <f t="shared" si="11"/>
        <v>0</v>
      </c>
      <c r="K95" s="170">
        <f t="shared" si="10"/>
        <v>0</v>
      </c>
      <c r="L95" s="170">
        <f t="shared" si="10"/>
        <v>26.18181818181818</v>
      </c>
      <c r="M95" s="170">
        <f t="shared" si="10"/>
        <v>0</v>
      </c>
      <c r="N95" s="170">
        <f t="shared" si="10"/>
        <v>6.545454545454545</v>
      </c>
      <c r="O95" s="172">
        <f t="shared" si="12"/>
        <v>26.18181818181818</v>
      </c>
      <c r="P95" s="172">
        <f t="shared" si="13"/>
        <v>5216.4115384615379</v>
      </c>
      <c r="Q95" s="172"/>
      <c r="R95" s="174">
        <v>98.822727272727263</v>
      </c>
      <c r="S95" s="184">
        <v>10674.500221445222</v>
      </c>
      <c r="T95" s="183">
        <v>0.90880000000000005</v>
      </c>
      <c r="V95" s="186"/>
    </row>
    <row r="96" spans="1:24" x14ac:dyDescent="0.3">
      <c r="A96" s="167">
        <v>41527</v>
      </c>
      <c r="B96" s="32">
        <v>4</v>
      </c>
      <c r="C96" s="32">
        <v>6</v>
      </c>
      <c r="D96" s="168" t="s">
        <v>10</v>
      </c>
      <c r="E96" s="169">
        <v>15</v>
      </c>
      <c r="F96" s="169">
        <v>1</v>
      </c>
      <c r="G96" s="169">
        <v>2</v>
      </c>
      <c r="H96" s="169">
        <v>0</v>
      </c>
      <c r="I96" s="169">
        <v>1</v>
      </c>
      <c r="J96" s="170">
        <f t="shared" si="11"/>
        <v>22.5</v>
      </c>
      <c r="K96" s="170">
        <f t="shared" si="10"/>
        <v>6.545454545454545</v>
      </c>
      <c r="L96" s="170">
        <f t="shared" si="10"/>
        <v>13.09090909090909</v>
      </c>
      <c r="M96" s="170">
        <f t="shared" si="10"/>
        <v>0</v>
      </c>
      <c r="N96" s="170">
        <f t="shared" si="10"/>
        <v>6.545454545454545</v>
      </c>
      <c r="O96" s="172">
        <f t="shared" si="12"/>
        <v>42.13636363636364</v>
      </c>
      <c r="P96" s="172">
        <f t="shared" si="13"/>
        <v>5258.5479020979019</v>
      </c>
      <c r="Q96" s="172"/>
      <c r="R96" s="174">
        <v>87.898181818181826</v>
      </c>
      <c r="S96" s="184">
        <v>10762.396130536132</v>
      </c>
      <c r="T96" s="183">
        <v>0.91930000000000001</v>
      </c>
      <c r="V96" s="186"/>
    </row>
    <row r="97" spans="1:22" x14ac:dyDescent="0.3">
      <c r="A97" s="167">
        <v>41528</v>
      </c>
      <c r="B97" s="32">
        <v>4</v>
      </c>
      <c r="C97" s="32">
        <v>8</v>
      </c>
      <c r="D97" s="168" t="s">
        <v>10</v>
      </c>
      <c r="E97" s="169">
        <v>12</v>
      </c>
      <c r="F97" s="169">
        <v>3</v>
      </c>
      <c r="G97" s="169">
        <v>4</v>
      </c>
      <c r="H97" s="169">
        <v>0</v>
      </c>
      <c r="I97" s="169">
        <v>1</v>
      </c>
      <c r="J97" s="170">
        <f t="shared" si="11"/>
        <v>24</v>
      </c>
      <c r="K97" s="170">
        <f t="shared" si="10"/>
        <v>19.636363636363637</v>
      </c>
      <c r="L97" s="170">
        <f t="shared" si="10"/>
        <v>26.18181818181818</v>
      </c>
      <c r="M97" s="170">
        <f t="shared" si="10"/>
        <v>0</v>
      </c>
      <c r="N97" s="170">
        <f t="shared" si="10"/>
        <v>6.545454545454545</v>
      </c>
      <c r="O97" s="172">
        <f t="shared" si="12"/>
        <v>69.818181818181813</v>
      </c>
      <c r="P97" s="172">
        <f t="shared" si="13"/>
        <v>5328.3660839160839</v>
      </c>
      <c r="Q97" s="172"/>
      <c r="R97" s="174">
        <v>100.03636363636363</v>
      </c>
      <c r="S97" s="184">
        <v>10862.58703962704</v>
      </c>
      <c r="T97" s="183">
        <v>0.92910000000000004</v>
      </c>
      <c r="V97" s="186"/>
    </row>
    <row r="98" spans="1:22" x14ac:dyDescent="0.3">
      <c r="A98" s="167">
        <v>41529</v>
      </c>
      <c r="B98" s="32">
        <v>3</v>
      </c>
      <c r="C98" s="32">
        <v>7</v>
      </c>
      <c r="D98" s="168" t="s">
        <v>10</v>
      </c>
      <c r="E98" s="169">
        <v>20</v>
      </c>
      <c r="F98" s="169">
        <v>1</v>
      </c>
      <c r="G98" s="169">
        <v>2</v>
      </c>
      <c r="H98" s="169">
        <v>0</v>
      </c>
      <c r="I98" s="169">
        <v>0</v>
      </c>
      <c r="J98" s="170">
        <f t="shared" si="11"/>
        <v>46.666666666666671</v>
      </c>
      <c r="K98" s="170">
        <f t="shared" si="10"/>
        <v>6.545454545454545</v>
      </c>
      <c r="L98" s="170">
        <f t="shared" si="10"/>
        <v>13.09090909090909</v>
      </c>
      <c r="M98" s="170">
        <f t="shared" si="10"/>
        <v>0</v>
      </c>
      <c r="N98" s="170">
        <f t="shared" si="10"/>
        <v>0</v>
      </c>
      <c r="O98" s="172">
        <f t="shared" si="12"/>
        <v>66.303030303030312</v>
      </c>
      <c r="P98" s="172">
        <f t="shared" si="13"/>
        <v>5394.6691142191139</v>
      </c>
      <c r="Q98" s="172"/>
      <c r="R98" s="174">
        <v>76.197727272727278</v>
      </c>
      <c r="S98" s="184">
        <v>10938.765069930068</v>
      </c>
      <c r="T98" s="183">
        <v>0.93799999999999994</v>
      </c>
      <c r="V98" s="186"/>
    </row>
    <row r="99" spans="1:22" x14ac:dyDescent="0.3">
      <c r="A99" s="167">
        <v>41530</v>
      </c>
      <c r="B99" s="32">
        <v>5</v>
      </c>
      <c r="C99" s="32">
        <v>8</v>
      </c>
      <c r="D99" s="168" t="s">
        <v>10</v>
      </c>
      <c r="E99" s="169">
        <v>0</v>
      </c>
      <c r="F99" s="169">
        <v>0</v>
      </c>
      <c r="G99" s="169">
        <v>3</v>
      </c>
      <c r="H99" s="169">
        <v>0</v>
      </c>
      <c r="I99" s="169">
        <v>0</v>
      </c>
      <c r="J99" s="170">
        <f t="shared" si="11"/>
        <v>0</v>
      </c>
      <c r="K99" s="170">
        <f t="shared" si="10"/>
        <v>0</v>
      </c>
      <c r="L99" s="170">
        <f t="shared" si="10"/>
        <v>19.636363636363637</v>
      </c>
      <c r="M99" s="170">
        <f t="shared" si="10"/>
        <v>0</v>
      </c>
      <c r="N99" s="170">
        <f t="shared" si="10"/>
        <v>0</v>
      </c>
      <c r="O99" s="172">
        <f t="shared" si="12"/>
        <v>19.636363636363637</v>
      </c>
      <c r="P99" s="172">
        <f t="shared" si="13"/>
        <v>5414.3054778554779</v>
      </c>
      <c r="Q99" s="172"/>
      <c r="R99" s="174">
        <v>91.766666666666652</v>
      </c>
      <c r="S99" s="184">
        <v>11030.304463869465</v>
      </c>
      <c r="T99" s="183">
        <v>0.94430000000000003</v>
      </c>
      <c r="V99" s="186"/>
    </row>
    <row r="100" spans="1:22" x14ac:dyDescent="0.3">
      <c r="A100" s="167">
        <v>41531</v>
      </c>
      <c r="B100" s="32">
        <v>1</v>
      </c>
      <c r="C100" s="32">
        <v>3</v>
      </c>
      <c r="D100" s="168" t="s">
        <v>10</v>
      </c>
      <c r="E100" s="169">
        <v>0</v>
      </c>
      <c r="F100" s="169">
        <v>0</v>
      </c>
      <c r="G100" s="169">
        <v>0</v>
      </c>
      <c r="H100" s="169">
        <v>3</v>
      </c>
      <c r="I100" s="169">
        <v>0</v>
      </c>
      <c r="J100" s="170">
        <f t="shared" si="11"/>
        <v>0</v>
      </c>
      <c r="K100" s="170">
        <f t="shared" si="10"/>
        <v>0</v>
      </c>
      <c r="L100" s="170">
        <f t="shared" si="10"/>
        <v>0</v>
      </c>
      <c r="M100" s="170">
        <f t="shared" si="10"/>
        <v>19.636363636363637</v>
      </c>
      <c r="N100" s="170">
        <f t="shared" si="10"/>
        <v>0</v>
      </c>
      <c r="O100" s="172">
        <f t="shared" si="12"/>
        <v>0</v>
      </c>
      <c r="P100" s="172">
        <f t="shared" si="13"/>
        <v>5414.3054778554779</v>
      </c>
      <c r="Q100" s="172"/>
      <c r="R100" s="174">
        <v>50.076818181818183</v>
      </c>
      <c r="S100" s="184">
        <v>11080.413554778555</v>
      </c>
      <c r="T100" s="183">
        <v>0.94930000000000003</v>
      </c>
      <c r="V100" s="186"/>
    </row>
    <row r="101" spans="1:22" x14ac:dyDescent="0.3">
      <c r="A101" s="167">
        <v>41532</v>
      </c>
      <c r="B101" s="32">
        <v>3</v>
      </c>
      <c r="C101" s="32">
        <v>7</v>
      </c>
      <c r="D101" s="168" t="s">
        <v>10</v>
      </c>
      <c r="E101" s="169">
        <v>0</v>
      </c>
      <c r="F101" s="169">
        <v>1</v>
      </c>
      <c r="G101" s="169">
        <v>1</v>
      </c>
      <c r="H101" s="169">
        <v>0</v>
      </c>
      <c r="I101" s="169">
        <v>0</v>
      </c>
      <c r="J101" s="170">
        <f t="shared" si="11"/>
        <v>0</v>
      </c>
      <c r="K101" s="170">
        <f t="shared" si="10"/>
        <v>6.545454545454545</v>
      </c>
      <c r="L101" s="170">
        <f t="shared" si="10"/>
        <v>6.545454545454545</v>
      </c>
      <c r="M101" s="170">
        <f t="shared" si="10"/>
        <v>0</v>
      </c>
      <c r="N101" s="170">
        <f t="shared" si="10"/>
        <v>0</v>
      </c>
      <c r="O101" s="172">
        <f t="shared" si="12"/>
        <v>13.09090909090909</v>
      </c>
      <c r="P101" s="172">
        <f t="shared" si="13"/>
        <v>5427.3963869463869</v>
      </c>
      <c r="Q101" s="172"/>
      <c r="R101" s="174">
        <v>41.95</v>
      </c>
      <c r="S101" s="184">
        <v>11122.409918414918</v>
      </c>
      <c r="T101" s="183">
        <v>0.95509999999999995</v>
      </c>
      <c r="V101" s="186"/>
    </row>
    <row r="102" spans="1:22" x14ac:dyDescent="0.3">
      <c r="A102" s="167">
        <v>41533</v>
      </c>
      <c r="B102" s="32">
        <v>4</v>
      </c>
      <c r="C102" s="32">
        <v>8</v>
      </c>
      <c r="D102" s="168" t="s">
        <v>10</v>
      </c>
      <c r="E102" s="169">
        <v>0</v>
      </c>
      <c r="F102" s="169">
        <v>0</v>
      </c>
      <c r="G102" s="169">
        <v>0</v>
      </c>
      <c r="H102" s="169">
        <v>0</v>
      </c>
      <c r="I102" s="169">
        <v>0</v>
      </c>
      <c r="J102" s="170">
        <f t="shared" si="11"/>
        <v>0</v>
      </c>
      <c r="K102" s="170">
        <f t="shared" si="10"/>
        <v>0</v>
      </c>
      <c r="L102" s="170">
        <f t="shared" si="10"/>
        <v>0</v>
      </c>
      <c r="M102" s="170">
        <f t="shared" si="10"/>
        <v>0</v>
      </c>
      <c r="N102" s="170">
        <f t="shared" si="10"/>
        <v>0</v>
      </c>
      <c r="O102" s="172">
        <f t="shared" si="12"/>
        <v>0</v>
      </c>
      <c r="P102" s="172">
        <f t="shared" si="13"/>
        <v>5427.3963869463869</v>
      </c>
      <c r="Q102" s="172"/>
      <c r="R102" s="174">
        <v>32.443939393939395</v>
      </c>
      <c r="S102" s="184">
        <v>11154.849312354312</v>
      </c>
      <c r="T102" s="183">
        <v>0.96009999999999995</v>
      </c>
      <c r="V102" s="186"/>
    </row>
    <row r="103" spans="1:22" x14ac:dyDescent="0.3">
      <c r="A103" s="167">
        <v>41534</v>
      </c>
      <c r="B103" s="32">
        <v>4</v>
      </c>
      <c r="C103" s="32">
        <v>6</v>
      </c>
      <c r="D103" s="168" t="s">
        <v>10</v>
      </c>
      <c r="E103" s="169">
        <v>7</v>
      </c>
      <c r="F103" s="169">
        <v>0</v>
      </c>
      <c r="G103" s="169">
        <v>0</v>
      </c>
      <c r="H103" s="169">
        <v>0</v>
      </c>
      <c r="I103" s="169">
        <v>1</v>
      </c>
      <c r="J103" s="170">
        <f t="shared" si="11"/>
        <v>10.5</v>
      </c>
      <c r="K103" s="170">
        <f t="shared" si="10"/>
        <v>0</v>
      </c>
      <c r="L103" s="170">
        <f t="shared" si="10"/>
        <v>0</v>
      </c>
      <c r="M103" s="170">
        <f t="shared" si="10"/>
        <v>0</v>
      </c>
      <c r="N103" s="170">
        <f t="shared" si="10"/>
        <v>6.545454545454545</v>
      </c>
      <c r="O103" s="172">
        <f t="shared" si="12"/>
        <v>10.5</v>
      </c>
      <c r="P103" s="172">
        <f t="shared" si="13"/>
        <v>5437.8963869463869</v>
      </c>
      <c r="Q103" s="172"/>
      <c r="R103" s="174">
        <v>21.262121212121208</v>
      </c>
      <c r="S103" s="184">
        <v>11176.858403263403</v>
      </c>
      <c r="T103" s="183">
        <v>0.96509999999999996</v>
      </c>
      <c r="V103" s="186"/>
    </row>
    <row r="104" spans="1:22" x14ac:dyDescent="0.3">
      <c r="A104" s="167">
        <v>41535</v>
      </c>
      <c r="B104" s="32">
        <v>4</v>
      </c>
      <c r="C104" s="32">
        <v>7</v>
      </c>
      <c r="D104" s="168" t="s">
        <v>10</v>
      </c>
      <c r="E104" s="169">
        <v>0</v>
      </c>
      <c r="F104" s="169">
        <v>0</v>
      </c>
      <c r="G104" s="169">
        <v>1</v>
      </c>
      <c r="H104" s="169">
        <v>0</v>
      </c>
      <c r="I104" s="169">
        <v>0</v>
      </c>
      <c r="J104" s="170">
        <f t="shared" si="11"/>
        <v>0</v>
      </c>
      <c r="K104" s="170">
        <f>SUM(F104/100)*720</f>
        <v>0</v>
      </c>
      <c r="L104" s="170">
        <f t="shared" ref="L104:N165" si="15">SUM(G104/110)*720</f>
        <v>6.545454545454545</v>
      </c>
      <c r="M104" s="170">
        <f t="shared" si="15"/>
        <v>0</v>
      </c>
      <c r="N104" s="170">
        <f t="shared" si="15"/>
        <v>0</v>
      </c>
      <c r="O104" s="172">
        <f t="shared" si="12"/>
        <v>6.545454545454545</v>
      </c>
      <c r="P104" s="172">
        <f t="shared" si="13"/>
        <v>5444.4418414918418</v>
      </c>
      <c r="Q104" s="172"/>
      <c r="R104" s="174">
        <v>30.572272727272725</v>
      </c>
      <c r="S104" s="184">
        <v>11207.342039627041</v>
      </c>
      <c r="T104" s="183">
        <v>0.97030000000000005</v>
      </c>
      <c r="V104" s="186"/>
    </row>
    <row r="105" spans="1:22" x14ac:dyDescent="0.3">
      <c r="A105" s="167">
        <v>41536</v>
      </c>
      <c r="B105" s="32">
        <v>3</v>
      </c>
      <c r="C105" s="32">
        <v>4</v>
      </c>
      <c r="D105" s="168" t="s">
        <v>10</v>
      </c>
      <c r="E105" s="169">
        <v>0</v>
      </c>
      <c r="F105" s="169">
        <v>0</v>
      </c>
      <c r="G105" s="169">
        <v>1</v>
      </c>
      <c r="H105" s="169">
        <v>0</v>
      </c>
      <c r="I105" s="169">
        <v>1</v>
      </c>
      <c r="J105" s="170">
        <f t="shared" si="11"/>
        <v>0</v>
      </c>
      <c r="K105" s="170">
        <f t="shared" ref="K105:K118" si="16">SUM(F105/110)*720</f>
        <v>0</v>
      </c>
      <c r="L105" s="170">
        <f t="shared" si="15"/>
        <v>6.545454545454545</v>
      </c>
      <c r="M105" s="170">
        <f t="shared" si="15"/>
        <v>0</v>
      </c>
      <c r="N105" s="170">
        <f t="shared" si="15"/>
        <v>6.545454545454545</v>
      </c>
      <c r="O105" s="172">
        <f t="shared" si="12"/>
        <v>6.545454545454545</v>
      </c>
      <c r="P105" s="172">
        <f t="shared" si="13"/>
        <v>5450.9872960372968</v>
      </c>
      <c r="Q105" s="172"/>
      <c r="R105" s="174">
        <v>31.492424242424242</v>
      </c>
      <c r="S105" s="184">
        <v>11238.778403263404</v>
      </c>
      <c r="T105" s="183">
        <v>0.97540000000000004</v>
      </c>
      <c r="V105" s="186"/>
    </row>
    <row r="106" spans="1:22" x14ac:dyDescent="0.3">
      <c r="A106" s="167">
        <v>41537</v>
      </c>
      <c r="B106" s="32">
        <v>2</v>
      </c>
      <c r="C106" s="32">
        <v>3</v>
      </c>
      <c r="D106" s="168" t="s">
        <v>10</v>
      </c>
      <c r="E106" s="169">
        <v>0</v>
      </c>
      <c r="F106" s="169">
        <v>0</v>
      </c>
      <c r="G106" s="169">
        <v>0</v>
      </c>
      <c r="H106" s="169">
        <v>0</v>
      </c>
      <c r="I106" s="169">
        <v>0</v>
      </c>
      <c r="J106" s="170">
        <f t="shared" si="11"/>
        <v>0</v>
      </c>
      <c r="K106" s="170">
        <f t="shared" si="16"/>
        <v>0</v>
      </c>
      <c r="L106" s="170">
        <f t="shared" si="15"/>
        <v>0</v>
      </c>
      <c r="M106" s="170">
        <f t="shared" si="15"/>
        <v>0</v>
      </c>
      <c r="N106" s="170">
        <f t="shared" si="15"/>
        <v>0</v>
      </c>
      <c r="O106" s="172">
        <f t="shared" si="12"/>
        <v>0</v>
      </c>
      <c r="P106" s="172">
        <f t="shared" si="13"/>
        <v>5450.9872960372968</v>
      </c>
      <c r="Q106" s="172"/>
      <c r="R106" s="174">
        <v>43.93454545454545</v>
      </c>
      <c r="S106" s="184">
        <v>11280.85113053613</v>
      </c>
      <c r="T106" s="183">
        <v>0.98029999999999995</v>
      </c>
      <c r="V106" s="186"/>
    </row>
    <row r="107" spans="1:22" x14ac:dyDescent="0.3">
      <c r="A107" s="167">
        <v>41538</v>
      </c>
      <c r="B107" s="32">
        <v>3</v>
      </c>
      <c r="C107" s="32">
        <v>3</v>
      </c>
      <c r="D107" s="168" t="s">
        <v>10</v>
      </c>
      <c r="E107" s="169">
        <v>0</v>
      </c>
      <c r="F107" s="169">
        <v>0</v>
      </c>
      <c r="G107" s="169">
        <v>1</v>
      </c>
      <c r="H107" s="169">
        <v>0</v>
      </c>
      <c r="I107" s="169">
        <v>0</v>
      </c>
      <c r="J107" s="170">
        <f t="shared" si="11"/>
        <v>0</v>
      </c>
      <c r="K107" s="170">
        <f t="shared" si="16"/>
        <v>0</v>
      </c>
      <c r="L107" s="170">
        <f t="shared" si="15"/>
        <v>6.545454545454545</v>
      </c>
      <c r="M107" s="170">
        <f t="shared" si="15"/>
        <v>0</v>
      </c>
      <c r="N107" s="170">
        <f t="shared" si="15"/>
        <v>0</v>
      </c>
      <c r="O107" s="172">
        <f t="shared" si="12"/>
        <v>6.545454545454545</v>
      </c>
      <c r="P107" s="172">
        <f t="shared" si="13"/>
        <v>5457.5327505827518</v>
      </c>
      <c r="Q107" s="172"/>
      <c r="R107" s="174">
        <v>13.219393939393939</v>
      </c>
      <c r="S107" s="184">
        <v>11295.360221445222</v>
      </c>
      <c r="T107" s="183">
        <v>0.9829</v>
      </c>
    </row>
    <row r="108" spans="1:22" x14ac:dyDescent="0.3">
      <c r="A108" s="167">
        <v>41539</v>
      </c>
      <c r="B108" s="32">
        <v>2</v>
      </c>
      <c r="C108" s="32">
        <v>4</v>
      </c>
      <c r="D108" s="168" t="s">
        <v>10</v>
      </c>
      <c r="E108" s="169">
        <v>0</v>
      </c>
      <c r="F108" s="169">
        <v>0</v>
      </c>
      <c r="G108" s="169">
        <v>1</v>
      </c>
      <c r="H108" s="169">
        <v>0</v>
      </c>
      <c r="I108" s="169">
        <v>0</v>
      </c>
      <c r="J108" s="170">
        <f t="shared" si="11"/>
        <v>0</v>
      </c>
      <c r="K108" s="170">
        <f t="shared" si="16"/>
        <v>0</v>
      </c>
      <c r="L108" s="170">
        <f t="shared" si="15"/>
        <v>6.545454545454545</v>
      </c>
      <c r="M108" s="170">
        <f t="shared" si="15"/>
        <v>0</v>
      </c>
      <c r="N108" s="170">
        <f t="shared" si="15"/>
        <v>0</v>
      </c>
      <c r="O108" s="172">
        <f t="shared" si="12"/>
        <v>6.545454545454545</v>
      </c>
      <c r="P108" s="172">
        <f t="shared" si="13"/>
        <v>5464.0782051282067</v>
      </c>
      <c r="Q108" s="172"/>
      <c r="R108" s="174">
        <v>32.423939393939392</v>
      </c>
      <c r="S108" s="184">
        <v>11327.891736596739</v>
      </c>
      <c r="T108" s="183">
        <v>0.98550000000000004</v>
      </c>
    </row>
    <row r="109" spans="1:22" x14ac:dyDescent="0.3">
      <c r="A109" s="167">
        <v>41540</v>
      </c>
      <c r="B109" s="32">
        <v>2</v>
      </c>
      <c r="C109" s="32">
        <v>5</v>
      </c>
      <c r="D109" s="168" t="s">
        <v>10</v>
      </c>
      <c r="E109" s="169">
        <v>0</v>
      </c>
      <c r="F109" s="169">
        <v>0</v>
      </c>
      <c r="G109" s="169">
        <v>0</v>
      </c>
      <c r="H109" s="169">
        <v>0</v>
      </c>
      <c r="I109" s="169">
        <v>0</v>
      </c>
      <c r="J109" s="170">
        <f t="shared" si="11"/>
        <v>0</v>
      </c>
      <c r="K109" s="170">
        <f t="shared" si="16"/>
        <v>0</v>
      </c>
      <c r="L109" s="170">
        <f t="shared" si="15"/>
        <v>0</v>
      </c>
      <c r="M109" s="170">
        <f t="shared" si="15"/>
        <v>0</v>
      </c>
      <c r="N109" s="170">
        <f t="shared" si="15"/>
        <v>0</v>
      </c>
      <c r="O109" s="172">
        <f t="shared" si="12"/>
        <v>0</v>
      </c>
      <c r="P109" s="172">
        <f t="shared" si="13"/>
        <v>5464.0782051282067</v>
      </c>
      <c r="Q109" s="172"/>
      <c r="R109" s="174">
        <v>25.444848484848485</v>
      </c>
      <c r="S109" s="184">
        <v>11353.294766899768</v>
      </c>
      <c r="T109" s="183">
        <v>0.98829999999999996</v>
      </c>
    </row>
    <row r="110" spans="1:22" x14ac:dyDescent="0.3">
      <c r="A110" s="167">
        <v>41541</v>
      </c>
      <c r="B110" s="32">
        <v>2</v>
      </c>
      <c r="C110" s="32">
        <v>5</v>
      </c>
      <c r="D110" s="168" t="s">
        <v>10</v>
      </c>
      <c r="E110" s="169">
        <v>0</v>
      </c>
      <c r="F110" s="169">
        <v>0</v>
      </c>
      <c r="G110" s="169">
        <v>1</v>
      </c>
      <c r="H110" s="169">
        <v>0</v>
      </c>
      <c r="I110" s="169">
        <v>0</v>
      </c>
      <c r="J110" s="170">
        <f t="shared" si="11"/>
        <v>0</v>
      </c>
      <c r="K110" s="170">
        <f t="shared" si="16"/>
        <v>0</v>
      </c>
      <c r="L110" s="170">
        <f t="shared" si="15"/>
        <v>6.545454545454545</v>
      </c>
      <c r="M110" s="170">
        <f t="shared" si="15"/>
        <v>0</v>
      </c>
      <c r="N110" s="170">
        <f t="shared" si="15"/>
        <v>0</v>
      </c>
      <c r="O110" s="172">
        <f t="shared" si="12"/>
        <v>6.545454545454545</v>
      </c>
      <c r="P110" s="172">
        <f t="shared" si="13"/>
        <v>5470.6236596736617</v>
      </c>
      <c r="Q110" s="172"/>
      <c r="R110" s="174">
        <v>29.375</v>
      </c>
      <c r="S110" s="184">
        <v>11382.624312354314</v>
      </c>
      <c r="T110" s="183">
        <v>0.99099999999999999</v>
      </c>
    </row>
    <row r="111" spans="1:22" x14ac:dyDescent="0.3">
      <c r="A111" s="167">
        <v>41542</v>
      </c>
      <c r="B111" s="32">
        <v>3</v>
      </c>
      <c r="C111" s="32">
        <v>4</v>
      </c>
      <c r="D111" s="168" t="s">
        <v>10</v>
      </c>
      <c r="E111" s="180">
        <v>0</v>
      </c>
      <c r="F111" s="169">
        <v>0</v>
      </c>
      <c r="G111" s="169">
        <v>1</v>
      </c>
      <c r="H111" s="169">
        <v>0</v>
      </c>
      <c r="I111" s="169">
        <v>0</v>
      </c>
      <c r="J111" s="170">
        <f t="shared" si="11"/>
        <v>0</v>
      </c>
      <c r="K111" s="170">
        <f t="shared" si="16"/>
        <v>0</v>
      </c>
      <c r="L111" s="170">
        <f t="shared" si="15"/>
        <v>6.545454545454545</v>
      </c>
      <c r="M111" s="170">
        <f t="shared" si="15"/>
        <v>0</v>
      </c>
      <c r="N111" s="170">
        <f t="shared" si="15"/>
        <v>0</v>
      </c>
      <c r="O111" s="172">
        <f t="shared" si="12"/>
        <v>6.545454545454545</v>
      </c>
      <c r="P111" s="172">
        <f t="shared" si="13"/>
        <v>5477.1691142191166</v>
      </c>
      <c r="Q111" s="172"/>
      <c r="R111" s="174">
        <v>6.0893939393939389</v>
      </c>
      <c r="S111" s="184">
        <v>11388.833403263405</v>
      </c>
      <c r="T111" s="183">
        <v>0.99239999999999995</v>
      </c>
    </row>
    <row r="112" spans="1:22" x14ac:dyDescent="0.3">
      <c r="A112" s="167">
        <v>41543</v>
      </c>
      <c r="B112" s="32">
        <v>0</v>
      </c>
      <c r="C112" s="32">
        <v>3</v>
      </c>
      <c r="D112" s="168" t="s">
        <v>10</v>
      </c>
      <c r="E112" s="180">
        <v>0</v>
      </c>
      <c r="F112" s="169">
        <v>0</v>
      </c>
      <c r="G112" s="169">
        <v>0</v>
      </c>
      <c r="H112" s="169">
        <v>0</v>
      </c>
      <c r="I112" s="169">
        <v>0</v>
      </c>
      <c r="J112" s="170">
        <f t="shared" si="11"/>
        <v>0</v>
      </c>
      <c r="K112" s="171">
        <f t="shared" si="16"/>
        <v>0</v>
      </c>
      <c r="L112" s="170">
        <f t="shared" si="15"/>
        <v>0</v>
      </c>
      <c r="M112" s="170">
        <f t="shared" si="15"/>
        <v>0</v>
      </c>
      <c r="N112" s="170">
        <f t="shared" si="15"/>
        <v>0</v>
      </c>
      <c r="O112" s="172">
        <f t="shared" si="12"/>
        <v>0</v>
      </c>
      <c r="P112" s="172">
        <f t="shared" si="13"/>
        <v>5477.1691142191166</v>
      </c>
      <c r="Q112" s="172"/>
      <c r="R112" s="174">
        <v>8.5151515151515156</v>
      </c>
      <c r="S112" s="184">
        <v>11397.197039627039</v>
      </c>
      <c r="T112" s="183">
        <v>0.99380000000000002</v>
      </c>
    </row>
    <row r="113" spans="1:21" x14ac:dyDescent="0.3">
      <c r="A113" s="167">
        <v>41544</v>
      </c>
      <c r="B113" s="32">
        <v>1</v>
      </c>
      <c r="C113" s="32">
        <v>9</v>
      </c>
      <c r="D113" s="168" t="s">
        <v>10</v>
      </c>
      <c r="E113" s="169">
        <v>0</v>
      </c>
      <c r="F113" s="169">
        <v>0</v>
      </c>
      <c r="G113" s="169">
        <v>0</v>
      </c>
      <c r="H113" s="169">
        <v>0</v>
      </c>
      <c r="I113" s="169">
        <v>0</v>
      </c>
      <c r="J113" s="170">
        <f t="shared" si="11"/>
        <v>0</v>
      </c>
      <c r="K113" s="170">
        <f t="shared" si="16"/>
        <v>0</v>
      </c>
      <c r="L113" s="170">
        <f t="shared" si="15"/>
        <v>0</v>
      </c>
      <c r="M113" s="170">
        <f t="shared" si="15"/>
        <v>0</v>
      </c>
      <c r="N113" s="170">
        <f t="shared" si="15"/>
        <v>0</v>
      </c>
      <c r="O113" s="172">
        <f t="shared" si="12"/>
        <v>0</v>
      </c>
      <c r="P113" s="172">
        <f t="shared" si="13"/>
        <v>5477.1691142191166</v>
      </c>
      <c r="Q113" s="172"/>
      <c r="R113" s="174">
        <v>7.0363636363636362</v>
      </c>
      <c r="S113" s="184">
        <v>11404.38188811189</v>
      </c>
      <c r="T113" s="183">
        <v>0.99509999999999998</v>
      </c>
    </row>
    <row r="114" spans="1:21" x14ac:dyDescent="0.3">
      <c r="A114" s="167">
        <v>41545</v>
      </c>
      <c r="B114" s="32">
        <v>1</v>
      </c>
      <c r="C114" s="32">
        <v>9</v>
      </c>
      <c r="D114" s="168" t="s">
        <v>10</v>
      </c>
      <c r="E114" s="169">
        <v>0</v>
      </c>
      <c r="F114" s="169">
        <v>0</v>
      </c>
      <c r="G114" s="169">
        <v>0</v>
      </c>
      <c r="H114" s="169">
        <v>0</v>
      </c>
      <c r="I114" s="169">
        <v>0</v>
      </c>
      <c r="J114" s="170">
        <f t="shared" si="11"/>
        <v>0</v>
      </c>
      <c r="K114" s="170">
        <f t="shared" si="16"/>
        <v>0</v>
      </c>
      <c r="L114" s="170">
        <f t="shared" si="15"/>
        <v>0</v>
      </c>
      <c r="M114" s="170">
        <f t="shared" si="15"/>
        <v>0</v>
      </c>
      <c r="N114" s="170">
        <f t="shared" si="15"/>
        <v>0</v>
      </c>
      <c r="O114" s="172">
        <f t="shared" si="12"/>
        <v>0</v>
      </c>
      <c r="P114" s="172">
        <f t="shared" si="13"/>
        <v>5477.1691142191166</v>
      </c>
      <c r="Q114" s="172"/>
      <c r="R114" s="174">
        <v>7.2654545454545438</v>
      </c>
      <c r="S114" s="184">
        <v>11411.581888111888</v>
      </c>
      <c r="T114" s="183">
        <v>0.99639999999999995</v>
      </c>
    </row>
    <row r="115" spans="1:21" x14ac:dyDescent="0.3">
      <c r="A115" s="167">
        <v>41546</v>
      </c>
      <c r="B115" s="32">
        <v>1</v>
      </c>
      <c r="C115" s="32">
        <v>6</v>
      </c>
      <c r="D115" s="168" t="s">
        <v>10</v>
      </c>
      <c r="E115" s="169">
        <v>0</v>
      </c>
      <c r="F115" s="169">
        <v>0</v>
      </c>
      <c r="G115" s="169">
        <v>0</v>
      </c>
      <c r="H115" s="169">
        <v>0</v>
      </c>
      <c r="I115" s="169">
        <v>0</v>
      </c>
      <c r="J115" s="170">
        <f t="shared" si="11"/>
        <v>0</v>
      </c>
      <c r="K115" s="170">
        <f t="shared" si="16"/>
        <v>0</v>
      </c>
      <c r="L115" s="170">
        <f t="shared" si="15"/>
        <v>0</v>
      </c>
      <c r="M115" s="170">
        <f t="shared" si="15"/>
        <v>0</v>
      </c>
      <c r="N115" s="170">
        <f t="shared" si="15"/>
        <v>0</v>
      </c>
      <c r="O115" s="172">
        <f t="shared" si="12"/>
        <v>0</v>
      </c>
      <c r="P115" s="172">
        <f t="shared" si="13"/>
        <v>5477.1691142191166</v>
      </c>
      <c r="Q115" s="172"/>
      <c r="R115" s="174">
        <v>10.889393939393939</v>
      </c>
      <c r="S115" s="184">
        <v>11422.566736596738</v>
      </c>
      <c r="T115" s="183">
        <v>0.99760000000000004</v>
      </c>
    </row>
    <row r="116" spans="1:21" x14ac:dyDescent="0.3">
      <c r="A116" s="167">
        <v>41547</v>
      </c>
      <c r="B116" s="32">
        <v>2</v>
      </c>
      <c r="C116" s="32">
        <v>7</v>
      </c>
      <c r="D116" s="168" t="s">
        <v>10</v>
      </c>
      <c r="E116" s="169">
        <v>0</v>
      </c>
      <c r="F116" s="169">
        <v>0</v>
      </c>
      <c r="G116" s="169">
        <v>0</v>
      </c>
      <c r="H116" s="169">
        <v>0</v>
      </c>
      <c r="I116" s="169">
        <v>0</v>
      </c>
      <c r="J116" s="170">
        <f t="shared" si="11"/>
        <v>0</v>
      </c>
      <c r="K116" s="171">
        <f t="shared" si="16"/>
        <v>0</v>
      </c>
      <c r="L116" s="170">
        <f t="shared" si="15"/>
        <v>0</v>
      </c>
      <c r="M116" s="170">
        <f t="shared" si="15"/>
        <v>0</v>
      </c>
      <c r="N116" s="170">
        <f t="shared" si="15"/>
        <v>0</v>
      </c>
      <c r="O116" s="172">
        <f t="shared" si="12"/>
        <v>0</v>
      </c>
      <c r="P116" s="172">
        <f t="shared" si="13"/>
        <v>5477.1691142191166</v>
      </c>
      <c r="Q116" s="172"/>
      <c r="R116" s="174">
        <v>6.1363636363636358</v>
      </c>
      <c r="S116" s="184">
        <v>11428.566736596738</v>
      </c>
      <c r="T116" s="183">
        <v>0.99890000000000001</v>
      </c>
    </row>
    <row r="117" spans="1:21" x14ac:dyDescent="0.3">
      <c r="A117" s="167">
        <v>41548</v>
      </c>
      <c r="B117" s="32">
        <v>2</v>
      </c>
      <c r="C117" s="32">
        <v>4</v>
      </c>
      <c r="D117" s="168" t="s">
        <v>10</v>
      </c>
      <c r="E117" s="169">
        <v>0</v>
      </c>
      <c r="F117" s="169">
        <v>0</v>
      </c>
      <c r="G117" s="169">
        <v>0</v>
      </c>
      <c r="H117" s="169">
        <v>0</v>
      </c>
      <c r="I117" s="169">
        <v>0</v>
      </c>
      <c r="J117" s="170">
        <f t="shared" si="11"/>
        <v>0</v>
      </c>
      <c r="K117" s="170">
        <f t="shared" si="16"/>
        <v>0</v>
      </c>
      <c r="L117" s="170">
        <f t="shared" si="15"/>
        <v>0</v>
      </c>
      <c r="M117" s="170">
        <f t="shared" si="15"/>
        <v>0</v>
      </c>
      <c r="N117" s="170">
        <f t="shared" si="15"/>
        <v>0</v>
      </c>
      <c r="O117" s="172">
        <f t="shared" si="12"/>
        <v>0</v>
      </c>
      <c r="P117" s="172">
        <f t="shared" si="13"/>
        <v>5477.1691142191166</v>
      </c>
      <c r="Q117" s="172"/>
      <c r="R117" s="174">
        <v>8.6</v>
      </c>
      <c r="S117" s="184">
        <v>11437.248554778556</v>
      </c>
      <c r="T117" s="183">
        <v>0.99939999999999996</v>
      </c>
    </row>
    <row r="118" spans="1:21" x14ac:dyDescent="0.3">
      <c r="A118" s="167">
        <v>41549</v>
      </c>
      <c r="B118" s="32">
        <v>1</v>
      </c>
      <c r="C118" s="32">
        <v>4</v>
      </c>
      <c r="D118" s="168" t="s">
        <v>10</v>
      </c>
      <c r="E118" s="169">
        <v>0</v>
      </c>
      <c r="F118" s="169">
        <v>0</v>
      </c>
      <c r="G118" s="169">
        <v>0</v>
      </c>
      <c r="H118" s="169">
        <v>0</v>
      </c>
      <c r="I118" s="169">
        <v>0</v>
      </c>
      <c r="J118" s="170">
        <f t="shared" si="11"/>
        <v>0</v>
      </c>
      <c r="K118" s="170">
        <f t="shared" si="16"/>
        <v>0</v>
      </c>
      <c r="L118" s="170">
        <f t="shared" si="15"/>
        <v>0</v>
      </c>
      <c r="M118" s="170">
        <f t="shared" si="15"/>
        <v>0</v>
      </c>
      <c r="N118" s="170">
        <f t="shared" si="15"/>
        <v>0</v>
      </c>
      <c r="O118" s="172">
        <f t="shared" si="12"/>
        <v>0</v>
      </c>
      <c r="P118" s="172">
        <f t="shared" si="13"/>
        <v>5477.1691142191166</v>
      </c>
      <c r="Q118" s="172"/>
      <c r="R118" s="174">
        <v>4.5818181818181811</v>
      </c>
      <c r="S118" s="184">
        <v>11441.757645687647</v>
      </c>
      <c r="T118" s="183">
        <v>1</v>
      </c>
      <c r="U118" s="144" t="s">
        <v>38</v>
      </c>
    </row>
    <row r="119" spans="1:21" x14ac:dyDescent="0.3">
      <c r="A119" s="188"/>
      <c r="B119" s="32"/>
      <c r="E119" s="190"/>
      <c r="F119" s="190"/>
      <c r="G119" s="190"/>
      <c r="H119" s="190"/>
      <c r="I119" s="190"/>
      <c r="J119" s="187"/>
      <c r="K119" s="187"/>
      <c r="L119" s="187"/>
      <c r="M119" s="187"/>
      <c r="N119" s="187"/>
      <c r="O119" s="172"/>
      <c r="P119" s="172"/>
      <c r="Q119" s="172"/>
    </row>
    <row r="120" spans="1:21" x14ac:dyDescent="0.3">
      <c r="A120" s="188"/>
      <c r="B120" s="32"/>
      <c r="J120" s="191"/>
      <c r="K120" s="192"/>
      <c r="L120" s="192"/>
      <c r="M120" s="192"/>
      <c r="O120" s="190"/>
    </row>
    <row r="121" spans="1:21" x14ac:dyDescent="0.3">
      <c r="B121" s="32"/>
      <c r="K121" s="168"/>
      <c r="L121" s="168"/>
      <c r="M121" s="168"/>
      <c r="N121" s="194"/>
    </row>
    <row r="122" spans="1:21" x14ac:dyDescent="0.3">
      <c r="B122" s="32"/>
      <c r="K122" s="195"/>
      <c r="L122" s="195"/>
      <c r="M122" s="195"/>
      <c r="N122" s="196"/>
    </row>
  </sheetData>
  <sheetProtection password="C86D" sheet="1" objects="1" scenarios="1"/>
  <mergeCells count="1">
    <mergeCell ref="Q6:Q8"/>
  </mergeCells>
  <pageMargins left="0.7" right="0.7" top="0.75" bottom="0.75" header="0.3" footer="0.3"/>
  <pageSetup scale="55" fitToHeight="4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Z117"/>
  <sheetViews>
    <sheetView zoomScale="80" zoomScaleNormal="80" workbookViewId="0">
      <pane ySplit="1" topLeftCell="A2" activePane="bottomLeft" state="frozen"/>
      <selection pane="bottomLeft" sqref="A1:A1048576"/>
    </sheetView>
  </sheetViews>
  <sheetFormatPr defaultColWidth="9.109375" defaultRowHeight="14.4" x14ac:dyDescent="0.3"/>
  <cols>
    <col min="1" max="2" width="9.109375" style="13"/>
    <col min="3" max="3" width="9.33203125" style="13" bestFit="1" customWidth="1"/>
    <col min="4" max="4" width="9.88671875" style="13" bestFit="1" customWidth="1"/>
    <col min="5" max="5" width="9.33203125" style="40" bestFit="1" customWidth="1"/>
    <col min="6" max="6" width="10.5546875" style="40" bestFit="1" customWidth="1"/>
    <col min="7" max="7" width="9.109375" style="91"/>
    <col min="8" max="8" width="10.44140625" style="6" bestFit="1" customWidth="1"/>
    <col min="9" max="9" width="10.109375" style="6" bestFit="1" customWidth="1"/>
    <col min="10" max="10" width="12.109375" style="13" customWidth="1"/>
    <col min="11" max="12" width="9.5546875" style="64" customWidth="1"/>
    <col min="13" max="13" width="9.109375" style="19"/>
    <col min="14" max="14" width="9.109375" style="13"/>
    <col min="15" max="15" width="9.109375" style="38"/>
    <col min="16" max="17" width="9.109375" style="39"/>
    <col min="18" max="18" width="10.109375" style="39" bestFit="1" customWidth="1"/>
    <col min="19" max="20" width="9.109375" style="13"/>
    <col min="21" max="23" width="9.109375" style="40"/>
    <col min="24" max="24" width="11.5546875" style="13" customWidth="1"/>
    <col min="25" max="25" width="13.44140625" style="13" bestFit="1" customWidth="1"/>
    <col min="26" max="16384" width="9.109375" style="13"/>
  </cols>
  <sheetData>
    <row r="1" spans="1:26" x14ac:dyDescent="0.3">
      <c r="A1" s="8"/>
      <c r="B1" s="8" t="s">
        <v>1</v>
      </c>
      <c r="C1" s="9" t="s">
        <v>2</v>
      </c>
      <c r="D1" s="9" t="s">
        <v>3</v>
      </c>
      <c r="E1" s="79" t="s">
        <v>4</v>
      </c>
      <c r="F1" s="79" t="s">
        <v>5</v>
      </c>
      <c r="G1" s="85" t="s">
        <v>6</v>
      </c>
      <c r="H1" s="5" t="s">
        <v>7</v>
      </c>
      <c r="I1" s="5" t="s">
        <v>8</v>
      </c>
      <c r="J1" s="59" t="s">
        <v>17</v>
      </c>
      <c r="K1" s="59"/>
      <c r="L1" s="59"/>
      <c r="M1" s="10">
        <v>2005</v>
      </c>
      <c r="N1" s="10">
        <v>2006</v>
      </c>
      <c r="O1" s="11">
        <v>2007</v>
      </c>
      <c r="P1" s="11">
        <v>2008</v>
      </c>
      <c r="Q1" s="11">
        <v>2009</v>
      </c>
      <c r="R1" s="11">
        <v>2010</v>
      </c>
      <c r="S1" s="11">
        <v>2011</v>
      </c>
      <c r="T1" s="11">
        <v>2012</v>
      </c>
      <c r="U1" s="12">
        <v>2013</v>
      </c>
      <c r="V1" s="43">
        <v>2014</v>
      </c>
      <c r="W1" s="43">
        <v>2015</v>
      </c>
      <c r="X1" s="78" t="s">
        <v>14</v>
      </c>
      <c r="Y1" s="13" t="s">
        <v>20</v>
      </c>
    </row>
    <row r="2" spans="1:26" x14ac:dyDescent="0.3">
      <c r="A2" s="53"/>
      <c r="B2" s="53"/>
      <c r="C2" s="54"/>
      <c r="D2" s="54"/>
      <c r="E2" s="80"/>
      <c r="F2" s="80"/>
      <c r="G2" s="86"/>
      <c r="H2" s="55"/>
      <c r="I2" s="55"/>
      <c r="J2" s="54"/>
      <c r="K2" s="54"/>
      <c r="L2" s="54"/>
      <c r="M2" s="65"/>
      <c r="N2" s="44" t="s">
        <v>18</v>
      </c>
      <c r="O2" s="45"/>
      <c r="P2" s="46"/>
      <c r="Q2" s="46"/>
      <c r="R2" s="46"/>
      <c r="S2" s="44"/>
      <c r="T2" s="44"/>
      <c r="U2" s="47"/>
      <c r="V2" s="48"/>
      <c r="W2" s="48"/>
    </row>
    <row r="3" spans="1:26" x14ac:dyDescent="0.3">
      <c r="A3" s="56">
        <v>42167</v>
      </c>
      <c r="B3" s="41" t="s">
        <v>9</v>
      </c>
      <c r="C3" s="42">
        <v>5</v>
      </c>
      <c r="D3" s="42">
        <v>7</v>
      </c>
      <c r="E3" s="49">
        <v>11</v>
      </c>
      <c r="F3" s="49">
        <v>4</v>
      </c>
      <c r="G3" s="87">
        <f t="shared" ref="G3:G52" si="0">SUM(E3/130)*960</f>
        <v>81.230769230769241</v>
      </c>
      <c r="H3" s="87">
        <f>IFERROR(SUM(F3/C3)*D3,)</f>
        <v>5.6000000000000005</v>
      </c>
      <c r="I3" s="87">
        <f t="shared" ref="I3" si="1">SUM(G3:H3)</f>
        <v>86.830769230769235</v>
      </c>
      <c r="J3" s="49">
        <v>87</v>
      </c>
      <c r="K3" s="76" t="s">
        <v>15</v>
      </c>
      <c r="L3" s="49"/>
      <c r="M3" s="49">
        <v>319</v>
      </c>
      <c r="N3" s="50">
        <v>347</v>
      </c>
      <c r="O3" s="50">
        <v>412</v>
      </c>
      <c r="P3" s="50">
        <v>236</v>
      </c>
      <c r="Q3" s="50">
        <v>299</v>
      </c>
      <c r="R3" s="50">
        <v>625</v>
      </c>
      <c r="S3" s="50">
        <v>304</v>
      </c>
      <c r="T3" s="51">
        <v>1633</v>
      </c>
      <c r="U3" s="52">
        <v>2778</v>
      </c>
      <c r="V3" s="52">
        <v>185</v>
      </c>
      <c r="W3" s="52">
        <f>J3</f>
        <v>87</v>
      </c>
      <c r="X3" s="77" t="s">
        <v>19</v>
      </c>
      <c r="Y3" s="66"/>
      <c r="Z3" s="66"/>
    </row>
    <row r="4" spans="1:26" x14ac:dyDescent="0.3">
      <c r="A4" s="57">
        <v>42168</v>
      </c>
      <c r="B4" s="18" t="s">
        <v>9</v>
      </c>
      <c r="C4" s="19">
        <v>5</v>
      </c>
      <c r="D4" s="19">
        <v>8</v>
      </c>
      <c r="E4" s="81">
        <v>0</v>
      </c>
      <c r="F4" s="81">
        <v>0</v>
      </c>
      <c r="G4" s="88">
        <f t="shared" si="0"/>
        <v>0</v>
      </c>
      <c r="H4" s="88">
        <f t="shared" ref="H4:H67" si="2">IFERROR(SUM(F4/C4)*D4,)</f>
        <v>0</v>
      </c>
      <c r="I4" s="88">
        <f t="shared" ref="I4:I67" si="3">SUM(G4:H4)</f>
        <v>0</v>
      </c>
      <c r="J4" s="14">
        <f>J3+I4</f>
        <v>87</v>
      </c>
      <c r="K4" s="97" t="s">
        <v>21</v>
      </c>
      <c r="L4" s="97"/>
      <c r="M4" s="67">
        <v>865.46153846153845</v>
      </c>
      <c r="N4" s="15">
        <v>803</v>
      </c>
      <c r="O4" s="21">
        <v>892</v>
      </c>
      <c r="P4" s="15">
        <v>570</v>
      </c>
      <c r="Q4" s="15">
        <v>825</v>
      </c>
      <c r="R4" s="15">
        <v>1027</v>
      </c>
      <c r="S4" s="15">
        <v>563</v>
      </c>
      <c r="T4" s="16">
        <v>2320</v>
      </c>
      <c r="U4" s="17">
        <v>5202.2564102564102</v>
      </c>
      <c r="V4" s="22">
        <v>251.46153846153845</v>
      </c>
      <c r="W4" s="22">
        <f>J4</f>
        <v>87</v>
      </c>
    </row>
    <row r="5" spans="1:26" x14ac:dyDescent="0.3">
      <c r="A5" s="58">
        <v>42169</v>
      </c>
      <c r="B5" s="18" t="s">
        <v>9</v>
      </c>
      <c r="C5" s="19">
        <v>4</v>
      </c>
      <c r="D5" s="19">
        <v>6</v>
      </c>
      <c r="E5" s="81">
        <v>5</v>
      </c>
      <c r="F5" s="81">
        <v>16</v>
      </c>
      <c r="G5" s="88">
        <f t="shared" si="0"/>
        <v>36.923076923076927</v>
      </c>
      <c r="H5" s="88">
        <f t="shared" si="2"/>
        <v>24</v>
      </c>
      <c r="I5" s="88">
        <f t="shared" si="3"/>
        <v>60.923076923076927</v>
      </c>
      <c r="J5" s="14">
        <f>J4+I5</f>
        <v>147.92307692307693</v>
      </c>
      <c r="K5" s="97"/>
      <c r="L5" s="97"/>
      <c r="M5" s="67">
        <v>1477</v>
      </c>
      <c r="N5" s="15">
        <v>1217</v>
      </c>
      <c r="O5" s="15">
        <v>1343</v>
      </c>
      <c r="P5" s="15">
        <v>894</v>
      </c>
      <c r="Q5" s="15">
        <v>1322</v>
      </c>
      <c r="R5" s="15">
        <v>1673</v>
      </c>
      <c r="S5" s="15">
        <v>866</v>
      </c>
      <c r="T5" s="16">
        <v>2852</v>
      </c>
      <c r="U5" s="17">
        <v>6487.0769230769229</v>
      </c>
      <c r="V5" s="22">
        <v>295.76923076923077</v>
      </c>
      <c r="W5" s="22">
        <f>J5</f>
        <v>147.92307692307693</v>
      </c>
    </row>
    <row r="6" spans="1:26" x14ac:dyDescent="0.3">
      <c r="A6" s="57">
        <v>42170</v>
      </c>
      <c r="B6" s="18" t="s">
        <v>9</v>
      </c>
      <c r="C6" s="19">
        <v>4</v>
      </c>
      <c r="D6" s="19">
        <v>5</v>
      </c>
      <c r="E6" s="81">
        <v>6</v>
      </c>
      <c r="F6" s="81">
        <v>1</v>
      </c>
      <c r="G6" s="88">
        <f t="shared" si="0"/>
        <v>44.307692307692307</v>
      </c>
      <c r="H6" s="88">
        <f t="shared" si="2"/>
        <v>1.25</v>
      </c>
      <c r="I6" s="88">
        <f t="shared" si="3"/>
        <v>45.557692307692307</v>
      </c>
      <c r="J6" s="14">
        <f t="shared" ref="J6:J70" si="4">J5+I6</f>
        <v>193.48076923076923</v>
      </c>
      <c r="K6" s="97"/>
      <c r="L6" s="97"/>
      <c r="M6" s="67">
        <v>1912.6923076923076</v>
      </c>
      <c r="N6" s="15">
        <v>1975</v>
      </c>
      <c r="O6" s="15">
        <v>2058</v>
      </c>
      <c r="P6" s="15">
        <v>1411</v>
      </c>
      <c r="Q6" s="15">
        <v>1797</v>
      </c>
      <c r="R6" s="15">
        <v>2342</v>
      </c>
      <c r="S6" s="15">
        <v>1218</v>
      </c>
      <c r="T6" s="16">
        <v>5035</v>
      </c>
      <c r="U6" s="17">
        <v>8916.6153846153848</v>
      </c>
      <c r="V6" s="22">
        <v>310.15384615384613</v>
      </c>
      <c r="W6" s="22">
        <f t="shared" ref="W6:W70" si="5">J6</f>
        <v>193.48076923076923</v>
      </c>
    </row>
    <row r="7" spans="1:26" x14ac:dyDescent="0.3">
      <c r="A7" s="58">
        <v>42171</v>
      </c>
      <c r="B7" s="18" t="s">
        <v>9</v>
      </c>
      <c r="C7" s="19">
        <v>3</v>
      </c>
      <c r="D7" s="19">
        <v>6</v>
      </c>
      <c r="E7" s="81">
        <v>23</v>
      </c>
      <c r="F7" s="81">
        <v>2</v>
      </c>
      <c r="G7" s="88">
        <f t="shared" si="0"/>
        <v>169.84615384615387</v>
      </c>
      <c r="H7" s="88">
        <f t="shared" si="2"/>
        <v>4</v>
      </c>
      <c r="I7" s="88">
        <f t="shared" si="3"/>
        <v>173.84615384615387</v>
      </c>
      <c r="J7" s="14">
        <f t="shared" si="4"/>
        <v>367.32692307692309</v>
      </c>
      <c r="K7" s="97"/>
      <c r="L7" s="97"/>
      <c r="M7" s="67">
        <v>2939.1538461538457</v>
      </c>
      <c r="N7" s="15">
        <v>2606</v>
      </c>
      <c r="O7" s="15">
        <v>2907</v>
      </c>
      <c r="P7" s="15">
        <v>1774</v>
      </c>
      <c r="Q7" s="15">
        <v>2425</v>
      </c>
      <c r="R7" s="15">
        <v>3296</v>
      </c>
      <c r="S7" s="15">
        <v>1866</v>
      </c>
      <c r="T7" s="16">
        <v>8097</v>
      </c>
      <c r="U7" s="17">
        <v>11997.23076923077</v>
      </c>
      <c r="V7" s="22">
        <v>350.27692307692308</v>
      </c>
      <c r="W7" s="22">
        <f t="shared" si="5"/>
        <v>367.32692307692309</v>
      </c>
    </row>
    <row r="8" spans="1:26" x14ac:dyDescent="0.3">
      <c r="A8" s="57">
        <v>42172</v>
      </c>
      <c r="B8" s="18" t="s">
        <v>9</v>
      </c>
      <c r="C8" s="19">
        <v>2</v>
      </c>
      <c r="D8" s="19">
        <v>4</v>
      </c>
      <c r="E8" s="81">
        <v>25</v>
      </c>
      <c r="F8" s="81">
        <v>0</v>
      </c>
      <c r="G8" s="88">
        <f t="shared" si="0"/>
        <v>184.61538461538461</v>
      </c>
      <c r="H8" s="88">
        <f t="shared" si="2"/>
        <v>0</v>
      </c>
      <c r="I8" s="88">
        <f t="shared" si="3"/>
        <v>184.61538461538461</v>
      </c>
      <c r="J8" s="14">
        <f t="shared" si="4"/>
        <v>551.94230769230774</v>
      </c>
      <c r="K8" s="60"/>
      <c r="L8" s="60"/>
      <c r="M8" s="67">
        <v>3594.5999999999995</v>
      </c>
      <c r="N8" s="15">
        <v>3179</v>
      </c>
      <c r="O8" s="15">
        <v>3467</v>
      </c>
      <c r="P8" s="15">
        <v>2173</v>
      </c>
      <c r="Q8" s="15">
        <v>2880</v>
      </c>
      <c r="R8" s="15">
        <v>4194</v>
      </c>
      <c r="S8" s="15">
        <v>2512</v>
      </c>
      <c r="T8" s="16">
        <v>9821</v>
      </c>
      <c r="U8" s="17">
        <v>15600.461538461539</v>
      </c>
      <c r="V8" s="22">
        <v>387.2</v>
      </c>
      <c r="W8" s="22">
        <f t="shared" si="5"/>
        <v>551.94230769230774</v>
      </c>
    </row>
    <row r="9" spans="1:26" x14ac:dyDescent="0.3">
      <c r="A9" s="58">
        <v>42173</v>
      </c>
      <c r="B9" s="18" t="s">
        <v>9</v>
      </c>
      <c r="C9" s="19">
        <v>4</v>
      </c>
      <c r="D9" s="19">
        <v>5</v>
      </c>
      <c r="E9" s="81">
        <v>17</v>
      </c>
      <c r="F9" s="81">
        <v>71</v>
      </c>
      <c r="G9" s="88">
        <f t="shared" si="0"/>
        <v>125.53846153846155</v>
      </c>
      <c r="H9" s="88">
        <f t="shared" si="2"/>
        <v>88.75</v>
      </c>
      <c r="I9" s="88">
        <f t="shared" si="3"/>
        <v>214.28846153846155</v>
      </c>
      <c r="J9" s="14">
        <f t="shared" si="4"/>
        <v>766.23076923076928</v>
      </c>
      <c r="K9" s="60"/>
      <c r="L9" s="60"/>
      <c r="M9" s="67">
        <v>3993.3692307692304</v>
      </c>
      <c r="N9" s="15">
        <v>4656</v>
      </c>
      <c r="O9" s="15">
        <v>4302</v>
      </c>
      <c r="P9" s="15">
        <v>2785</v>
      </c>
      <c r="Q9" s="15">
        <v>3520</v>
      </c>
      <c r="R9" s="15">
        <v>5531</v>
      </c>
      <c r="S9" s="15">
        <v>3134</v>
      </c>
      <c r="T9" s="16">
        <v>11337</v>
      </c>
      <c r="U9" s="17">
        <v>19451.384615384617</v>
      </c>
      <c r="V9" s="22">
        <v>443.2</v>
      </c>
      <c r="W9" s="22">
        <f t="shared" si="5"/>
        <v>766.23076923076928</v>
      </c>
    </row>
    <row r="10" spans="1:26" x14ac:dyDescent="0.3">
      <c r="A10" s="57">
        <v>42174</v>
      </c>
      <c r="B10" s="18" t="s">
        <v>9</v>
      </c>
      <c r="C10" s="19">
        <v>5</v>
      </c>
      <c r="D10" s="19">
        <v>5</v>
      </c>
      <c r="E10" s="81">
        <v>13</v>
      </c>
      <c r="F10" s="81">
        <v>0</v>
      </c>
      <c r="G10" s="88">
        <f t="shared" si="0"/>
        <v>96</v>
      </c>
      <c r="H10" s="88">
        <f t="shared" si="2"/>
        <v>0</v>
      </c>
      <c r="I10" s="88">
        <f t="shared" si="3"/>
        <v>96</v>
      </c>
      <c r="J10" s="14">
        <f t="shared" si="4"/>
        <v>862.23076923076928</v>
      </c>
      <c r="K10" s="60"/>
      <c r="L10" s="60"/>
      <c r="M10" s="67">
        <v>4389.9846153846147</v>
      </c>
      <c r="N10" s="15">
        <v>6623</v>
      </c>
      <c r="O10" s="15">
        <v>6595</v>
      </c>
      <c r="P10" s="15">
        <v>3653</v>
      </c>
      <c r="Q10" s="15">
        <v>3931</v>
      </c>
      <c r="R10" s="15">
        <v>6756</v>
      </c>
      <c r="S10" s="15">
        <v>3452</v>
      </c>
      <c r="T10" s="16">
        <v>13577</v>
      </c>
      <c r="U10" s="17">
        <v>24089.125</v>
      </c>
      <c r="V10" s="22">
        <v>533.31538461538457</v>
      </c>
      <c r="W10" s="22">
        <f t="shared" si="5"/>
        <v>862.23076923076928</v>
      </c>
    </row>
    <row r="11" spans="1:26" x14ac:dyDescent="0.3">
      <c r="A11" s="58">
        <v>42175</v>
      </c>
      <c r="B11" s="18" t="s">
        <v>9</v>
      </c>
      <c r="C11" s="19">
        <v>2</v>
      </c>
      <c r="D11" s="19">
        <v>2</v>
      </c>
      <c r="E11" s="81">
        <v>36</v>
      </c>
      <c r="F11" s="81">
        <v>1</v>
      </c>
      <c r="G11" s="88">
        <f t="shared" si="0"/>
        <v>265.84615384615387</v>
      </c>
      <c r="H11" s="88">
        <f t="shared" si="2"/>
        <v>1</v>
      </c>
      <c r="I11" s="88">
        <f t="shared" si="3"/>
        <v>266.84615384615387</v>
      </c>
      <c r="J11" s="14">
        <f t="shared" si="4"/>
        <v>1129.0769230769231</v>
      </c>
      <c r="K11" s="60"/>
      <c r="L11" s="60"/>
      <c r="M11" s="67">
        <v>4847.830769230769</v>
      </c>
      <c r="N11" s="15">
        <v>9660</v>
      </c>
      <c r="O11" s="15">
        <v>8390</v>
      </c>
      <c r="P11" s="15">
        <v>4530</v>
      </c>
      <c r="Q11" s="15">
        <v>4394</v>
      </c>
      <c r="R11" s="15">
        <v>8119</v>
      </c>
      <c r="S11" s="15">
        <v>4177</v>
      </c>
      <c r="T11" s="16">
        <v>19999</v>
      </c>
      <c r="U11" s="17">
        <v>27050.35576923077</v>
      </c>
      <c r="V11" s="22">
        <v>585.00769230769231</v>
      </c>
      <c r="W11" s="22">
        <f t="shared" si="5"/>
        <v>1129.0769230769231</v>
      </c>
    </row>
    <row r="12" spans="1:26" x14ac:dyDescent="0.3">
      <c r="A12" s="57">
        <v>42176</v>
      </c>
      <c r="B12" s="18" t="s">
        <v>9</v>
      </c>
      <c r="C12" s="19">
        <v>2</v>
      </c>
      <c r="D12" s="19">
        <v>4</v>
      </c>
      <c r="E12" s="81">
        <v>135</v>
      </c>
      <c r="F12" s="81">
        <v>0</v>
      </c>
      <c r="G12" s="88">
        <f t="shared" si="0"/>
        <v>996.92307692307702</v>
      </c>
      <c r="H12" s="88">
        <f t="shared" si="2"/>
        <v>0</v>
      </c>
      <c r="I12" s="88">
        <f t="shared" si="3"/>
        <v>996.92307692307702</v>
      </c>
      <c r="J12" s="14">
        <f t="shared" si="4"/>
        <v>2126</v>
      </c>
      <c r="K12" s="60"/>
      <c r="L12" s="60"/>
      <c r="M12" s="67">
        <v>5505.0615384615385</v>
      </c>
      <c r="N12" s="15">
        <v>12785</v>
      </c>
      <c r="O12" s="15">
        <v>9795</v>
      </c>
      <c r="P12" s="15">
        <v>5437</v>
      </c>
      <c r="Q12" s="15">
        <v>5064</v>
      </c>
      <c r="R12" s="15">
        <v>9475</v>
      </c>
      <c r="S12" s="15">
        <v>5319</v>
      </c>
      <c r="T12" s="16">
        <v>23546</v>
      </c>
      <c r="U12" s="17">
        <v>30346.432692307691</v>
      </c>
      <c r="V12" s="22">
        <v>636.70000000000005</v>
      </c>
      <c r="W12" s="22">
        <f t="shared" si="5"/>
        <v>2126</v>
      </c>
    </row>
    <row r="13" spans="1:26" x14ac:dyDescent="0.3">
      <c r="A13" s="58">
        <v>42177</v>
      </c>
      <c r="B13" s="18" t="s">
        <v>9</v>
      </c>
      <c r="C13" s="19">
        <v>3</v>
      </c>
      <c r="D13" s="19">
        <v>5</v>
      </c>
      <c r="E13" s="81">
        <v>41</v>
      </c>
      <c r="F13" s="81">
        <v>90</v>
      </c>
      <c r="G13" s="88">
        <f t="shared" si="0"/>
        <v>302.76923076923077</v>
      </c>
      <c r="H13" s="88">
        <f t="shared" si="2"/>
        <v>150</v>
      </c>
      <c r="I13" s="88">
        <f t="shared" si="3"/>
        <v>452.76923076923077</v>
      </c>
      <c r="J13" s="14">
        <f t="shared" si="4"/>
        <v>2578.7692307692309</v>
      </c>
      <c r="K13" s="60"/>
      <c r="L13" s="60"/>
      <c r="M13" s="67">
        <v>6228.7538461538461</v>
      </c>
      <c r="N13" s="15">
        <v>16162</v>
      </c>
      <c r="O13" s="15">
        <v>11048</v>
      </c>
      <c r="P13" s="15">
        <v>6577</v>
      </c>
      <c r="Q13" s="15">
        <v>6190</v>
      </c>
      <c r="R13" s="15">
        <v>12679</v>
      </c>
      <c r="S13" s="15">
        <v>6297</v>
      </c>
      <c r="T13" s="16">
        <v>25385</v>
      </c>
      <c r="U13" s="17">
        <v>41127.971153846156</v>
      </c>
      <c r="V13" s="22">
        <v>679.22307692307697</v>
      </c>
      <c r="W13" s="22">
        <f t="shared" si="5"/>
        <v>2578.7692307692309</v>
      </c>
    </row>
    <row r="14" spans="1:26" x14ac:dyDescent="0.3">
      <c r="A14" s="57">
        <v>42178</v>
      </c>
      <c r="B14" s="18" t="s">
        <v>9</v>
      </c>
      <c r="C14" s="19">
        <v>4</v>
      </c>
      <c r="D14" s="19">
        <v>7</v>
      </c>
      <c r="E14" s="81">
        <v>63</v>
      </c>
      <c r="F14" s="81">
        <v>2</v>
      </c>
      <c r="G14" s="88">
        <f t="shared" si="0"/>
        <v>465.23076923076923</v>
      </c>
      <c r="H14" s="88">
        <f t="shared" si="2"/>
        <v>3.5</v>
      </c>
      <c r="I14" s="88">
        <f t="shared" si="3"/>
        <v>468.73076923076923</v>
      </c>
      <c r="J14" s="14">
        <f t="shared" si="4"/>
        <v>3047.5</v>
      </c>
      <c r="K14" s="60"/>
      <c r="L14" s="60"/>
      <c r="M14" s="67">
        <v>6804.7538461538461</v>
      </c>
      <c r="N14" s="15">
        <v>20840</v>
      </c>
      <c r="O14" s="15">
        <v>13013</v>
      </c>
      <c r="P14" s="15">
        <v>8439</v>
      </c>
      <c r="Q14" s="15">
        <v>7057</v>
      </c>
      <c r="R14" s="15">
        <v>15656</v>
      </c>
      <c r="S14" s="15">
        <v>7221</v>
      </c>
      <c r="T14" s="16">
        <v>27268</v>
      </c>
      <c r="U14" s="17">
        <v>54063.663461538468</v>
      </c>
      <c r="V14" s="22">
        <v>798.71025641025642</v>
      </c>
      <c r="W14" s="22">
        <f t="shared" si="5"/>
        <v>3047.5</v>
      </c>
    </row>
    <row r="15" spans="1:26" x14ac:dyDescent="0.3">
      <c r="A15" s="58">
        <v>42179</v>
      </c>
      <c r="B15" s="18" t="s">
        <v>9</v>
      </c>
      <c r="C15" s="19">
        <v>3</v>
      </c>
      <c r="D15" s="19">
        <v>3</v>
      </c>
      <c r="E15" s="81">
        <v>70</v>
      </c>
      <c r="F15" s="81">
        <v>18</v>
      </c>
      <c r="G15" s="88">
        <f t="shared" si="0"/>
        <v>516.92307692307691</v>
      </c>
      <c r="H15" s="88">
        <f t="shared" si="2"/>
        <v>18</v>
      </c>
      <c r="I15" s="88">
        <f t="shared" si="3"/>
        <v>534.92307692307691</v>
      </c>
      <c r="J15" s="14">
        <f t="shared" si="4"/>
        <v>3582.4230769230771</v>
      </c>
      <c r="K15" s="60"/>
      <c r="L15" s="60"/>
      <c r="M15" s="67">
        <v>8071.5230769230766</v>
      </c>
      <c r="N15" s="15">
        <v>24030</v>
      </c>
      <c r="O15" s="15">
        <v>15484</v>
      </c>
      <c r="P15" s="15">
        <v>9752</v>
      </c>
      <c r="Q15" s="15">
        <v>7686</v>
      </c>
      <c r="R15" s="15">
        <v>18094</v>
      </c>
      <c r="S15" s="15">
        <v>9175</v>
      </c>
      <c r="T15" s="16">
        <v>31368</v>
      </c>
      <c r="U15" s="17">
        <v>58608.201923076929</v>
      </c>
      <c r="V15" s="22">
        <v>850.40256410256416</v>
      </c>
      <c r="W15" s="22">
        <f t="shared" si="5"/>
        <v>3582.4230769230771</v>
      </c>
    </row>
    <row r="16" spans="1:26" x14ac:dyDescent="0.3">
      <c r="A16" s="57">
        <v>42180</v>
      </c>
      <c r="B16" s="18" t="s">
        <v>9</v>
      </c>
      <c r="C16" s="19">
        <v>2</v>
      </c>
      <c r="D16" s="19">
        <v>3</v>
      </c>
      <c r="E16" s="81">
        <v>76</v>
      </c>
      <c r="F16" s="81">
        <v>0</v>
      </c>
      <c r="G16" s="88">
        <f t="shared" si="0"/>
        <v>561.23076923076928</v>
      </c>
      <c r="H16" s="88">
        <f t="shared" si="2"/>
        <v>0</v>
      </c>
      <c r="I16" s="88">
        <f t="shared" si="3"/>
        <v>561.23076923076928</v>
      </c>
      <c r="J16" s="14">
        <f t="shared" si="4"/>
        <v>4143.6538461538466</v>
      </c>
      <c r="K16" s="60"/>
      <c r="L16" s="60"/>
      <c r="M16" s="67">
        <v>9130.5230769230766</v>
      </c>
      <c r="N16" s="15">
        <v>29158</v>
      </c>
      <c r="O16" s="15">
        <v>17604</v>
      </c>
      <c r="P16" s="15">
        <v>11068</v>
      </c>
      <c r="Q16" s="15">
        <v>8156</v>
      </c>
      <c r="R16" s="15">
        <v>20616</v>
      </c>
      <c r="S16" s="15">
        <v>11011</v>
      </c>
      <c r="T16" s="16">
        <v>37191</v>
      </c>
      <c r="U16" s="17">
        <v>64629.125000000007</v>
      </c>
      <c r="V16" s="22">
        <v>1148.7871794871794</v>
      </c>
      <c r="W16" s="22">
        <f t="shared" si="5"/>
        <v>4143.6538461538466</v>
      </c>
    </row>
    <row r="17" spans="1:23" x14ac:dyDescent="0.3">
      <c r="A17" s="58">
        <v>42181</v>
      </c>
      <c r="B17" s="18" t="s">
        <v>9</v>
      </c>
      <c r="C17" s="19">
        <v>6</v>
      </c>
      <c r="D17" s="19">
        <v>8</v>
      </c>
      <c r="E17" s="81">
        <v>110</v>
      </c>
      <c r="F17" s="81">
        <v>15</v>
      </c>
      <c r="G17" s="88">
        <f t="shared" si="0"/>
        <v>812.30769230769226</v>
      </c>
      <c r="H17" s="88">
        <f t="shared" si="2"/>
        <v>20</v>
      </c>
      <c r="I17" s="88">
        <f t="shared" si="3"/>
        <v>832.30769230769226</v>
      </c>
      <c r="J17" s="14">
        <f t="shared" si="4"/>
        <v>4975.961538461539</v>
      </c>
      <c r="K17" s="60"/>
      <c r="L17" s="60"/>
      <c r="M17" s="67">
        <v>11009.830769230768</v>
      </c>
      <c r="N17" s="15">
        <v>33407</v>
      </c>
      <c r="O17" s="15">
        <v>20824</v>
      </c>
      <c r="P17" s="15">
        <v>11564</v>
      </c>
      <c r="Q17" s="15">
        <v>8702</v>
      </c>
      <c r="R17" s="15">
        <v>22433</v>
      </c>
      <c r="S17" s="15">
        <v>12531</v>
      </c>
      <c r="T17" s="16">
        <v>38971</v>
      </c>
      <c r="U17" s="17">
        <v>70205.98653846154</v>
      </c>
      <c r="V17" s="22">
        <v>1765.3102564102564</v>
      </c>
      <c r="W17" s="22">
        <f t="shared" si="5"/>
        <v>4975.961538461539</v>
      </c>
    </row>
    <row r="18" spans="1:23" x14ac:dyDescent="0.3">
      <c r="A18" s="57">
        <v>42182</v>
      </c>
      <c r="B18" s="18" t="s">
        <v>9</v>
      </c>
      <c r="C18" s="19">
        <v>1</v>
      </c>
      <c r="D18" s="19">
        <v>2</v>
      </c>
      <c r="E18" s="81">
        <v>126</v>
      </c>
      <c r="F18" s="81">
        <v>90</v>
      </c>
      <c r="G18" s="88">
        <f t="shared" si="0"/>
        <v>930.46153846153845</v>
      </c>
      <c r="H18" s="88">
        <f t="shared" si="2"/>
        <v>180</v>
      </c>
      <c r="I18" s="88">
        <f t="shared" si="3"/>
        <v>1110.4615384615386</v>
      </c>
      <c r="J18" s="14">
        <f t="shared" si="4"/>
        <v>6086.423076923078</v>
      </c>
      <c r="K18" s="60"/>
      <c r="L18" s="60"/>
      <c r="M18" s="67">
        <v>11910.753846153844</v>
      </c>
      <c r="N18" s="15">
        <v>37917</v>
      </c>
      <c r="O18" s="15">
        <v>22692</v>
      </c>
      <c r="P18" s="15">
        <v>13558</v>
      </c>
      <c r="Q18" s="15">
        <v>9414</v>
      </c>
      <c r="R18" s="15">
        <v>27449</v>
      </c>
      <c r="S18" s="15">
        <v>13794</v>
      </c>
      <c r="T18" s="16">
        <v>42701</v>
      </c>
      <c r="U18" s="17">
        <v>74847.327197802195</v>
      </c>
      <c r="V18" s="22">
        <v>2171.9544871794874</v>
      </c>
      <c r="W18" s="22">
        <f t="shared" si="5"/>
        <v>6086.423076923078</v>
      </c>
    </row>
    <row r="19" spans="1:23" x14ac:dyDescent="0.3">
      <c r="A19" s="58">
        <v>42183</v>
      </c>
      <c r="B19" s="18" t="s">
        <v>9</v>
      </c>
      <c r="C19" s="19">
        <v>3</v>
      </c>
      <c r="D19" s="19">
        <v>3</v>
      </c>
      <c r="E19" s="81">
        <v>158</v>
      </c>
      <c r="F19" s="81">
        <v>40</v>
      </c>
      <c r="G19" s="88">
        <f t="shared" si="0"/>
        <v>1166.7692307692307</v>
      </c>
      <c r="H19" s="88">
        <f t="shared" si="2"/>
        <v>40</v>
      </c>
      <c r="I19" s="88">
        <f t="shared" si="3"/>
        <v>1206.7692307692307</v>
      </c>
      <c r="J19" s="14">
        <f t="shared" si="4"/>
        <v>7293.1923076923085</v>
      </c>
      <c r="K19" s="60"/>
      <c r="L19" s="60"/>
      <c r="M19" s="67">
        <v>13022.856410256409</v>
      </c>
      <c r="N19" s="15">
        <v>44168</v>
      </c>
      <c r="O19" s="15">
        <v>24033</v>
      </c>
      <c r="P19" s="15">
        <v>15509</v>
      </c>
      <c r="Q19" s="15">
        <v>10279</v>
      </c>
      <c r="R19" s="15">
        <v>32021</v>
      </c>
      <c r="S19" s="15">
        <v>14659</v>
      </c>
      <c r="T19" s="16">
        <v>47781</v>
      </c>
      <c r="U19" s="17">
        <v>80161.686172161164</v>
      </c>
      <c r="V19" s="22">
        <v>3053.8391025641026</v>
      </c>
      <c r="W19" s="22">
        <f t="shared" si="5"/>
        <v>7293.1923076923085</v>
      </c>
    </row>
    <row r="20" spans="1:23" x14ac:dyDescent="0.3">
      <c r="A20" s="57">
        <v>42184</v>
      </c>
      <c r="B20" s="18" t="s">
        <v>9</v>
      </c>
      <c r="C20" s="19">
        <v>3</v>
      </c>
      <c r="D20" s="19">
        <v>4</v>
      </c>
      <c r="E20" s="81">
        <v>101</v>
      </c>
      <c r="F20" s="81">
        <v>0</v>
      </c>
      <c r="G20" s="88">
        <f t="shared" si="0"/>
        <v>745.84615384615381</v>
      </c>
      <c r="H20" s="88">
        <f t="shared" si="2"/>
        <v>0</v>
      </c>
      <c r="I20" s="88">
        <f t="shared" si="3"/>
        <v>745.84615384615381</v>
      </c>
      <c r="J20" s="14">
        <f t="shared" si="4"/>
        <v>8039.0384615384628</v>
      </c>
      <c r="K20" s="60"/>
      <c r="L20" s="60"/>
      <c r="M20" s="67">
        <v>14516.510256410254</v>
      </c>
      <c r="N20" s="15">
        <v>53334</v>
      </c>
      <c r="O20" s="15">
        <v>26148</v>
      </c>
      <c r="P20" s="15">
        <v>16781</v>
      </c>
      <c r="Q20" s="15">
        <v>11296</v>
      </c>
      <c r="R20" s="15">
        <v>36538</v>
      </c>
      <c r="S20" s="15">
        <v>14969</v>
      </c>
      <c r="T20" s="16">
        <v>50565</v>
      </c>
      <c r="U20" s="17">
        <v>89246.055402930389</v>
      </c>
      <c r="V20" s="22">
        <v>4024.2237179487179</v>
      </c>
      <c r="W20" s="22">
        <f t="shared" si="5"/>
        <v>8039.0384615384628</v>
      </c>
    </row>
    <row r="21" spans="1:23" x14ac:dyDescent="0.3">
      <c r="A21" s="58">
        <v>42185</v>
      </c>
      <c r="B21" s="18" t="s">
        <v>9</v>
      </c>
      <c r="C21" s="19">
        <v>1</v>
      </c>
      <c r="D21" s="19">
        <v>2</v>
      </c>
      <c r="E21" s="81">
        <v>134</v>
      </c>
      <c r="F21" s="81">
        <v>1</v>
      </c>
      <c r="G21" s="88">
        <f t="shared" si="0"/>
        <v>989.53846153846143</v>
      </c>
      <c r="H21" s="88">
        <f t="shared" si="2"/>
        <v>2</v>
      </c>
      <c r="I21" s="88">
        <f t="shared" si="3"/>
        <v>991.53846153846143</v>
      </c>
      <c r="J21" s="14">
        <f t="shared" si="4"/>
        <v>9030.5769230769238</v>
      </c>
      <c r="K21" s="60"/>
      <c r="L21" s="60"/>
      <c r="M21" s="67">
        <v>17053.617948717947</v>
      </c>
      <c r="N21" s="15">
        <v>60808</v>
      </c>
      <c r="O21" s="15">
        <v>27196</v>
      </c>
      <c r="P21" s="15">
        <v>17910</v>
      </c>
      <c r="Q21" s="15">
        <v>12124</v>
      </c>
      <c r="R21" s="15">
        <v>40000</v>
      </c>
      <c r="S21" s="15">
        <v>15217</v>
      </c>
      <c r="T21" s="16">
        <v>57094</v>
      </c>
      <c r="U21" s="17">
        <v>98427.747710622702</v>
      </c>
      <c r="V21" s="22">
        <v>5021.1467948717946</v>
      </c>
      <c r="W21" s="22">
        <f t="shared" si="5"/>
        <v>9030.5769230769238</v>
      </c>
    </row>
    <row r="22" spans="1:23" x14ac:dyDescent="0.3">
      <c r="A22" s="57">
        <v>42186</v>
      </c>
      <c r="B22" s="18" t="s">
        <v>9</v>
      </c>
      <c r="C22" s="19">
        <v>4</v>
      </c>
      <c r="D22" s="19">
        <v>6</v>
      </c>
      <c r="E22" s="81">
        <v>130</v>
      </c>
      <c r="F22" s="81">
        <v>174</v>
      </c>
      <c r="G22" s="88">
        <f t="shared" si="0"/>
        <v>960</v>
      </c>
      <c r="H22" s="88">
        <f t="shared" si="2"/>
        <v>261</v>
      </c>
      <c r="I22" s="88">
        <f t="shared" si="3"/>
        <v>1221</v>
      </c>
      <c r="J22" s="14">
        <f t="shared" si="4"/>
        <v>10251.576923076924</v>
      </c>
      <c r="K22" s="60"/>
      <c r="L22" s="60"/>
      <c r="M22" s="67">
        <v>18043.156410256408</v>
      </c>
      <c r="N22" s="15">
        <v>70016</v>
      </c>
      <c r="O22" s="15">
        <v>27769</v>
      </c>
      <c r="P22" s="15">
        <v>19012</v>
      </c>
      <c r="Q22" s="15">
        <v>12933</v>
      </c>
      <c r="R22" s="15">
        <v>45518</v>
      </c>
      <c r="S22" s="15">
        <v>15612</v>
      </c>
      <c r="T22" s="16">
        <v>59036</v>
      </c>
      <c r="U22" s="17">
        <v>103563.13232600731</v>
      </c>
      <c r="V22" s="22">
        <v>7018.916025641025</v>
      </c>
      <c r="W22" s="22">
        <f t="shared" si="5"/>
        <v>10251.576923076924</v>
      </c>
    </row>
    <row r="23" spans="1:23" x14ac:dyDescent="0.3">
      <c r="A23" s="58">
        <v>42187</v>
      </c>
      <c r="B23" s="18" t="s">
        <v>9</v>
      </c>
      <c r="C23" s="19">
        <v>4</v>
      </c>
      <c r="D23" s="19">
        <v>7</v>
      </c>
      <c r="E23" s="81">
        <v>143</v>
      </c>
      <c r="F23" s="81">
        <v>60</v>
      </c>
      <c r="G23" s="88">
        <f t="shared" si="0"/>
        <v>1056</v>
      </c>
      <c r="H23" s="88">
        <f t="shared" si="2"/>
        <v>105</v>
      </c>
      <c r="I23" s="88">
        <f t="shared" si="3"/>
        <v>1161</v>
      </c>
      <c r="J23" s="14">
        <f t="shared" si="4"/>
        <v>11412.576923076924</v>
      </c>
      <c r="K23" s="60"/>
      <c r="L23" s="60"/>
      <c r="M23" s="67">
        <v>19919.771794871791</v>
      </c>
      <c r="N23" s="15">
        <v>75996</v>
      </c>
      <c r="O23" s="15">
        <v>29180</v>
      </c>
      <c r="P23" s="15">
        <v>20275</v>
      </c>
      <c r="Q23" s="15">
        <v>13606</v>
      </c>
      <c r="R23" s="15">
        <v>48535</v>
      </c>
      <c r="S23" s="15">
        <v>16016</v>
      </c>
      <c r="T23" s="16">
        <v>63575</v>
      </c>
      <c r="U23" s="17">
        <v>108756.82463369962</v>
      </c>
      <c r="V23" s="22">
        <v>8924.6083333333336</v>
      </c>
      <c r="W23" s="22">
        <f t="shared" si="5"/>
        <v>11412.576923076924</v>
      </c>
    </row>
    <row r="24" spans="1:23" x14ac:dyDescent="0.3">
      <c r="A24" s="57">
        <v>42188</v>
      </c>
      <c r="B24" s="18" t="s">
        <v>9</v>
      </c>
      <c r="C24" s="19">
        <v>5</v>
      </c>
      <c r="D24" s="19">
        <v>7</v>
      </c>
      <c r="E24" s="81">
        <v>125</v>
      </c>
      <c r="F24" s="81">
        <v>0</v>
      </c>
      <c r="G24" s="88">
        <f t="shared" si="0"/>
        <v>923.07692307692309</v>
      </c>
      <c r="H24" s="88">
        <f t="shared" si="2"/>
        <v>0</v>
      </c>
      <c r="I24" s="88">
        <f t="shared" si="3"/>
        <v>923.07692307692309</v>
      </c>
      <c r="J24" s="14">
        <f t="shared" si="4"/>
        <v>12335.653846153848</v>
      </c>
      <c r="K24" s="60"/>
      <c r="L24" s="60"/>
      <c r="M24" s="67">
        <v>23116.964102564099</v>
      </c>
      <c r="N24" s="15">
        <v>79476</v>
      </c>
      <c r="O24" s="15">
        <v>31516</v>
      </c>
      <c r="P24" s="15">
        <v>21443</v>
      </c>
      <c r="Q24" s="15">
        <v>14306</v>
      </c>
      <c r="R24" s="15">
        <v>50789</v>
      </c>
      <c r="S24" s="15">
        <v>16913</v>
      </c>
      <c r="T24" s="16">
        <v>69340</v>
      </c>
      <c r="U24" s="17">
        <v>113942.05540293039</v>
      </c>
      <c r="V24" s="22">
        <v>10362.208333333334</v>
      </c>
      <c r="W24" s="22">
        <f t="shared" si="5"/>
        <v>12335.653846153848</v>
      </c>
    </row>
    <row r="25" spans="1:23" x14ac:dyDescent="0.3">
      <c r="A25" s="58">
        <v>42189</v>
      </c>
      <c r="B25" s="18" t="s">
        <v>9</v>
      </c>
      <c r="C25" s="19">
        <v>3</v>
      </c>
      <c r="D25" s="19">
        <v>5</v>
      </c>
      <c r="E25" s="81">
        <v>126</v>
      </c>
      <c r="F25" s="81">
        <v>0</v>
      </c>
      <c r="G25" s="88">
        <f t="shared" si="0"/>
        <v>930.46153846153845</v>
      </c>
      <c r="H25" s="88">
        <f t="shared" si="2"/>
        <v>0</v>
      </c>
      <c r="I25" s="88">
        <f t="shared" si="3"/>
        <v>930.46153846153845</v>
      </c>
      <c r="J25" s="14">
        <f t="shared" si="4"/>
        <v>13266.115384615387</v>
      </c>
      <c r="K25" s="60"/>
      <c r="L25" s="60"/>
      <c r="M25" s="67">
        <v>25525.856410256405</v>
      </c>
      <c r="N25" s="15">
        <v>81368</v>
      </c>
      <c r="O25" s="15">
        <v>33236</v>
      </c>
      <c r="P25" s="15">
        <v>22810</v>
      </c>
      <c r="Q25" s="15">
        <v>14839</v>
      </c>
      <c r="R25" s="15">
        <v>57555</v>
      </c>
      <c r="S25" s="15">
        <v>20463</v>
      </c>
      <c r="T25" s="16">
        <v>78940</v>
      </c>
      <c r="U25" s="17">
        <v>117250.9477106227</v>
      </c>
      <c r="V25" s="22">
        <v>12326.926282051283</v>
      </c>
      <c r="W25" s="22">
        <f t="shared" si="5"/>
        <v>13266.115384615387</v>
      </c>
    </row>
    <row r="26" spans="1:23" x14ac:dyDescent="0.3">
      <c r="A26" s="57">
        <v>42190</v>
      </c>
      <c r="B26" s="18" t="s">
        <v>9</v>
      </c>
      <c r="C26" s="19">
        <v>4</v>
      </c>
      <c r="D26" s="19">
        <v>4</v>
      </c>
      <c r="E26" s="81">
        <v>69</v>
      </c>
      <c r="F26" s="81">
        <v>380</v>
      </c>
      <c r="G26" s="88">
        <f t="shared" si="0"/>
        <v>509.53846153846155</v>
      </c>
      <c r="H26" s="88">
        <f t="shared" si="2"/>
        <v>380</v>
      </c>
      <c r="I26" s="88">
        <f t="shared" si="3"/>
        <v>889.53846153846155</v>
      </c>
      <c r="J26" s="14">
        <f t="shared" si="4"/>
        <v>14155.653846153848</v>
      </c>
      <c r="K26" s="60"/>
      <c r="L26" s="60"/>
      <c r="M26" s="67">
        <v>27959.164102564097</v>
      </c>
      <c r="N26" s="15">
        <v>85638</v>
      </c>
      <c r="O26" s="15">
        <v>34761</v>
      </c>
      <c r="P26" s="15">
        <v>23726</v>
      </c>
      <c r="Q26" s="15">
        <v>15494</v>
      </c>
      <c r="R26" s="15">
        <v>62012</v>
      </c>
      <c r="S26" s="15">
        <v>23824</v>
      </c>
      <c r="T26" s="16">
        <v>85072</v>
      </c>
      <c r="U26" s="17">
        <v>120508.27078754577</v>
      </c>
      <c r="V26" s="22">
        <v>13616.695512820514</v>
      </c>
      <c r="W26" s="22">
        <f t="shared" si="5"/>
        <v>14155.653846153848</v>
      </c>
    </row>
    <row r="27" spans="1:23" x14ac:dyDescent="0.3">
      <c r="A27" s="58">
        <v>42191</v>
      </c>
      <c r="B27" s="18" t="s">
        <v>9</v>
      </c>
      <c r="C27" s="19">
        <v>5</v>
      </c>
      <c r="D27" s="19">
        <v>6</v>
      </c>
      <c r="E27" s="81">
        <v>119</v>
      </c>
      <c r="F27" s="81">
        <v>130</v>
      </c>
      <c r="G27" s="88">
        <f t="shared" si="0"/>
        <v>878.76923076923072</v>
      </c>
      <c r="H27" s="88">
        <f t="shared" si="2"/>
        <v>156</v>
      </c>
      <c r="I27" s="88">
        <f t="shared" si="3"/>
        <v>1034.7692307692307</v>
      </c>
      <c r="J27" s="14">
        <f t="shared" si="4"/>
        <v>15190.423076923078</v>
      </c>
      <c r="K27" s="60"/>
      <c r="L27" s="60"/>
      <c r="M27" s="67">
        <v>29856.702564102558</v>
      </c>
      <c r="N27" s="15">
        <v>89605</v>
      </c>
      <c r="O27" s="15">
        <v>37117</v>
      </c>
      <c r="P27" s="15">
        <v>24223</v>
      </c>
      <c r="Q27" s="15">
        <v>16182</v>
      </c>
      <c r="R27" s="15">
        <v>72169</v>
      </c>
      <c r="S27" s="15">
        <v>25599</v>
      </c>
      <c r="T27" s="16">
        <v>93563</v>
      </c>
      <c r="U27" s="17">
        <v>123496.38617216116</v>
      </c>
      <c r="V27" s="22">
        <v>14933.003205128207</v>
      </c>
      <c r="W27" s="22">
        <f t="shared" si="5"/>
        <v>15190.423076923078</v>
      </c>
    </row>
    <row r="28" spans="1:23" x14ac:dyDescent="0.3">
      <c r="A28" s="57">
        <v>42192</v>
      </c>
      <c r="B28" s="18" t="s">
        <v>9</v>
      </c>
      <c r="C28" s="19">
        <v>3</v>
      </c>
      <c r="D28" s="19">
        <v>4</v>
      </c>
      <c r="E28" s="81">
        <v>150</v>
      </c>
      <c r="F28" s="81">
        <v>381</v>
      </c>
      <c r="G28" s="88">
        <f t="shared" si="0"/>
        <v>1107.6923076923076</v>
      </c>
      <c r="H28" s="88">
        <f t="shared" si="2"/>
        <v>508</v>
      </c>
      <c r="I28" s="88">
        <f t="shared" si="3"/>
        <v>1615.6923076923076</v>
      </c>
      <c r="J28" s="14">
        <f t="shared" si="4"/>
        <v>16806.115384615387</v>
      </c>
      <c r="K28" s="60"/>
      <c r="L28" s="60"/>
      <c r="M28" s="67">
        <v>30913.625641025636</v>
      </c>
      <c r="N28" s="15">
        <v>97431</v>
      </c>
      <c r="O28" s="15">
        <v>39459</v>
      </c>
      <c r="P28" s="15">
        <v>24969</v>
      </c>
      <c r="Q28" s="15">
        <v>16735</v>
      </c>
      <c r="R28" s="15">
        <v>79600</v>
      </c>
      <c r="S28" s="15">
        <v>26596</v>
      </c>
      <c r="T28" s="16">
        <v>99661</v>
      </c>
      <c r="U28" s="17">
        <v>130039.040018315</v>
      </c>
      <c r="V28" s="22">
        <v>17122.746794871797</v>
      </c>
      <c r="W28" s="22">
        <f t="shared" si="5"/>
        <v>16806.115384615387</v>
      </c>
    </row>
    <row r="29" spans="1:23" x14ac:dyDescent="0.3">
      <c r="A29" s="58">
        <v>42193</v>
      </c>
      <c r="B29" s="18" t="s">
        <v>9</v>
      </c>
      <c r="C29" s="19">
        <v>1</v>
      </c>
      <c r="D29" s="19">
        <v>3</v>
      </c>
      <c r="E29" s="81">
        <v>113</v>
      </c>
      <c r="F29" s="81">
        <v>0</v>
      </c>
      <c r="G29" s="88">
        <f t="shared" si="0"/>
        <v>834.46153846153845</v>
      </c>
      <c r="H29" s="88">
        <f t="shared" si="2"/>
        <v>0</v>
      </c>
      <c r="I29" s="88">
        <f t="shared" si="3"/>
        <v>834.46153846153845</v>
      </c>
      <c r="J29" s="14">
        <f t="shared" si="4"/>
        <v>17640.576923076926</v>
      </c>
      <c r="K29" s="60"/>
      <c r="L29" s="60"/>
      <c r="M29" s="67">
        <v>33699.471794871788</v>
      </c>
      <c r="N29" s="15">
        <v>109226</v>
      </c>
      <c r="O29" s="15">
        <v>40160</v>
      </c>
      <c r="P29" s="15">
        <v>25568</v>
      </c>
      <c r="Q29" s="15">
        <v>17447</v>
      </c>
      <c r="R29" s="15">
        <v>82524</v>
      </c>
      <c r="S29" s="15">
        <v>27460</v>
      </c>
      <c r="T29" s="16">
        <v>103639</v>
      </c>
      <c r="U29" s="17">
        <v>133830.46309523808</v>
      </c>
      <c r="V29" s="22">
        <v>19407.669871794875</v>
      </c>
      <c r="W29" s="22">
        <f t="shared" si="5"/>
        <v>17640.576923076926</v>
      </c>
    </row>
    <row r="30" spans="1:23" x14ac:dyDescent="0.3">
      <c r="A30" s="57">
        <v>42194</v>
      </c>
      <c r="B30" s="18" t="s">
        <v>9</v>
      </c>
      <c r="C30" s="19">
        <v>5</v>
      </c>
      <c r="D30" s="19">
        <v>7</v>
      </c>
      <c r="E30" s="81">
        <v>129</v>
      </c>
      <c r="F30" s="81">
        <v>30</v>
      </c>
      <c r="G30" s="88">
        <f t="shared" si="0"/>
        <v>952.61538461538464</v>
      </c>
      <c r="H30" s="88">
        <f t="shared" si="2"/>
        <v>42</v>
      </c>
      <c r="I30" s="88">
        <f t="shared" si="3"/>
        <v>994.61538461538464</v>
      </c>
      <c r="J30" s="14">
        <f t="shared" si="4"/>
        <v>18635.192307692309</v>
      </c>
      <c r="K30" s="60"/>
      <c r="L30" s="60"/>
      <c r="M30" s="67">
        <v>34770.817948717944</v>
      </c>
      <c r="N30" s="15">
        <v>119495</v>
      </c>
      <c r="O30" s="15">
        <v>42551</v>
      </c>
      <c r="P30" s="15">
        <v>26187</v>
      </c>
      <c r="Q30" s="15">
        <v>17945</v>
      </c>
      <c r="R30" s="15">
        <v>86421</v>
      </c>
      <c r="S30" s="15">
        <v>29131</v>
      </c>
      <c r="T30" s="16">
        <v>109974</v>
      </c>
      <c r="U30" s="17">
        <v>138362.38617216115</v>
      </c>
      <c r="V30" s="22">
        <v>21401.208333333336</v>
      </c>
      <c r="W30" s="22">
        <f t="shared" si="5"/>
        <v>18635.192307692309</v>
      </c>
    </row>
    <row r="31" spans="1:23" s="26" customFormat="1" x14ac:dyDescent="0.3">
      <c r="A31" s="58">
        <v>42195</v>
      </c>
      <c r="B31" s="23" t="s">
        <v>9</v>
      </c>
      <c r="C31" s="24">
        <v>5</v>
      </c>
      <c r="D31" s="24">
        <v>8</v>
      </c>
      <c r="E31" s="61">
        <v>145</v>
      </c>
      <c r="F31" s="61">
        <v>30</v>
      </c>
      <c r="G31" s="88">
        <f t="shared" si="0"/>
        <v>1070.7692307692307</v>
      </c>
      <c r="H31" s="88">
        <f t="shared" si="2"/>
        <v>48</v>
      </c>
      <c r="I31" s="88">
        <f t="shared" si="3"/>
        <v>1118.7692307692307</v>
      </c>
      <c r="J31" s="14">
        <f t="shared" si="4"/>
        <v>19753.961538461539</v>
      </c>
      <c r="K31" s="61"/>
      <c r="L31" s="61"/>
      <c r="M31" s="25">
        <v>37318.567948717944</v>
      </c>
      <c r="N31" s="27">
        <v>129342</v>
      </c>
      <c r="O31" s="27">
        <v>43348</v>
      </c>
      <c r="P31" s="27">
        <v>27073</v>
      </c>
      <c r="Q31" s="27">
        <v>18242</v>
      </c>
      <c r="R31" s="27">
        <v>89801</v>
      </c>
      <c r="S31" s="27">
        <v>30507</v>
      </c>
      <c r="T31" s="28">
        <v>113556</v>
      </c>
      <c r="U31" s="29">
        <v>143110.38617216115</v>
      </c>
      <c r="V31" s="29">
        <v>24174.233974358976</v>
      </c>
      <c r="W31" s="22">
        <f t="shared" si="5"/>
        <v>19753.961538461539</v>
      </c>
    </row>
    <row r="32" spans="1:23" x14ac:dyDescent="0.3">
      <c r="A32" s="57">
        <v>42196</v>
      </c>
      <c r="B32" s="18" t="s">
        <v>9</v>
      </c>
      <c r="C32" s="19">
        <v>1</v>
      </c>
      <c r="D32" s="19">
        <v>3</v>
      </c>
      <c r="E32" s="81">
        <v>176</v>
      </c>
      <c r="F32" s="81">
        <v>5</v>
      </c>
      <c r="G32" s="88">
        <f t="shared" si="0"/>
        <v>1299.6923076923078</v>
      </c>
      <c r="H32" s="88">
        <f t="shared" si="2"/>
        <v>15</v>
      </c>
      <c r="I32" s="88">
        <f t="shared" si="3"/>
        <v>1314.6923076923078</v>
      </c>
      <c r="J32" s="14">
        <f t="shared" si="4"/>
        <v>21068.653846153848</v>
      </c>
      <c r="K32" s="60"/>
      <c r="L32" s="60"/>
      <c r="M32" s="67">
        <v>38814.773076923069</v>
      </c>
      <c r="N32" s="15">
        <v>140723</v>
      </c>
      <c r="O32" s="15">
        <v>43927</v>
      </c>
      <c r="P32" s="15">
        <v>27915</v>
      </c>
      <c r="Q32" s="15">
        <v>18434</v>
      </c>
      <c r="R32" s="15">
        <v>95758</v>
      </c>
      <c r="S32" s="15">
        <v>31354</v>
      </c>
      <c r="T32" s="16">
        <v>118918</v>
      </c>
      <c r="U32" s="17">
        <v>147239.95027472524</v>
      </c>
      <c r="V32" s="22">
        <v>26005.126282051286</v>
      </c>
      <c r="W32" s="22">
        <f t="shared" si="5"/>
        <v>21068.653846153848</v>
      </c>
    </row>
    <row r="33" spans="1:23" x14ac:dyDescent="0.3">
      <c r="A33" s="58">
        <v>42197</v>
      </c>
      <c r="B33" s="18" t="s">
        <v>9</v>
      </c>
      <c r="C33" s="19">
        <v>6</v>
      </c>
      <c r="D33" s="19">
        <v>6</v>
      </c>
      <c r="E33" s="81">
        <v>77</v>
      </c>
      <c r="F33" s="81">
        <v>255</v>
      </c>
      <c r="G33" s="88">
        <f t="shared" si="0"/>
        <v>568.61538461538464</v>
      </c>
      <c r="H33" s="88">
        <f t="shared" si="2"/>
        <v>255</v>
      </c>
      <c r="I33" s="88">
        <f t="shared" si="3"/>
        <v>823.61538461538464</v>
      </c>
      <c r="J33" s="14">
        <f t="shared" si="4"/>
        <v>21892.26923076923</v>
      </c>
      <c r="K33" s="60"/>
      <c r="L33" s="60"/>
      <c r="M33" s="67">
        <v>40853.753846153835</v>
      </c>
      <c r="N33" s="15">
        <v>159262</v>
      </c>
      <c r="O33" s="15">
        <v>44617</v>
      </c>
      <c r="P33" s="15">
        <v>28479</v>
      </c>
      <c r="Q33" s="15">
        <v>18688</v>
      </c>
      <c r="R33" s="15">
        <v>100530</v>
      </c>
      <c r="S33" s="15">
        <v>32291</v>
      </c>
      <c r="T33" s="16">
        <v>123548</v>
      </c>
      <c r="U33" s="17">
        <v>152847.33489010987</v>
      </c>
      <c r="V33" s="22">
        <v>28424.683974358977</v>
      </c>
      <c r="W33" s="22">
        <f t="shared" si="5"/>
        <v>21892.26923076923</v>
      </c>
    </row>
    <row r="34" spans="1:23" x14ac:dyDescent="0.3">
      <c r="A34" s="57">
        <v>42198</v>
      </c>
      <c r="B34" s="18" t="s">
        <v>9</v>
      </c>
      <c r="C34" s="19">
        <v>4</v>
      </c>
      <c r="D34" s="19">
        <v>5</v>
      </c>
      <c r="E34" s="81">
        <v>44</v>
      </c>
      <c r="F34" s="81">
        <v>0</v>
      </c>
      <c r="G34" s="88">
        <f t="shared" si="0"/>
        <v>324.92307692307696</v>
      </c>
      <c r="H34" s="88">
        <f t="shared" si="2"/>
        <v>0</v>
      </c>
      <c r="I34" s="88">
        <f t="shared" si="3"/>
        <v>324.92307692307696</v>
      </c>
      <c r="J34" s="14">
        <f t="shared" si="4"/>
        <v>22217.192307692309</v>
      </c>
      <c r="K34" s="60"/>
      <c r="L34" s="60"/>
      <c r="M34" s="67">
        <v>41804.099999999991</v>
      </c>
      <c r="N34" s="15">
        <v>178950</v>
      </c>
      <c r="O34" s="15">
        <v>45422</v>
      </c>
      <c r="P34" s="15">
        <v>28997</v>
      </c>
      <c r="Q34" s="15">
        <v>18845</v>
      </c>
      <c r="R34" s="15">
        <v>108353</v>
      </c>
      <c r="S34" s="15">
        <v>33404</v>
      </c>
      <c r="T34" s="16">
        <v>125150</v>
      </c>
      <c r="U34" s="17">
        <v>157038.45576923076</v>
      </c>
      <c r="V34" s="22">
        <v>30865.283974358976</v>
      </c>
      <c r="W34" s="22">
        <f t="shared" si="5"/>
        <v>22217.192307692309</v>
      </c>
    </row>
    <row r="35" spans="1:23" x14ac:dyDescent="0.3">
      <c r="A35" s="58">
        <v>42199</v>
      </c>
      <c r="B35" s="18" t="s">
        <v>9</v>
      </c>
      <c r="C35" s="19">
        <v>1</v>
      </c>
      <c r="D35" s="19">
        <v>2</v>
      </c>
      <c r="E35" s="81">
        <v>53</v>
      </c>
      <c r="F35" s="81">
        <v>110</v>
      </c>
      <c r="G35" s="88">
        <f t="shared" si="0"/>
        <v>391.38461538461536</v>
      </c>
      <c r="H35" s="88">
        <f t="shared" si="2"/>
        <v>220</v>
      </c>
      <c r="I35" s="88">
        <f t="shared" si="3"/>
        <v>611.38461538461536</v>
      </c>
      <c r="J35" s="14">
        <f t="shared" si="4"/>
        <v>22828.576923076926</v>
      </c>
      <c r="K35" s="60"/>
      <c r="L35" s="60"/>
      <c r="M35" s="67">
        <v>43771.407692307686</v>
      </c>
      <c r="N35" s="15">
        <v>195131</v>
      </c>
      <c r="O35" s="15">
        <v>46132</v>
      </c>
      <c r="P35" s="15">
        <v>29651</v>
      </c>
      <c r="Q35" s="15">
        <v>19273</v>
      </c>
      <c r="R35" s="15">
        <v>117220</v>
      </c>
      <c r="S35" s="15">
        <v>34467</v>
      </c>
      <c r="T35" s="16">
        <v>127685</v>
      </c>
      <c r="U35" s="17">
        <v>160197.1096153846</v>
      </c>
      <c r="V35" s="22">
        <v>33643.976282051284</v>
      </c>
      <c r="W35" s="22">
        <f t="shared" si="5"/>
        <v>22828.576923076926</v>
      </c>
    </row>
    <row r="36" spans="1:23" x14ac:dyDescent="0.3">
      <c r="A36" s="57">
        <v>42200</v>
      </c>
      <c r="B36" s="18" t="s">
        <v>9</v>
      </c>
      <c r="C36" s="19">
        <v>3</v>
      </c>
      <c r="D36" s="19">
        <v>7</v>
      </c>
      <c r="E36" s="81">
        <v>94</v>
      </c>
      <c r="F36" s="81">
        <v>23</v>
      </c>
      <c r="G36" s="88">
        <f t="shared" si="0"/>
        <v>694.15384615384619</v>
      </c>
      <c r="H36" s="88">
        <f t="shared" si="2"/>
        <v>53.666666666666671</v>
      </c>
      <c r="I36" s="88">
        <f t="shared" si="3"/>
        <v>747.82051282051282</v>
      </c>
      <c r="J36" s="14">
        <f t="shared" si="4"/>
        <v>23576.397435897437</v>
      </c>
      <c r="K36" s="60"/>
      <c r="L36" s="60"/>
      <c r="M36" s="67">
        <v>46583.407692307686</v>
      </c>
      <c r="N36" s="15">
        <v>207443</v>
      </c>
      <c r="O36" s="15">
        <v>47846</v>
      </c>
      <c r="P36" s="15">
        <v>30438</v>
      </c>
      <c r="Q36" s="15">
        <v>19734</v>
      </c>
      <c r="R36" s="15">
        <v>123651</v>
      </c>
      <c r="S36" s="15">
        <v>35235</v>
      </c>
      <c r="T36" s="16">
        <v>128896</v>
      </c>
      <c r="U36" s="17">
        <v>162308.80192307691</v>
      </c>
      <c r="V36" s="22">
        <v>36139.976282051284</v>
      </c>
      <c r="W36" s="22">
        <f t="shared" si="5"/>
        <v>23576.397435897437</v>
      </c>
    </row>
    <row r="37" spans="1:23" x14ac:dyDescent="0.3">
      <c r="A37" s="58">
        <v>42201</v>
      </c>
      <c r="B37" s="18" t="s">
        <v>9</v>
      </c>
      <c r="C37" s="19">
        <v>1</v>
      </c>
      <c r="D37" s="19">
        <v>2</v>
      </c>
      <c r="E37" s="81">
        <v>58</v>
      </c>
      <c r="F37" s="81">
        <v>90</v>
      </c>
      <c r="G37" s="88">
        <f t="shared" si="0"/>
        <v>428.30769230769232</v>
      </c>
      <c r="H37" s="88">
        <f t="shared" si="2"/>
        <v>180</v>
      </c>
      <c r="I37" s="88">
        <f t="shared" si="3"/>
        <v>608.30769230769238</v>
      </c>
      <c r="J37" s="14">
        <f t="shared" si="4"/>
        <v>24184.705128205129</v>
      </c>
      <c r="K37" s="60"/>
      <c r="L37" s="60"/>
      <c r="M37" s="67">
        <v>47913.56153846153</v>
      </c>
      <c r="N37" s="15">
        <v>223821</v>
      </c>
      <c r="O37" s="15">
        <v>49321</v>
      </c>
      <c r="P37" s="15">
        <v>30877</v>
      </c>
      <c r="Q37" s="15">
        <v>19916</v>
      </c>
      <c r="R37" s="15">
        <v>128835</v>
      </c>
      <c r="S37" s="15">
        <v>35768</v>
      </c>
      <c r="T37" s="16">
        <v>129483</v>
      </c>
      <c r="U37" s="17">
        <v>163595.57115384613</v>
      </c>
      <c r="V37" s="22">
        <v>38331.844413919418</v>
      </c>
      <c r="W37" s="22">
        <f t="shared" si="5"/>
        <v>24184.705128205129</v>
      </c>
    </row>
    <row r="38" spans="1:23" x14ac:dyDescent="0.3">
      <c r="A38" s="57">
        <v>42202</v>
      </c>
      <c r="B38" s="18" t="s">
        <v>9</v>
      </c>
      <c r="C38" s="19">
        <v>5</v>
      </c>
      <c r="D38" s="19">
        <v>6</v>
      </c>
      <c r="E38" s="81">
        <v>116</v>
      </c>
      <c r="F38" s="81">
        <v>80</v>
      </c>
      <c r="G38" s="88">
        <f t="shared" si="0"/>
        <v>856.61538461538464</v>
      </c>
      <c r="H38" s="88">
        <f t="shared" si="2"/>
        <v>96</v>
      </c>
      <c r="I38" s="88">
        <f t="shared" si="3"/>
        <v>952.61538461538464</v>
      </c>
      <c r="J38" s="14">
        <f t="shared" si="4"/>
        <v>25137.320512820512</v>
      </c>
      <c r="K38" s="60"/>
      <c r="L38" s="60"/>
      <c r="M38" s="67">
        <v>50269.253846153835</v>
      </c>
      <c r="N38" s="15">
        <v>260140</v>
      </c>
      <c r="O38" s="15">
        <v>50553</v>
      </c>
      <c r="P38" s="15">
        <v>31271</v>
      </c>
      <c r="Q38" s="15">
        <v>20250</v>
      </c>
      <c r="R38" s="15">
        <v>133065</v>
      </c>
      <c r="S38" s="15">
        <v>36209</v>
      </c>
      <c r="T38" s="16">
        <v>130565</v>
      </c>
      <c r="U38" s="17">
        <v>165301.57115384613</v>
      </c>
      <c r="V38" s="22">
        <v>40547.690567765574</v>
      </c>
      <c r="W38" s="22">
        <f t="shared" si="5"/>
        <v>25137.320512820512</v>
      </c>
    </row>
    <row r="39" spans="1:23" x14ac:dyDescent="0.3">
      <c r="A39" s="58">
        <v>42203</v>
      </c>
      <c r="B39" s="18" t="s">
        <v>9</v>
      </c>
      <c r="C39" s="19">
        <v>3</v>
      </c>
      <c r="D39" s="19">
        <v>5</v>
      </c>
      <c r="E39" s="81">
        <v>67</v>
      </c>
      <c r="F39" s="81">
        <v>60</v>
      </c>
      <c r="G39" s="88">
        <f t="shared" si="0"/>
        <v>494.76923076923072</v>
      </c>
      <c r="H39" s="88">
        <f t="shared" si="2"/>
        <v>100</v>
      </c>
      <c r="I39" s="88">
        <f t="shared" si="3"/>
        <v>594.76923076923072</v>
      </c>
      <c r="J39" s="14">
        <f t="shared" si="4"/>
        <v>25732.089743589742</v>
      </c>
      <c r="K39" s="60"/>
      <c r="L39" s="60"/>
      <c r="M39" s="67">
        <v>52543.907692307679</v>
      </c>
      <c r="N39" s="15">
        <v>275077</v>
      </c>
      <c r="O39" s="15">
        <v>52054</v>
      </c>
      <c r="P39" s="15">
        <v>31582</v>
      </c>
      <c r="Q39" s="15">
        <v>20396</v>
      </c>
      <c r="R39" s="15">
        <v>135684</v>
      </c>
      <c r="S39" s="15">
        <v>36744</v>
      </c>
      <c r="T39" s="16">
        <v>131901</v>
      </c>
      <c r="U39" s="17">
        <v>165998.50705128204</v>
      </c>
      <c r="V39" s="22">
        <v>43447.53672161173</v>
      </c>
      <c r="W39" s="22">
        <f t="shared" si="5"/>
        <v>25732.089743589742</v>
      </c>
    </row>
    <row r="40" spans="1:23" x14ac:dyDescent="0.3">
      <c r="A40" s="57">
        <v>42204</v>
      </c>
      <c r="B40" s="18" t="s">
        <v>9</v>
      </c>
      <c r="C40" s="19">
        <v>2</v>
      </c>
      <c r="D40" s="19">
        <v>4</v>
      </c>
      <c r="E40" s="81">
        <v>92</v>
      </c>
      <c r="F40" s="81">
        <v>145</v>
      </c>
      <c r="G40" s="88">
        <f t="shared" si="0"/>
        <v>679.38461538461547</v>
      </c>
      <c r="H40" s="88">
        <f t="shared" si="2"/>
        <v>290</v>
      </c>
      <c r="I40" s="88">
        <f t="shared" si="3"/>
        <v>969.38461538461547</v>
      </c>
      <c r="J40" s="14">
        <f t="shared" si="4"/>
        <v>26701.474358974359</v>
      </c>
      <c r="K40" s="60"/>
      <c r="L40" s="60"/>
      <c r="M40" s="67">
        <v>54572.276923076912</v>
      </c>
      <c r="N40" s="15">
        <v>286469</v>
      </c>
      <c r="O40" s="15">
        <v>52462</v>
      </c>
      <c r="P40" s="15">
        <v>31833</v>
      </c>
      <c r="Q40" s="15">
        <v>20562</v>
      </c>
      <c r="R40" s="15">
        <v>137664</v>
      </c>
      <c r="S40" s="15">
        <v>37362</v>
      </c>
      <c r="T40" s="16">
        <v>133267</v>
      </c>
      <c r="U40" s="17">
        <v>167459.18397435895</v>
      </c>
      <c r="V40" s="22">
        <v>45398.459798534808</v>
      </c>
      <c r="W40" s="22">
        <f t="shared" si="5"/>
        <v>26701.474358974359</v>
      </c>
    </row>
    <row r="41" spans="1:23" x14ac:dyDescent="0.3">
      <c r="A41" s="58">
        <v>42205</v>
      </c>
      <c r="B41" s="18" t="s">
        <v>9</v>
      </c>
      <c r="C41" s="19">
        <v>3</v>
      </c>
      <c r="D41" s="19">
        <v>6</v>
      </c>
      <c r="E41" s="81">
        <v>62</v>
      </c>
      <c r="F41" s="81">
        <v>0</v>
      </c>
      <c r="G41" s="88">
        <f t="shared" si="0"/>
        <v>457.84615384615387</v>
      </c>
      <c r="H41" s="88">
        <f t="shared" si="2"/>
        <v>0</v>
      </c>
      <c r="I41" s="88">
        <f t="shared" si="3"/>
        <v>457.84615384615387</v>
      </c>
      <c r="J41" s="14">
        <f t="shared" si="4"/>
        <v>27159.320512820512</v>
      </c>
      <c r="K41" s="60"/>
      <c r="L41" s="60"/>
      <c r="M41" s="67">
        <v>56530.943589743576</v>
      </c>
      <c r="N41" s="15">
        <v>296857</v>
      </c>
      <c r="O41" s="15">
        <v>53159</v>
      </c>
      <c r="P41" s="15">
        <v>32111</v>
      </c>
      <c r="Q41" s="15">
        <v>20791</v>
      </c>
      <c r="R41" s="15">
        <v>140127</v>
      </c>
      <c r="S41" s="15">
        <v>37681</v>
      </c>
      <c r="T41" s="16">
        <v>134318</v>
      </c>
      <c r="U41" s="17">
        <v>168770.32243589743</v>
      </c>
      <c r="V41" s="22">
        <v>46630.921336996347</v>
      </c>
      <c r="W41" s="22">
        <f t="shared" si="5"/>
        <v>27159.320512820512</v>
      </c>
    </row>
    <row r="42" spans="1:23" x14ac:dyDescent="0.3">
      <c r="A42" s="57">
        <v>42206</v>
      </c>
      <c r="B42" s="18" t="s">
        <v>9</v>
      </c>
      <c r="C42" s="19">
        <v>2</v>
      </c>
      <c r="D42" s="19">
        <v>4</v>
      </c>
      <c r="E42" s="81">
        <v>59</v>
      </c>
      <c r="F42" s="81">
        <v>0</v>
      </c>
      <c r="G42" s="88">
        <f t="shared" si="0"/>
        <v>435.69230769230768</v>
      </c>
      <c r="H42" s="88">
        <f t="shared" si="2"/>
        <v>0</v>
      </c>
      <c r="I42" s="88">
        <f t="shared" si="3"/>
        <v>435.69230769230768</v>
      </c>
      <c r="J42" s="14">
        <f t="shared" si="4"/>
        <v>27595.01282051282</v>
      </c>
      <c r="K42" s="60"/>
      <c r="L42" s="60"/>
      <c r="M42" s="67">
        <v>58185.71282051281</v>
      </c>
      <c r="N42" s="15">
        <v>305884</v>
      </c>
      <c r="O42" s="15">
        <v>53845</v>
      </c>
      <c r="P42" s="15">
        <v>32386</v>
      </c>
      <c r="Q42" s="15">
        <v>20976</v>
      </c>
      <c r="R42" s="15">
        <v>142042</v>
      </c>
      <c r="S42" s="15">
        <v>38705</v>
      </c>
      <c r="T42" s="16">
        <v>135087</v>
      </c>
      <c r="U42" s="17">
        <v>169858.16858974358</v>
      </c>
      <c r="V42" s="22">
        <v>48388.459798534808</v>
      </c>
      <c r="W42" s="22">
        <f t="shared" si="5"/>
        <v>27595.01282051282</v>
      </c>
    </row>
    <row r="43" spans="1:23" x14ac:dyDescent="0.3">
      <c r="A43" s="58">
        <v>42207</v>
      </c>
      <c r="B43" s="18" t="s">
        <v>9</v>
      </c>
      <c r="C43" s="19">
        <v>4</v>
      </c>
      <c r="D43" s="19">
        <v>6</v>
      </c>
      <c r="E43" s="81">
        <v>80</v>
      </c>
      <c r="F43" s="81">
        <v>96</v>
      </c>
      <c r="G43" s="88">
        <f t="shared" si="0"/>
        <v>590.76923076923083</v>
      </c>
      <c r="H43" s="88">
        <f t="shared" si="2"/>
        <v>144</v>
      </c>
      <c r="I43" s="88">
        <f t="shared" si="3"/>
        <v>734.76923076923083</v>
      </c>
      <c r="J43" s="14">
        <f t="shared" si="4"/>
        <v>28329.782051282051</v>
      </c>
      <c r="K43" s="60"/>
      <c r="L43" s="60"/>
      <c r="M43" s="67">
        <v>60158.020512820505</v>
      </c>
      <c r="N43" s="15">
        <v>326390</v>
      </c>
      <c r="O43" s="15">
        <v>54382</v>
      </c>
      <c r="P43" s="15">
        <v>32616</v>
      </c>
      <c r="Q43" s="15">
        <v>21061</v>
      </c>
      <c r="R43" s="15">
        <v>143647</v>
      </c>
      <c r="S43" s="15">
        <v>39413</v>
      </c>
      <c r="T43" s="16">
        <v>136751</v>
      </c>
      <c r="U43" s="17">
        <v>170684.01474358974</v>
      </c>
      <c r="V43" s="22">
        <v>49846.305952380964</v>
      </c>
      <c r="W43" s="22">
        <f t="shared" si="5"/>
        <v>28329.782051282051</v>
      </c>
    </row>
    <row r="44" spans="1:23" x14ac:dyDescent="0.3">
      <c r="A44" s="57">
        <v>42208</v>
      </c>
      <c r="B44" s="18" t="s">
        <v>9</v>
      </c>
      <c r="C44" s="19">
        <v>2</v>
      </c>
      <c r="D44" s="19">
        <v>3</v>
      </c>
      <c r="E44" s="81">
        <v>84</v>
      </c>
      <c r="F44" s="81">
        <v>20</v>
      </c>
      <c r="G44" s="88">
        <f t="shared" si="0"/>
        <v>620.30769230769238</v>
      </c>
      <c r="H44" s="88">
        <f t="shared" si="2"/>
        <v>30</v>
      </c>
      <c r="I44" s="88">
        <f t="shared" si="3"/>
        <v>650.30769230769238</v>
      </c>
      <c r="J44" s="14">
        <f t="shared" si="4"/>
        <v>28980.089743589742</v>
      </c>
      <c r="K44" s="60"/>
      <c r="L44" s="60"/>
      <c r="M44" s="67">
        <v>61630.020512820505</v>
      </c>
      <c r="N44" s="15">
        <v>337456</v>
      </c>
      <c r="O44" s="15">
        <v>54605</v>
      </c>
      <c r="P44" s="15">
        <v>32936</v>
      </c>
      <c r="Q44" s="15">
        <v>21148</v>
      </c>
      <c r="R44" s="15">
        <v>145431</v>
      </c>
      <c r="S44" s="15">
        <v>39850</v>
      </c>
      <c r="T44" s="16">
        <v>137719</v>
      </c>
      <c r="U44" s="17">
        <v>171644.01474358974</v>
      </c>
      <c r="V44" s="22">
        <v>50570.921336996347</v>
      </c>
      <c r="W44" s="22">
        <f t="shared" si="5"/>
        <v>28980.089743589742</v>
      </c>
    </row>
    <row r="45" spans="1:23" x14ac:dyDescent="0.3">
      <c r="A45" s="58">
        <v>42209</v>
      </c>
      <c r="B45" s="18" t="s">
        <v>9</v>
      </c>
      <c r="C45" s="19">
        <v>5</v>
      </c>
      <c r="D45" s="19">
        <v>9</v>
      </c>
      <c r="E45" s="81">
        <v>81</v>
      </c>
      <c r="F45" s="81">
        <v>35</v>
      </c>
      <c r="G45" s="88">
        <f t="shared" si="0"/>
        <v>598.15384615384619</v>
      </c>
      <c r="H45" s="88">
        <f t="shared" si="2"/>
        <v>63</v>
      </c>
      <c r="I45" s="88">
        <f t="shared" si="3"/>
        <v>661.15384615384619</v>
      </c>
      <c r="J45" s="14">
        <f t="shared" si="4"/>
        <v>29641.24358974359</v>
      </c>
      <c r="K45" s="60"/>
      <c r="L45" s="60"/>
      <c r="M45" s="67">
        <v>63457.71282051281</v>
      </c>
      <c r="N45" s="15">
        <v>352647</v>
      </c>
      <c r="O45" s="15">
        <v>54830</v>
      </c>
      <c r="P45" s="15">
        <v>33181</v>
      </c>
      <c r="Q45" s="15">
        <v>21221</v>
      </c>
      <c r="R45" s="15">
        <v>147148</v>
      </c>
      <c r="S45" s="15">
        <v>40268</v>
      </c>
      <c r="T45" s="16">
        <v>139139</v>
      </c>
      <c r="U45" s="17">
        <v>172913.37371794871</v>
      </c>
      <c r="V45" s="22">
        <v>52136.275183150196</v>
      </c>
      <c r="W45" s="22">
        <f t="shared" si="5"/>
        <v>29641.24358974359</v>
      </c>
    </row>
    <row r="46" spans="1:23" x14ac:dyDescent="0.3">
      <c r="A46" s="57">
        <v>42210</v>
      </c>
      <c r="B46" s="18" t="s">
        <v>9</v>
      </c>
      <c r="C46" s="19">
        <v>3</v>
      </c>
      <c r="D46" s="19">
        <v>6</v>
      </c>
      <c r="E46" s="81">
        <v>58</v>
      </c>
      <c r="F46" s="81">
        <v>5</v>
      </c>
      <c r="G46" s="88">
        <f t="shared" si="0"/>
        <v>428.30769230769232</v>
      </c>
      <c r="H46" s="88">
        <f t="shared" si="2"/>
        <v>10</v>
      </c>
      <c r="I46" s="88">
        <f t="shared" si="3"/>
        <v>438.30769230769232</v>
      </c>
      <c r="J46" s="14">
        <f t="shared" si="4"/>
        <v>30079.551282051281</v>
      </c>
      <c r="K46" s="60"/>
      <c r="L46" s="60"/>
      <c r="M46" s="67">
        <v>65225.501282051271</v>
      </c>
      <c r="N46" s="15">
        <v>361624</v>
      </c>
      <c r="O46" s="15">
        <v>56063</v>
      </c>
      <c r="P46" s="15">
        <v>33330</v>
      </c>
      <c r="Q46" s="15">
        <v>21347</v>
      </c>
      <c r="R46" s="15">
        <v>148393</v>
      </c>
      <c r="S46" s="15">
        <v>40552</v>
      </c>
      <c r="T46" s="16">
        <v>139946</v>
      </c>
      <c r="U46" s="17">
        <v>173711.68141025639</v>
      </c>
      <c r="V46" s="22">
        <v>53291.198260073274</v>
      </c>
      <c r="W46" s="22">
        <f t="shared" si="5"/>
        <v>30079.551282051281</v>
      </c>
    </row>
    <row r="47" spans="1:23" x14ac:dyDescent="0.3">
      <c r="A47" s="58">
        <v>42211</v>
      </c>
      <c r="B47" s="18" t="s">
        <v>9</v>
      </c>
      <c r="C47" s="19">
        <v>3</v>
      </c>
      <c r="D47" s="19">
        <v>7</v>
      </c>
      <c r="E47" s="81">
        <v>51</v>
      </c>
      <c r="F47" s="81">
        <v>0</v>
      </c>
      <c r="G47" s="88">
        <f t="shared" si="0"/>
        <v>376.61538461538458</v>
      </c>
      <c r="H47" s="88">
        <f t="shared" si="2"/>
        <v>0</v>
      </c>
      <c r="I47" s="88">
        <f t="shared" si="3"/>
        <v>376.61538461538458</v>
      </c>
      <c r="J47" s="14">
        <f t="shared" si="4"/>
        <v>30456.166666666664</v>
      </c>
      <c r="K47" s="60"/>
      <c r="L47" s="60"/>
      <c r="M47" s="67">
        <v>67049.96282051281</v>
      </c>
      <c r="N47" s="15">
        <v>371534</v>
      </c>
      <c r="O47" s="15">
        <v>57602</v>
      </c>
      <c r="P47" s="15">
        <v>33428</v>
      </c>
      <c r="Q47" s="15">
        <v>21374</v>
      </c>
      <c r="R47" s="15">
        <v>149602</v>
      </c>
      <c r="S47" s="15">
        <v>40781</v>
      </c>
      <c r="T47" s="16">
        <v>140797</v>
      </c>
      <c r="U47" s="17">
        <v>174699.68141025639</v>
      </c>
      <c r="V47" s="22">
        <v>54525.929029304039</v>
      </c>
      <c r="W47" s="22">
        <f t="shared" si="5"/>
        <v>30456.166666666664</v>
      </c>
    </row>
    <row r="48" spans="1:23" x14ac:dyDescent="0.3">
      <c r="A48" s="57">
        <v>42212</v>
      </c>
      <c r="B48" s="18" t="s">
        <v>9</v>
      </c>
      <c r="C48" s="19">
        <v>3</v>
      </c>
      <c r="D48" s="19">
        <v>4</v>
      </c>
      <c r="E48" s="81">
        <v>59</v>
      </c>
      <c r="F48" s="81">
        <v>130</v>
      </c>
      <c r="G48" s="88">
        <f t="shared" si="0"/>
        <v>435.69230769230768</v>
      </c>
      <c r="H48" s="88">
        <f t="shared" si="2"/>
        <v>173.33333333333334</v>
      </c>
      <c r="I48" s="88">
        <f t="shared" si="3"/>
        <v>609.02564102564099</v>
      </c>
      <c r="J48" s="14">
        <f t="shared" si="4"/>
        <v>31065.192307692305</v>
      </c>
      <c r="K48" s="60"/>
      <c r="L48" s="60"/>
      <c r="M48" s="67">
        <v>69117.303479853465</v>
      </c>
      <c r="N48" s="15">
        <v>385747</v>
      </c>
      <c r="O48" s="15">
        <v>58483</v>
      </c>
      <c r="P48" s="15">
        <v>33481</v>
      </c>
      <c r="Q48" s="15">
        <v>21450</v>
      </c>
      <c r="R48" s="15">
        <v>151257</v>
      </c>
      <c r="S48" s="15">
        <v>41076</v>
      </c>
      <c r="T48" s="16">
        <v>141414</v>
      </c>
      <c r="U48" s="17">
        <v>175450.14294871793</v>
      </c>
      <c r="V48" s="22">
        <v>55803.775183150196</v>
      </c>
      <c r="W48" s="22">
        <f t="shared" si="5"/>
        <v>31065.192307692305</v>
      </c>
    </row>
    <row r="49" spans="1:23" x14ac:dyDescent="0.3">
      <c r="A49" s="58">
        <v>42213</v>
      </c>
      <c r="B49" s="18" t="s">
        <v>9</v>
      </c>
      <c r="C49" s="19">
        <v>4</v>
      </c>
      <c r="D49" s="19">
        <v>8</v>
      </c>
      <c r="E49" s="81">
        <v>44</v>
      </c>
      <c r="F49" s="81">
        <v>49</v>
      </c>
      <c r="G49" s="88">
        <f t="shared" si="0"/>
        <v>324.92307692307696</v>
      </c>
      <c r="H49" s="88">
        <f t="shared" si="2"/>
        <v>98</v>
      </c>
      <c r="I49" s="88">
        <f t="shared" si="3"/>
        <v>422.92307692307696</v>
      </c>
      <c r="J49" s="14">
        <f t="shared" si="4"/>
        <v>31488.115384615383</v>
      </c>
      <c r="K49" s="60"/>
      <c r="L49" s="60"/>
      <c r="M49" s="67">
        <v>70849.50860805859</v>
      </c>
      <c r="N49" s="15">
        <v>393308</v>
      </c>
      <c r="O49" s="15">
        <v>59167</v>
      </c>
      <c r="P49" s="15">
        <v>33511</v>
      </c>
      <c r="Q49" s="15">
        <v>21546</v>
      </c>
      <c r="R49" s="15">
        <v>152728</v>
      </c>
      <c r="S49" s="15">
        <v>41480</v>
      </c>
      <c r="T49" s="16">
        <v>142062</v>
      </c>
      <c r="U49" s="17">
        <v>176071.14294871793</v>
      </c>
      <c r="V49" s="22">
        <v>56410.582875457891</v>
      </c>
      <c r="W49" s="22">
        <f t="shared" si="5"/>
        <v>31488.115384615383</v>
      </c>
    </row>
    <row r="50" spans="1:23" x14ac:dyDescent="0.3">
      <c r="A50" s="57">
        <v>42214</v>
      </c>
      <c r="B50" s="18" t="s">
        <v>9</v>
      </c>
      <c r="C50" s="19">
        <v>4</v>
      </c>
      <c r="D50" s="19">
        <v>8</v>
      </c>
      <c r="E50" s="81">
        <v>44</v>
      </c>
      <c r="F50" s="81">
        <v>1</v>
      </c>
      <c r="G50" s="88">
        <f t="shared" si="0"/>
        <v>324.92307692307696</v>
      </c>
      <c r="H50" s="88">
        <f t="shared" si="2"/>
        <v>2</v>
      </c>
      <c r="I50" s="88">
        <f t="shared" si="3"/>
        <v>326.92307692307696</v>
      </c>
      <c r="J50" s="14">
        <f t="shared" si="4"/>
        <v>31815.038461538461</v>
      </c>
      <c r="K50" s="60"/>
      <c r="L50" s="60"/>
      <c r="M50" s="67">
        <v>72261.098351648339</v>
      </c>
      <c r="N50" s="15">
        <v>402426</v>
      </c>
      <c r="O50" s="15">
        <v>59599</v>
      </c>
      <c r="P50" s="15">
        <v>33564</v>
      </c>
      <c r="Q50" s="15">
        <v>21562</v>
      </c>
      <c r="R50" s="15">
        <v>153525</v>
      </c>
      <c r="S50" s="15">
        <v>41866</v>
      </c>
      <c r="T50" s="16">
        <v>142586</v>
      </c>
      <c r="U50" s="17">
        <v>176610.21987179486</v>
      </c>
      <c r="V50" s="22">
        <v>57063.082875457891</v>
      </c>
      <c r="W50" s="22">
        <f t="shared" si="5"/>
        <v>31815.038461538461</v>
      </c>
    </row>
    <row r="51" spans="1:23" x14ac:dyDescent="0.3">
      <c r="A51" s="58">
        <v>42215</v>
      </c>
      <c r="B51" s="18" t="s">
        <v>9</v>
      </c>
      <c r="C51" s="19">
        <v>4</v>
      </c>
      <c r="D51" s="19">
        <v>8</v>
      </c>
      <c r="E51" s="81">
        <v>25</v>
      </c>
      <c r="F51" s="81">
        <v>4</v>
      </c>
      <c r="G51" s="88">
        <f t="shared" si="0"/>
        <v>184.61538461538461</v>
      </c>
      <c r="H51" s="88">
        <f t="shared" si="2"/>
        <v>8</v>
      </c>
      <c r="I51" s="88">
        <f t="shared" si="3"/>
        <v>192.61538461538461</v>
      </c>
      <c r="J51" s="14">
        <f t="shared" si="4"/>
        <v>32007.653846153844</v>
      </c>
      <c r="K51" s="60"/>
      <c r="L51" s="60"/>
      <c r="M51" s="67">
        <v>73480.156043956027</v>
      </c>
      <c r="N51" s="15">
        <v>412728</v>
      </c>
      <c r="O51" s="15">
        <v>59872</v>
      </c>
      <c r="P51" s="15">
        <v>33586</v>
      </c>
      <c r="Q51" s="15">
        <v>21634</v>
      </c>
      <c r="R51" s="15">
        <v>154980</v>
      </c>
      <c r="S51" s="15">
        <v>42371</v>
      </c>
      <c r="T51" s="16">
        <v>143110</v>
      </c>
      <c r="U51" s="17">
        <v>177105.21987179486</v>
      </c>
      <c r="V51" s="22">
        <v>57738.775183150196</v>
      </c>
      <c r="W51" s="22">
        <f t="shared" si="5"/>
        <v>32007.653846153844</v>
      </c>
    </row>
    <row r="52" spans="1:23" x14ac:dyDescent="0.3">
      <c r="A52" s="68">
        <v>42216</v>
      </c>
      <c r="B52" s="69" t="s">
        <v>9</v>
      </c>
      <c r="C52" s="70">
        <v>3</v>
      </c>
      <c r="D52" s="70">
        <v>5</v>
      </c>
      <c r="E52" s="71">
        <v>13</v>
      </c>
      <c r="F52" s="71">
        <v>30</v>
      </c>
      <c r="G52" s="89">
        <f t="shared" si="0"/>
        <v>96</v>
      </c>
      <c r="H52" s="89">
        <f t="shared" si="2"/>
        <v>50</v>
      </c>
      <c r="I52" s="89">
        <f t="shared" si="3"/>
        <v>146</v>
      </c>
      <c r="J52" s="14">
        <f t="shared" si="4"/>
        <v>32153.653846153844</v>
      </c>
      <c r="K52" s="72" t="s">
        <v>16</v>
      </c>
      <c r="L52" s="71"/>
      <c r="M52" s="71">
        <v>74820.309890109871</v>
      </c>
      <c r="N52" s="73">
        <v>418013</v>
      </c>
      <c r="O52" s="73">
        <v>60116</v>
      </c>
      <c r="P52" s="73">
        <v>33630</v>
      </c>
      <c r="Q52" s="73">
        <v>21719</v>
      </c>
      <c r="R52" s="73">
        <v>155890</v>
      </c>
      <c r="S52" s="73">
        <v>42642</v>
      </c>
      <c r="T52" s="74">
        <v>143318</v>
      </c>
      <c r="U52" s="75">
        <v>177348.91217948718</v>
      </c>
      <c r="V52" s="75">
        <v>58421.698260073274</v>
      </c>
      <c r="W52" s="22">
        <f t="shared" si="5"/>
        <v>32153.653846153844</v>
      </c>
    </row>
    <row r="53" spans="1:23" s="26" customFormat="1" x14ac:dyDescent="0.3">
      <c r="A53" s="58">
        <v>42217</v>
      </c>
      <c r="B53" s="23" t="s">
        <v>10</v>
      </c>
      <c r="C53" s="30">
        <v>3</v>
      </c>
      <c r="D53" s="30">
        <v>6</v>
      </c>
      <c r="E53" s="83">
        <v>12</v>
      </c>
      <c r="F53" s="83">
        <v>10</v>
      </c>
      <c r="G53" s="90">
        <f>SUM(E53/110)*720</f>
        <v>78.545454545454547</v>
      </c>
      <c r="H53" s="88">
        <f t="shared" si="2"/>
        <v>20</v>
      </c>
      <c r="I53" s="88">
        <f t="shared" si="3"/>
        <v>98.545454545454547</v>
      </c>
      <c r="J53" s="14">
        <f t="shared" si="4"/>
        <v>32252.1993006993</v>
      </c>
      <c r="K53" s="61"/>
      <c r="L53" s="61"/>
      <c r="M53" s="25">
        <v>75984.091708291686</v>
      </c>
      <c r="N53" s="27">
        <v>421844</v>
      </c>
      <c r="O53" s="27">
        <v>60607</v>
      </c>
      <c r="P53" s="27">
        <v>33637</v>
      </c>
      <c r="Q53" s="27">
        <v>21793</v>
      </c>
      <c r="R53" s="27">
        <v>156752</v>
      </c>
      <c r="S53" s="27">
        <v>42818</v>
      </c>
      <c r="T53" s="28">
        <v>143652</v>
      </c>
      <c r="U53" s="29">
        <v>177653.92733100231</v>
      </c>
      <c r="V53" s="29">
        <v>58654.45583583085</v>
      </c>
      <c r="W53" s="22">
        <f t="shared" si="5"/>
        <v>32252.1993006993</v>
      </c>
    </row>
    <row r="54" spans="1:23" x14ac:dyDescent="0.3">
      <c r="A54" s="57">
        <v>42218</v>
      </c>
      <c r="B54" s="31" t="s">
        <v>10</v>
      </c>
      <c r="C54" s="32">
        <v>3</v>
      </c>
      <c r="D54" s="32">
        <v>6</v>
      </c>
      <c r="E54" s="84">
        <v>28</v>
      </c>
      <c r="F54" s="81">
        <v>31</v>
      </c>
      <c r="G54" s="90">
        <f t="shared" ref="G54:G115" si="6">SUM(E54/110)*720</f>
        <v>183.27272727272725</v>
      </c>
      <c r="H54" s="88">
        <f t="shared" si="2"/>
        <v>62</v>
      </c>
      <c r="I54" s="88">
        <f t="shared" si="3"/>
        <v>245.27272727272725</v>
      </c>
      <c r="J54" s="14">
        <f t="shared" si="4"/>
        <v>32497.472027972028</v>
      </c>
      <c r="K54" s="62"/>
      <c r="L54" s="62"/>
      <c r="M54" s="67">
        <v>76910.637162837142</v>
      </c>
      <c r="N54" s="15">
        <v>424304</v>
      </c>
      <c r="O54" s="15">
        <v>61152</v>
      </c>
      <c r="P54" s="15">
        <v>33637</v>
      </c>
      <c r="Q54" s="15">
        <v>21848</v>
      </c>
      <c r="R54" s="15">
        <v>157271</v>
      </c>
      <c r="S54" s="15">
        <v>42949</v>
      </c>
      <c r="T54" s="16">
        <v>144111</v>
      </c>
      <c r="U54" s="17">
        <v>177799.78187645687</v>
      </c>
      <c r="V54" s="29">
        <v>58877.001290376305</v>
      </c>
      <c r="W54" s="22">
        <f t="shared" si="5"/>
        <v>32497.472027972028</v>
      </c>
    </row>
    <row r="55" spans="1:23" x14ac:dyDescent="0.3">
      <c r="A55" s="58">
        <v>42219</v>
      </c>
      <c r="B55" s="31" t="s">
        <v>10</v>
      </c>
      <c r="C55" s="32">
        <v>5</v>
      </c>
      <c r="D55" s="32">
        <v>7</v>
      </c>
      <c r="E55" s="84">
        <v>19</v>
      </c>
      <c r="F55" s="84">
        <v>21</v>
      </c>
      <c r="G55" s="90">
        <f t="shared" si="6"/>
        <v>124.36363636363636</v>
      </c>
      <c r="H55" s="88">
        <f t="shared" si="2"/>
        <v>29.400000000000002</v>
      </c>
      <c r="I55" s="88">
        <f t="shared" si="3"/>
        <v>153.76363636363635</v>
      </c>
      <c r="J55" s="14">
        <f t="shared" si="4"/>
        <v>32651.235664335665</v>
      </c>
      <c r="K55" s="62"/>
      <c r="L55" s="62"/>
      <c r="M55" s="67">
        <v>77895.576556776534</v>
      </c>
      <c r="N55" s="15">
        <v>427921</v>
      </c>
      <c r="O55" s="15">
        <v>61845</v>
      </c>
      <c r="P55" s="15">
        <v>33650</v>
      </c>
      <c r="Q55" s="15">
        <v>21861</v>
      </c>
      <c r="R55" s="15">
        <v>157896</v>
      </c>
      <c r="S55" s="15">
        <v>43054</v>
      </c>
      <c r="T55" s="16">
        <v>144509</v>
      </c>
      <c r="U55" s="17">
        <v>177972.76369463868</v>
      </c>
      <c r="V55" s="29">
        <v>59035.728563103577</v>
      </c>
      <c r="W55" s="22">
        <f t="shared" si="5"/>
        <v>32651.235664335665</v>
      </c>
    </row>
    <row r="56" spans="1:23" x14ac:dyDescent="0.3">
      <c r="A56" s="57">
        <v>42220</v>
      </c>
      <c r="B56" s="31" t="s">
        <v>10</v>
      </c>
      <c r="C56" s="32">
        <v>2</v>
      </c>
      <c r="D56" s="32">
        <v>3</v>
      </c>
      <c r="E56" s="84">
        <v>11</v>
      </c>
      <c r="F56" s="84">
        <v>20</v>
      </c>
      <c r="G56" s="90">
        <f t="shared" si="6"/>
        <v>72</v>
      </c>
      <c r="H56" s="88">
        <f t="shared" si="2"/>
        <v>30</v>
      </c>
      <c r="I56" s="88">
        <f t="shared" si="3"/>
        <v>102</v>
      </c>
      <c r="J56" s="14">
        <f t="shared" si="4"/>
        <v>32753.235664335665</v>
      </c>
      <c r="K56" s="62"/>
      <c r="L56" s="62"/>
      <c r="M56" s="67">
        <v>78526.349284049254</v>
      </c>
      <c r="N56" s="15">
        <v>431283</v>
      </c>
      <c r="O56" s="15">
        <v>63254</v>
      </c>
      <c r="P56" s="15">
        <v>33650</v>
      </c>
      <c r="Q56" s="15">
        <v>21900</v>
      </c>
      <c r="R56" s="15">
        <v>158407</v>
      </c>
      <c r="S56" s="15">
        <v>43128</v>
      </c>
      <c r="T56" s="16">
        <v>144825</v>
      </c>
      <c r="U56" s="17">
        <v>178152.08836996334</v>
      </c>
      <c r="V56" s="29">
        <v>59431.728563103577</v>
      </c>
      <c r="W56" s="22">
        <f t="shared" si="5"/>
        <v>32753.235664335665</v>
      </c>
    </row>
    <row r="57" spans="1:23" x14ac:dyDescent="0.3">
      <c r="A57" s="58">
        <v>42221</v>
      </c>
      <c r="B57" s="31" t="s">
        <v>10</v>
      </c>
      <c r="C57" s="32">
        <v>2</v>
      </c>
      <c r="D57" s="32">
        <v>4</v>
      </c>
      <c r="E57" s="84">
        <v>23</v>
      </c>
      <c r="F57" s="84">
        <v>6</v>
      </c>
      <c r="G57" s="90">
        <f t="shared" si="6"/>
        <v>150.54545454545453</v>
      </c>
      <c r="H57" s="88">
        <f t="shared" si="2"/>
        <v>12</v>
      </c>
      <c r="I57" s="88">
        <f t="shared" si="3"/>
        <v>162.54545454545453</v>
      </c>
      <c r="J57" s="14">
        <f t="shared" si="4"/>
        <v>32915.781118881117</v>
      </c>
      <c r="K57" s="62"/>
      <c r="L57" s="62"/>
      <c r="M57" s="67">
        <v>78697.349284049254</v>
      </c>
      <c r="N57" s="15">
        <v>435195</v>
      </c>
      <c r="O57" s="15">
        <v>64634</v>
      </c>
      <c r="P57" s="15">
        <v>33650</v>
      </c>
      <c r="Q57" s="15">
        <v>21925</v>
      </c>
      <c r="R57" s="15">
        <v>158793</v>
      </c>
      <c r="S57" s="15">
        <v>43214</v>
      </c>
      <c r="T57" s="16">
        <v>144989</v>
      </c>
      <c r="U57" s="17">
        <v>178263.36109723608</v>
      </c>
      <c r="V57" s="29">
        <v>59731.728563103577</v>
      </c>
      <c r="W57" s="22">
        <f t="shared" si="5"/>
        <v>32915.781118881117</v>
      </c>
    </row>
    <row r="58" spans="1:23" x14ac:dyDescent="0.3">
      <c r="A58" s="57">
        <v>42222</v>
      </c>
      <c r="B58" s="31" t="s">
        <v>10</v>
      </c>
      <c r="C58" s="32">
        <v>2</v>
      </c>
      <c r="D58" s="32">
        <v>5</v>
      </c>
      <c r="E58" s="84">
        <v>11</v>
      </c>
      <c r="F58" s="84">
        <v>12</v>
      </c>
      <c r="G58" s="90">
        <f t="shared" si="6"/>
        <v>72</v>
      </c>
      <c r="H58" s="88">
        <f t="shared" si="2"/>
        <v>30</v>
      </c>
      <c r="I58" s="88">
        <f t="shared" si="3"/>
        <v>102</v>
      </c>
      <c r="J58" s="14">
        <f t="shared" si="4"/>
        <v>33017.781118881117</v>
      </c>
      <c r="K58" s="62"/>
      <c r="L58" s="62"/>
      <c r="M58" s="67">
        <v>79161.89473859471</v>
      </c>
      <c r="N58" s="15">
        <v>437662</v>
      </c>
      <c r="O58" s="15">
        <v>65640</v>
      </c>
      <c r="P58" s="15">
        <v>33658</v>
      </c>
      <c r="Q58" s="15">
        <v>21945</v>
      </c>
      <c r="R58" s="15">
        <v>159074</v>
      </c>
      <c r="S58" s="15">
        <v>43285</v>
      </c>
      <c r="T58" s="16">
        <v>145054</v>
      </c>
      <c r="U58" s="17">
        <v>178421.57700632699</v>
      </c>
      <c r="V58" s="29">
        <v>60264.160381285394</v>
      </c>
      <c r="W58" s="22">
        <f t="shared" si="5"/>
        <v>33017.781118881117</v>
      </c>
    </row>
    <row r="59" spans="1:23" x14ac:dyDescent="0.3">
      <c r="A59" s="58">
        <v>42223</v>
      </c>
      <c r="B59" s="31" t="s">
        <v>10</v>
      </c>
      <c r="C59" s="32">
        <v>3</v>
      </c>
      <c r="D59" s="32">
        <v>5</v>
      </c>
      <c r="E59" s="84">
        <v>26</v>
      </c>
      <c r="F59" s="84">
        <v>11</v>
      </c>
      <c r="G59" s="90">
        <f t="shared" si="6"/>
        <v>170.18181818181819</v>
      </c>
      <c r="H59" s="88">
        <f t="shared" si="2"/>
        <v>18.333333333333332</v>
      </c>
      <c r="I59" s="88">
        <f t="shared" si="3"/>
        <v>188.51515151515153</v>
      </c>
      <c r="J59" s="14">
        <f t="shared" si="4"/>
        <v>33206.296270396269</v>
      </c>
      <c r="K59" s="62"/>
      <c r="L59" s="62"/>
      <c r="M59" s="67">
        <v>79916.015950715926</v>
      </c>
      <c r="N59" s="15">
        <v>438801</v>
      </c>
      <c r="O59" s="15">
        <v>66215</v>
      </c>
      <c r="P59" s="15">
        <v>33658</v>
      </c>
      <c r="Q59" s="15">
        <v>21984</v>
      </c>
      <c r="R59" s="15">
        <v>159330</v>
      </c>
      <c r="S59" s="15">
        <v>43379</v>
      </c>
      <c r="T59" s="16">
        <v>145081</v>
      </c>
      <c r="U59" s="17">
        <v>178539.39518814516</v>
      </c>
      <c r="V59" s="29">
        <v>61120.524017649033</v>
      </c>
      <c r="W59" s="22">
        <f t="shared" si="5"/>
        <v>33206.296270396269</v>
      </c>
    </row>
    <row r="60" spans="1:23" x14ac:dyDescent="0.3">
      <c r="A60" s="57">
        <v>42224</v>
      </c>
      <c r="B60" s="31" t="s">
        <v>10</v>
      </c>
      <c r="C60" s="32">
        <v>2</v>
      </c>
      <c r="D60" s="32">
        <v>3</v>
      </c>
      <c r="E60" s="84">
        <v>10</v>
      </c>
      <c r="F60" s="84">
        <v>3</v>
      </c>
      <c r="G60" s="90">
        <f t="shared" si="6"/>
        <v>65.454545454545453</v>
      </c>
      <c r="H60" s="88">
        <f t="shared" si="2"/>
        <v>4.5</v>
      </c>
      <c r="I60" s="88">
        <f t="shared" si="3"/>
        <v>69.954545454545453</v>
      </c>
      <c r="J60" s="14">
        <f t="shared" si="4"/>
        <v>33276.250815850814</v>
      </c>
      <c r="K60" s="62"/>
      <c r="L60" s="62"/>
      <c r="M60" s="67">
        <v>80676.270496170473</v>
      </c>
      <c r="N60" s="15">
        <v>440070</v>
      </c>
      <c r="O60" s="15">
        <v>66499</v>
      </c>
      <c r="P60" s="15">
        <v>33674</v>
      </c>
      <c r="Q60" s="15">
        <v>22010</v>
      </c>
      <c r="R60" s="15">
        <v>159518</v>
      </c>
      <c r="S60" s="15">
        <v>43419</v>
      </c>
      <c r="T60" s="16">
        <v>145245</v>
      </c>
      <c r="U60" s="17">
        <v>178637.57700632699</v>
      </c>
      <c r="V60" s="29">
        <v>61411.796744921761</v>
      </c>
      <c r="W60" s="22">
        <f t="shared" si="5"/>
        <v>33276.250815850814</v>
      </c>
    </row>
    <row r="61" spans="1:23" x14ac:dyDescent="0.3">
      <c r="A61" s="58">
        <v>42225</v>
      </c>
      <c r="B61" s="31" t="s">
        <v>10</v>
      </c>
      <c r="C61" s="32">
        <v>2</v>
      </c>
      <c r="D61" s="32">
        <v>3</v>
      </c>
      <c r="E61" s="84">
        <v>12</v>
      </c>
      <c r="F61" s="84">
        <v>0</v>
      </c>
      <c r="G61" s="90">
        <f t="shared" si="6"/>
        <v>78.545454545454547</v>
      </c>
      <c r="H61" s="88">
        <f t="shared" si="2"/>
        <v>0</v>
      </c>
      <c r="I61" s="88">
        <f t="shared" si="3"/>
        <v>78.545454545454547</v>
      </c>
      <c r="J61" s="14">
        <f t="shared" si="4"/>
        <v>33354.796270396269</v>
      </c>
      <c r="K61" s="62"/>
      <c r="L61" s="62"/>
      <c r="M61" s="67">
        <v>81088.21854811853</v>
      </c>
      <c r="N61" s="15">
        <v>441432</v>
      </c>
      <c r="O61" s="15">
        <v>66699</v>
      </c>
      <c r="P61" s="15">
        <v>33674</v>
      </c>
      <c r="Q61" s="15">
        <v>22023</v>
      </c>
      <c r="R61" s="15">
        <v>159695</v>
      </c>
      <c r="S61" s="15">
        <v>43478</v>
      </c>
      <c r="T61" s="16">
        <v>145339</v>
      </c>
      <c r="U61" s="17">
        <v>178722.6679154179</v>
      </c>
      <c r="V61" s="29">
        <v>61853.978563103577</v>
      </c>
      <c r="W61" s="22">
        <f t="shared" si="5"/>
        <v>33354.796270396269</v>
      </c>
    </row>
    <row r="62" spans="1:23" x14ac:dyDescent="0.3">
      <c r="A62" s="57">
        <v>42226</v>
      </c>
      <c r="B62" s="31" t="s">
        <v>10</v>
      </c>
      <c r="C62" s="32">
        <v>2</v>
      </c>
      <c r="D62" s="32">
        <v>5</v>
      </c>
      <c r="E62" s="84">
        <v>3</v>
      </c>
      <c r="F62" s="84">
        <v>0</v>
      </c>
      <c r="G62" s="90">
        <f t="shared" si="6"/>
        <v>19.636363636363637</v>
      </c>
      <c r="H62" s="88">
        <f t="shared" si="2"/>
        <v>0</v>
      </c>
      <c r="I62" s="88">
        <f t="shared" si="3"/>
        <v>19.636363636363637</v>
      </c>
      <c r="J62" s="14">
        <f t="shared" si="4"/>
        <v>33374.43263403263</v>
      </c>
      <c r="K62" s="62"/>
      <c r="L62" s="62"/>
      <c r="M62" s="67">
        <v>81710.309457209441</v>
      </c>
      <c r="N62" s="15">
        <v>442648</v>
      </c>
      <c r="O62" s="15">
        <v>67394</v>
      </c>
      <c r="P62" s="15">
        <v>33674</v>
      </c>
      <c r="Q62" s="15">
        <v>22030</v>
      </c>
      <c r="R62" s="15">
        <v>159867</v>
      </c>
      <c r="S62" s="15">
        <v>43491</v>
      </c>
      <c r="T62" s="16">
        <v>145420</v>
      </c>
      <c r="U62" s="17">
        <v>178768.48609723608</v>
      </c>
      <c r="V62" s="29">
        <v>62273.501290376305</v>
      </c>
      <c r="W62" s="22">
        <f t="shared" si="5"/>
        <v>33374.43263403263</v>
      </c>
    </row>
    <row r="63" spans="1:23" x14ac:dyDescent="0.3">
      <c r="A63" s="58">
        <v>42227</v>
      </c>
      <c r="B63" s="31" t="s">
        <v>10</v>
      </c>
      <c r="C63" s="32">
        <v>3</v>
      </c>
      <c r="D63" s="32">
        <v>4</v>
      </c>
      <c r="E63" s="84">
        <v>3</v>
      </c>
      <c r="F63" s="84">
        <v>20</v>
      </c>
      <c r="G63" s="90">
        <f t="shared" si="6"/>
        <v>19.636363636363637</v>
      </c>
      <c r="H63" s="88">
        <f t="shared" si="2"/>
        <v>26.666666666666668</v>
      </c>
      <c r="I63" s="88">
        <f t="shared" si="3"/>
        <v>46.303030303030305</v>
      </c>
      <c r="J63" s="14">
        <f t="shared" si="4"/>
        <v>33420.735664335662</v>
      </c>
      <c r="K63" s="62"/>
      <c r="L63" s="62"/>
      <c r="M63" s="67">
        <v>82012.006426906417</v>
      </c>
      <c r="N63" s="15">
        <v>443973</v>
      </c>
      <c r="O63" s="15">
        <v>67677</v>
      </c>
      <c r="P63" s="15">
        <v>33680</v>
      </c>
      <c r="Q63" s="15">
        <v>22030</v>
      </c>
      <c r="R63" s="15">
        <v>160048</v>
      </c>
      <c r="S63" s="15">
        <v>43530</v>
      </c>
      <c r="T63" s="16">
        <v>145468</v>
      </c>
      <c r="U63" s="17">
        <v>178847.03155178152</v>
      </c>
      <c r="V63" s="29">
        <v>62580.834623709641</v>
      </c>
      <c r="W63" s="22">
        <f t="shared" si="5"/>
        <v>33420.735664335662</v>
      </c>
    </row>
    <row r="64" spans="1:23" x14ac:dyDescent="0.3">
      <c r="A64" s="57">
        <v>42228</v>
      </c>
      <c r="B64" s="31" t="s">
        <v>10</v>
      </c>
      <c r="C64" s="32">
        <v>4</v>
      </c>
      <c r="D64" s="32">
        <v>8</v>
      </c>
      <c r="E64" s="84">
        <v>6</v>
      </c>
      <c r="F64" s="84">
        <v>0</v>
      </c>
      <c r="G64" s="90">
        <f>SUM(E64/110)*720</f>
        <v>39.272727272727273</v>
      </c>
      <c r="H64" s="88">
        <f t="shared" si="2"/>
        <v>0</v>
      </c>
      <c r="I64" s="88">
        <f t="shared" si="3"/>
        <v>39.272727272727273</v>
      </c>
      <c r="J64" s="14">
        <f t="shared" si="4"/>
        <v>33460.00839160839</v>
      </c>
      <c r="K64" s="62"/>
      <c r="L64" s="62"/>
      <c r="M64" s="67">
        <v>82724.370063270049</v>
      </c>
      <c r="N64" s="15">
        <v>445030</v>
      </c>
      <c r="O64" s="15">
        <v>67944</v>
      </c>
      <c r="P64" s="15">
        <v>33680</v>
      </c>
      <c r="Q64" s="15">
        <v>22056</v>
      </c>
      <c r="R64" s="15">
        <v>160335</v>
      </c>
      <c r="S64" s="15">
        <v>43537</v>
      </c>
      <c r="T64" s="16">
        <v>145494</v>
      </c>
      <c r="U64" s="17">
        <v>178919.03155178152</v>
      </c>
      <c r="V64" s="29">
        <v>62835.902805527825</v>
      </c>
      <c r="W64" s="22">
        <f t="shared" si="5"/>
        <v>33460.00839160839</v>
      </c>
    </row>
    <row r="65" spans="1:23" x14ac:dyDescent="0.3">
      <c r="A65" s="58">
        <v>42229</v>
      </c>
      <c r="B65" s="31" t="s">
        <v>22</v>
      </c>
      <c r="C65" s="32">
        <v>3</v>
      </c>
      <c r="D65" s="32">
        <v>6</v>
      </c>
      <c r="E65" s="84">
        <v>9</v>
      </c>
      <c r="F65" s="84">
        <v>0</v>
      </c>
      <c r="G65" s="90">
        <f>SUM(E65/100)*720</f>
        <v>64.8</v>
      </c>
      <c r="H65" s="88">
        <f t="shared" si="2"/>
        <v>0</v>
      </c>
      <c r="I65" s="88">
        <f t="shared" si="3"/>
        <v>64.8</v>
      </c>
      <c r="J65" s="14">
        <f t="shared" si="4"/>
        <v>33524.808391608392</v>
      </c>
      <c r="K65" s="62"/>
      <c r="L65" s="62"/>
      <c r="M65" s="67">
        <v>83322.915517815505</v>
      </c>
      <c r="N65" s="15">
        <v>446499</v>
      </c>
      <c r="O65" s="15">
        <v>68112</v>
      </c>
      <c r="P65" s="15">
        <v>33682</v>
      </c>
      <c r="Q65" s="15">
        <v>22069</v>
      </c>
      <c r="R65" s="15">
        <v>160578</v>
      </c>
      <c r="S65" s="15">
        <v>43563</v>
      </c>
      <c r="T65" s="16">
        <v>145527</v>
      </c>
      <c r="U65" s="17">
        <v>178953.18739593736</v>
      </c>
      <c r="V65" s="29">
        <v>63407.811896436913</v>
      </c>
      <c r="W65" s="22">
        <f t="shared" si="5"/>
        <v>33524.808391608392</v>
      </c>
    </row>
    <row r="66" spans="1:23" x14ac:dyDescent="0.3">
      <c r="A66" s="57">
        <v>42230</v>
      </c>
      <c r="B66" s="31" t="s">
        <v>10</v>
      </c>
      <c r="C66" s="32">
        <v>2</v>
      </c>
      <c r="D66" s="32">
        <v>3</v>
      </c>
      <c r="E66" s="84">
        <v>1</v>
      </c>
      <c r="F66" s="84">
        <v>0</v>
      </c>
      <c r="G66" s="90">
        <f t="shared" si="6"/>
        <v>6.545454545454545</v>
      </c>
      <c r="H66" s="88">
        <f t="shared" si="2"/>
        <v>0</v>
      </c>
      <c r="I66" s="88">
        <f t="shared" si="3"/>
        <v>6.545454545454545</v>
      </c>
      <c r="J66" s="14">
        <f t="shared" si="4"/>
        <v>33531.353846153848</v>
      </c>
      <c r="K66" s="62"/>
      <c r="L66" s="62"/>
      <c r="M66" s="67">
        <v>84138.188245088226</v>
      </c>
      <c r="N66" s="15">
        <v>447977</v>
      </c>
      <c r="O66" s="15">
        <v>68309</v>
      </c>
      <c r="P66" s="15">
        <v>33682</v>
      </c>
      <c r="Q66" s="15">
        <v>22082</v>
      </c>
      <c r="R66" s="15">
        <v>160707</v>
      </c>
      <c r="S66" s="15">
        <v>43576</v>
      </c>
      <c r="T66" s="16">
        <v>145547</v>
      </c>
      <c r="U66" s="17">
        <v>179026.18739593736</v>
      </c>
      <c r="V66" s="29">
        <v>63976.539169164185</v>
      </c>
      <c r="W66" s="22">
        <f t="shared" si="5"/>
        <v>33531.353846153848</v>
      </c>
    </row>
    <row r="67" spans="1:23" s="26" customFormat="1" x14ac:dyDescent="0.3">
      <c r="A67" s="58">
        <v>42231</v>
      </c>
      <c r="B67" s="23" t="s">
        <v>10</v>
      </c>
      <c r="C67" s="30">
        <v>3</v>
      </c>
      <c r="D67" s="30">
        <v>5</v>
      </c>
      <c r="E67" s="83">
        <v>9</v>
      </c>
      <c r="F67" s="83">
        <v>0</v>
      </c>
      <c r="G67" s="90">
        <f t="shared" si="6"/>
        <v>58.909090909090907</v>
      </c>
      <c r="H67" s="88">
        <f t="shared" si="2"/>
        <v>0</v>
      </c>
      <c r="I67" s="88">
        <f t="shared" si="3"/>
        <v>58.909090909090907</v>
      </c>
      <c r="J67" s="14">
        <f t="shared" si="4"/>
        <v>33590.262937062937</v>
      </c>
      <c r="K67" s="61"/>
      <c r="L67" s="61"/>
      <c r="M67" s="25">
        <v>84487.333699633688</v>
      </c>
      <c r="N67" s="27">
        <v>448691</v>
      </c>
      <c r="O67" s="27">
        <v>68465</v>
      </c>
      <c r="P67" s="27">
        <v>33689</v>
      </c>
      <c r="Q67" s="27">
        <v>22102</v>
      </c>
      <c r="R67" s="27">
        <v>160830</v>
      </c>
      <c r="S67" s="27">
        <v>43596</v>
      </c>
      <c r="T67" s="28">
        <v>145553</v>
      </c>
      <c r="U67" s="29">
        <v>179052.36921411919</v>
      </c>
      <c r="V67" s="29">
        <v>64087.811896436913</v>
      </c>
      <c r="W67" s="22">
        <f t="shared" si="5"/>
        <v>33590.262937062937</v>
      </c>
    </row>
    <row r="68" spans="1:23" x14ac:dyDescent="0.3">
      <c r="A68" s="57">
        <v>42232</v>
      </c>
      <c r="B68" s="31" t="s">
        <v>10</v>
      </c>
      <c r="C68" s="32">
        <v>3</v>
      </c>
      <c r="D68" s="32">
        <v>5</v>
      </c>
      <c r="E68" s="84">
        <v>7</v>
      </c>
      <c r="F68" s="84">
        <v>15</v>
      </c>
      <c r="G68" s="90">
        <f t="shared" si="6"/>
        <v>45.818181818181813</v>
      </c>
      <c r="H68" s="88">
        <f t="shared" ref="H68:H115" si="7">IFERROR(SUM(F68/C68)*D68,)</f>
        <v>25</v>
      </c>
      <c r="I68" s="88">
        <f t="shared" ref="I68:I115" si="8">SUM(G68:H68)</f>
        <v>70.818181818181813</v>
      </c>
      <c r="J68" s="14">
        <f t="shared" si="4"/>
        <v>33661.08111888112</v>
      </c>
      <c r="K68" s="60"/>
      <c r="L68" s="60"/>
      <c r="M68" s="67">
        <v>84770.11292041291</v>
      </c>
      <c r="N68" s="15">
        <v>449328</v>
      </c>
      <c r="O68" s="15">
        <v>68701</v>
      </c>
      <c r="P68" s="15">
        <v>33689</v>
      </c>
      <c r="Q68" s="15">
        <v>22109</v>
      </c>
      <c r="R68" s="15">
        <v>160882</v>
      </c>
      <c r="S68" s="15">
        <v>43602</v>
      </c>
      <c r="T68" s="16">
        <v>145580</v>
      </c>
      <c r="U68" s="17">
        <v>179058.91466866463</v>
      </c>
      <c r="V68" s="22">
        <v>64206.963411588426</v>
      </c>
      <c r="W68" s="22">
        <f t="shared" si="5"/>
        <v>33661.08111888112</v>
      </c>
    </row>
    <row r="69" spans="1:23" x14ac:dyDescent="0.3">
      <c r="A69" s="58">
        <v>42233</v>
      </c>
      <c r="B69" s="31" t="s">
        <v>10</v>
      </c>
      <c r="C69" s="32">
        <v>5</v>
      </c>
      <c r="D69" s="32">
        <v>6</v>
      </c>
      <c r="E69" s="84">
        <v>9</v>
      </c>
      <c r="F69" s="84">
        <v>21</v>
      </c>
      <c r="G69" s="90">
        <f t="shared" si="6"/>
        <v>58.909090909090907</v>
      </c>
      <c r="H69" s="88">
        <f t="shared" si="7"/>
        <v>25.200000000000003</v>
      </c>
      <c r="I69" s="88">
        <f t="shared" si="8"/>
        <v>84.109090909090909</v>
      </c>
      <c r="J69" s="14">
        <f t="shared" si="4"/>
        <v>33745.190209790213</v>
      </c>
      <c r="K69" s="60"/>
      <c r="L69" s="60"/>
      <c r="M69" s="67">
        <v>84949.11292041291</v>
      </c>
      <c r="N69" s="15">
        <v>450014</v>
      </c>
      <c r="O69" s="15">
        <v>68747</v>
      </c>
      <c r="P69" s="15">
        <v>33689</v>
      </c>
      <c r="Q69" s="15">
        <v>22113</v>
      </c>
      <c r="R69" s="15">
        <v>160927</v>
      </c>
      <c r="S69" s="15">
        <v>43623</v>
      </c>
      <c r="T69" s="16">
        <v>145599</v>
      </c>
      <c r="U69" s="17">
        <v>179072.00557775554</v>
      </c>
      <c r="V69" s="22">
        <v>64262.781593406609</v>
      </c>
      <c r="W69" s="22">
        <f t="shared" si="5"/>
        <v>33745.190209790213</v>
      </c>
    </row>
    <row r="70" spans="1:23" x14ac:dyDescent="0.3">
      <c r="A70" s="57">
        <v>42234</v>
      </c>
      <c r="B70" s="32" t="s">
        <v>10</v>
      </c>
      <c r="C70" s="32">
        <v>3</v>
      </c>
      <c r="D70" s="32">
        <v>3</v>
      </c>
      <c r="E70" s="84">
        <v>4</v>
      </c>
      <c r="F70" s="84">
        <v>10</v>
      </c>
      <c r="G70" s="90">
        <f t="shared" si="6"/>
        <v>26.18181818181818</v>
      </c>
      <c r="H70" s="88">
        <f t="shared" si="7"/>
        <v>10</v>
      </c>
      <c r="I70" s="88">
        <f t="shared" si="8"/>
        <v>36.18181818181818</v>
      </c>
      <c r="J70" s="14">
        <f t="shared" si="4"/>
        <v>33781.372027972029</v>
      </c>
      <c r="K70" s="60"/>
      <c r="L70" s="60"/>
      <c r="M70" s="67">
        <v>85067.173526473518</v>
      </c>
      <c r="N70" s="15">
        <v>450532</v>
      </c>
      <c r="O70" s="15">
        <v>68812</v>
      </c>
      <c r="P70" s="15">
        <v>33689</v>
      </c>
      <c r="Q70" s="15">
        <v>22113</v>
      </c>
      <c r="R70" s="15">
        <v>160999</v>
      </c>
      <c r="S70" s="15">
        <v>43630</v>
      </c>
      <c r="T70" s="16">
        <v>145625</v>
      </c>
      <c r="U70" s="17">
        <v>179078.55103230098</v>
      </c>
      <c r="V70" s="22">
        <v>64308.599775224793</v>
      </c>
      <c r="W70" s="22">
        <f t="shared" si="5"/>
        <v>33781.372027972029</v>
      </c>
    </row>
    <row r="71" spans="1:23" x14ac:dyDescent="0.3">
      <c r="A71" s="58">
        <v>42235</v>
      </c>
      <c r="B71" s="32" t="s">
        <v>10</v>
      </c>
      <c r="C71" s="32">
        <v>4</v>
      </c>
      <c r="D71" s="32">
        <v>9</v>
      </c>
      <c r="E71" s="84">
        <v>6</v>
      </c>
      <c r="F71" s="84">
        <v>0</v>
      </c>
      <c r="G71" s="90">
        <f t="shared" si="6"/>
        <v>39.272727272727273</v>
      </c>
      <c r="H71" s="88">
        <f t="shared" si="7"/>
        <v>0</v>
      </c>
      <c r="I71" s="88">
        <f t="shared" si="8"/>
        <v>39.272727272727273</v>
      </c>
      <c r="J71" s="14">
        <f t="shared" ref="J71:J115" si="9">J70+I71</f>
        <v>33820.644755244757</v>
      </c>
      <c r="K71" s="60"/>
      <c r="L71" s="60"/>
      <c r="M71" s="67">
        <v>85158.809890109886</v>
      </c>
      <c r="N71" s="15">
        <v>451072</v>
      </c>
      <c r="O71" s="15">
        <v>68851</v>
      </c>
      <c r="P71" s="15">
        <v>33689</v>
      </c>
      <c r="Q71" s="15">
        <v>22126</v>
      </c>
      <c r="R71" s="15">
        <v>161066</v>
      </c>
      <c r="S71" s="15">
        <v>43643</v>
      </c>
      <c r="T71" s="16">
        <v>145684</v>
      </c>
      <c r="U71" s="17">
        <v>179098.18739593733</v>
      </c>
      <c r="V71" s="22">
        <v>64439.054320679337</v>
      </c>
      <c r="W71" s="22">
        <f t="shared" ref="W71:W115" si="10">J71</f>
        <v>33820.644755244757</v>
      </c>
    </row>
    <row r="72" spans="1:23" x14ac:dyDescent="0.3">
      <c r="A72" s="57">
        <v>42236</v>
      </c>
      <c r="B72" s="32" t="s">
        <v>10</v>
      </c>
      <c r="C72" s="32">
        <v>4</v>
      </c>
      <c r="D72" s="32">
        <v>8</v>
      </c>
      <c r="E72" s="84">
        <v>0</v>
      </c>
      <c r="F72" s="84">
        <v>0</v>
      </c>
      <c r="G72" s="90">
        <f t="shared" si="6"/>
        <v>0</v>
      </c>
      <c r="H72" s="88">
        <f t="shared" si="7"/>
        <v>0</v>
      </c>
      <c r="I72" s="88">
        <f t="shared" si="8"/>
        <v>0</v>
      </c>
      <c r="J72" s="14">
        <f t="shared" si="9"/>
        <v>33820.644755244757</v>
      </c>
      <c r="K72" s="60"/>
      <c r="L72" s="60"/>
      <c r="M72" s="67">
        <v>85238.809890109886</v>
      </c>
      <c r="N72" s="15">
        <v>451633</v>
      </c>
      <c r="O72" s="15">
        <v>68923</v>
      </c>
      <c r="P72" s="15">
        <v>33689</v>
      </c>
      <c r="Q72" s="15">
        <v>22133</v>
      </c>
      <c r="R72" s="15">
        <v>161160</v>
      </c>
      <c r="S72" s="15">
        <v>43674</v>
      </c>
      <c r="T72" s="16">
        <v>145710</v>
      </c>
      <c r="U72" s="17">
        <v>179117.82375957369</v>
      </c>
      <c r="V72" s="22">
        <v>64478.448260073274</v>
      </c>
      <c r="W72" s="22">
        <f t="shared" si="10"/>
        <v>33820.644755244757</v>
      </c>
    </row>
    <row r="73" spans="1:23" x14ac:dyDescent="0.3">
      <c r="A73" s="58">
        <v>42237</v>
      </c>
      <c r="B73" s="32" t="s">
        <v>10</v>
      </c>
      <c r="C73" s="32">
        <v>5</v>
      </c>
      <c r="D73" s="32">
        <v>10</v>
      </c>
      <c r="E73" s="92">
        <v>1</v>
      </c>
      <c r="F73" s="84">
        <v>2</v>
      </c>
      <c r="G73" s="90">
        <f t="shared" si="6"/>
        <v>6.545454545454545</v>
      </c>
      <c r="H73" s="88">
        <f t="shared" si="7"/>
        <v>4</v>
      </c>
      <c r="I73" s="88">
        <f t="shared" si="8"/>
        <v>10.545454545454545</v>
      </c>
      <c r="J73" s="14">
        <f t="shared" si="9"/>
        <v>33831.190209790213</v>
      </c>
      <c r="K73" s="60"/>
      <c r="L73" s="60"/>
      <c r="M73" s="67">
        <v>85273.287162837165</v>
      </c>
      <c r="N73" s="15">
        <v>451985</v>
      </c>
      <c r="O73" s="15">
        <v>69015</v>
      </c>
      <c r="P73" s="15">
        <v>33689</v>
      </c>
      <c r="Q73" s="15">
        <v>22139</v>
      </c>
      <c r="R73" s="15">
        <v>161237</v>
      </c>
      <c r="S73" s="15">
        <v>43698</v>
      </c>
      <c r="T73" s="16">
        <v>145737</v>
      </c>
      <c r="U73" s="17">
        <v>179144.00557775551</v>
      </c>
      <c r="V73" s="22">
        <v>64524.266441891457</v>
      </c>
      <c r="W73" s="22">
        <f t="shared" si="10"/>
        <v>33831.190209790213</v>
      </c>
    </row>
    <row r="74" spans="1:23" x14ac:dyDescent="0.3">
      <c r="A74" s="57">
        <v>42238</v>
      </c>
      <c r="B74" s="32" t="s">
        <v>10</v>
      </c>
      <c r="C74" s="32">
        <v>4</v>
      </c>
      <c r="D74" s="32">
        <v>8</v>
      </c>
      <c r="E74" s="92">
        <v>0</v>
      </c>
      <c r="F74" s="84">
        <v>0</v>
      </c>
      <c r="G74" s="90">
        <f t="shared" si="6"/>
        <v>0</v>
      </c>
      <c r="H74" s="88">
        <f t="shared" si="7"/>
        <v>0</v>
      </c>
      <c r="I74" s="88">
        <f t="shared" si="8"/>
        <v>0</v>
      </c>
      <c r="J74" s="14">
        <f t="shared" si="9"/>
        <v>33831.190209790213</v>
      </c>
      <c r="K74" s="60"/>
      <c r="L74" s="60"/>
      <c r="M74" s="67">
        <v>85379.105344655341</v>
      </c>
      <c r="N74" s="15">
        <v>452281</v>
      </c>
      <c r="O74" s="15">
        <v>69048</v>
      </c>
      <c r="P74" s="15">
        <v>33689</v>
      </c>
      <c r="Q74" s="15">
        <v>22139</v>
      </c>
      <c r="R74" s="15">
        <v>161270</v>
      </c>
      <c r="S74" s="15">
        <v>43711</v>
      </c>
      <c r="T74" s="16">
        <v>145763</v>
      </c>
      <c r="U74" s="17">
        <v>179150.55103230095</v>
      </c>
      <c r="V74" s="22">
        <v>64563.539169164185</v>
      </c>
      <c r="W74" s="22">
        <f t="shared" si="10"/>
        <v>33831.190209790213</v>
      </c>
    </row>
    <row r="75" spans="1:23" x14ac:dyDescent="0.3">
      <c r="A75" s="58">
        <v>42239</v>
      </c>
      <c r="B75" s="32" t="s">
        <v>10</v>
      </c>
      <c r="C75" s="32">
        <v>4</v>
      </c>
      <c r="D75" s="32">
        <v>8</v>
      </c>
      <c r="E75" s="92">
        <v>2</v>
      </c>
      <c r="F75" s="84">
        <v>0</v>
      </c>
      <c r="G75" s="90">
        <f t="shared" si="6"/>
        <v>13.09090909090909</v>
      </c>
      <c r="H75" s="88">
        <f t="shared" si="7"/>
        <v>0</v>
      </c>
      <c r="I75" s="88">
        <f t="shared" si="8"/>
        <v>13.09090909090909</v>
      </c>
      <c r="J75" s="14">
        <f t="shared" si="9"/>
        <v>33844.281118881125</v>
      </c>
      <c r="K75" s="60"/>
      <c r="L75" s="60"/>
      <c r="M75" s="67">
        <v>85530.135647685645</v>
      </c>
      <c r="N75" s="15">
        <v>452541</v>
      </c>
      <c r="O75" s="15">
        <v>69081</v>
      </c>
      <c r="P75" s="15">
        <v>33689</v>
      </c>
      <c r="Q75" s="15">
        <v>22139</v>
      </c>
      <c r="R75" s="15">
        <v>161301</v>
      </c>
      <c r="S75" s="15">
        <v>43711</v>
      </c>
      <c r="T75" s="16">
        <v>145782</v>
      </c>
      <c r="U75" s="17">
        <v>179150.55103230095</v>
      </c>
      <c r="V75" s="22">
        <v>64609.357350982369</v>
      </c>
      <c r="W75" s="22">
        <f t="shared" si="10"/>
        <v>33844.281118881125</v>
      </c>
    </row>
    <row r="76" spans="1:23" x14ac:dyDescent="0.3">
      <c r="A76" s="57">
        <v>42240</v>
      </c>
      <c r="B76" s="32" t="s">
        <v>10</v>
      </c>
      <c r="C76" s="32">
        <v>5</v>
      </c>
      <c r="D76" s="32">
        <v>8</v>
      </c>
      <c r="E76" s="84">
        <v>0</v>
      </c>
      <c r="F76" s="84">
        <v>0</v>
      </c>
      <c r="G76" s="90">
        <f t="shared" si="6"/>
        <v>0</v>
      </c>
      <c r="H76" s="88">
        <f t="shared" si="7"/>
        <v>0</v>
      </c>
      <c r="I76" s="88">
        <f t="shared" si="8"/>
        <v>0</v>
      </c>
      <c r="J76" s="14">
        <f t="shared" si="9"/>
        <v>33844.281118881125</v>
      </c>
      <c r="K76" s="60"/>
      <c r="L76" s="60"/>
      <c r="M76" s="67">
        <v>85599.044738594734</v>
      </c>
      <c r="N76" s="15">
        <v>452651</v>
      </c>
      <c r="O76" s="15">
        <v>69101</v>
      </c>
      <c r="P76" s="15">
        <v>33689</v>
      </c>
      <c r="Q76" s="15">
        <v>22146</v>
      </c>
      <c r="R76" s="15">
        <v>161340</v>
      </c>
      <c r="S76" s="15">
        <v>43717</v>
      </c>
      <c r="T76" s="16">
        <v>145782</v>
      </c>
      <c r="U76" s="17">
        <v>179150.55103230095</v>
      </c>
      <c r="V76" s="22">
        <v>64609.357350982369</v>
      </c>
      <c r="W76" s="22">
        <f t="shared" si="10"/>
        <v>33844.281118881125</v>
      </c>
    </row>
    <row r="77" spans="1:23" x14ac:dyDescent="0.3">
      <c r="A77" s="58">
        <v>42241</v>
      </c>
      <c r="B77" s="32" t="s">
        <v>10</v>
      </c>
      <c r="C77" s="32">
        <v>4</v>
      </c>
      <c r="D77" s="32">
        <v>7</v>
      </c>
      <c r="E77" s="84">
        <v>0</v>
      </c>
      <c r="F77" s="84">
        <v>0</v>
      </c>
      <c r="G77" s="90">
        <f t="shared" si="6"/>
        <v>0</v>
      </c>
      <c r="H77" s="88">
        <f t="shared" si="7"/>
        <v>0</v>
      </c>
      <c r="I77" s="88">
        <f t="shared" si="8"/>
        <v>0</v>
      </c>
      <c r="J77" s="14">
        <f t="shared" si="9"/>
        <v>33844.281118881125</v>
      </c>
      <c r="K77" s="60"/>
      <c r="L77" s="60"/>
      <c r="M77" s="67">
        <v>85945.135647685645</v>
      </c>
      <c r="N77" s="15">
        <v>452772</v>
      </c>
      <c r="O77" s="15">
        <v>69114</v>
      </c>
      <c r="P77" s="15">
        <v>33689</v>
      </c>
      <c r="Q77" s="15">
        <v>22146</v>
      </c>
      <c r="R77" s="15">
        <v>161359</v>
      </c>
      <c r="S77" s="15">
        <v>43717</v>
      </c>
      <c r="T77" s="16">
        <v>145789</v>
      </c>
      <c r="U77" s="17">
        <v>179150.55103230095</v>
      </c>
      <c r="V77" s="22">
        <v>64609.357350982369</v>
      </c>
      <c r="W77" s="22">
        <f t="shared" si="10"/>
        <v>33844.281118881125</v>
      </c>
    </row>
    <row r="78" spans="1:23" x14ac:dyDescent="0.3">
      <c r="A78" s="57">
        <v>42242</v>
      </c>
      <c r="B78" s="32" t="s">
        <v>10</v>
      </c>
      <c r="C78" s="32">
        <v>5</v>
      </c>
      <c r="D78" s="32">
        <v>7</v>
      </c>
      <c r="E78" s="84">
        <v>2</v>
      </c>
      <c r="F78" s="84">
        <v>0</v>
      </c>
      <c r="G78" s="90">
        <f t="shared" si="6"/>
        <v>13.09090909090909</v>
      </c>
      <c r="H78" s="88">
        <f t="shared" si="7"/>
        <v>0</v>
      </c>
      <c r="I78" s="88">
        <f t="shared" si="8"/>
        <v>13.09090909090909</v>
      </c>
      <c r="J78" s="14">
        <f t="shared" si="9"/>
        <v>33857.372027972036</v>
      </c>
      <c r="K78" s="60"/>
      <c r="L78" s="60"/>
      <c r="M78" s="67">
        <v>86113.772011322013</v>
      </c>
      <c r="N78" s="15">
        <v>452876</v>
      </c>
      <c r="O78" s="15">
        <v>69133</v>
      </c>
      <c r="P78" s="15">
        <v>33695</v>
      </c>
      <c r="Q78" s="15">
        <v>22146</v>
      </c>
      <c r="R78" s="15">
        <v>161373</v>
      </c>
      <c r="S78" s="15">
        <v>43717</v>
      </c>
      <c r="T78" s="16">
        <v>145802</v>
      </c>
      <c r="U78" s="17">
        <v>179163.64194139186</v>
      </c>
      <c r="V78" s="22">
        <v>64628.993714618729</v>
      </c>
      <c r="W78" s="22">
        <f t="shared" si="10"/>
        <v>33857.372027972036</v>
      </c>
    </row>
    <row r="79" spans="1:23" x14ac:dyDescent="0.3">
      <c r="A79" s="58">
        <v>42243</v>
      </c>
      <c r="B79" s="32" t="s">
        <v>10</v>
      </c>
      <c r="C79" s="32">
        <v>5</v>
      </c>
      <c r="D79" s="32">
        <v>11</v>
      </c>
      <c r="E79" s="84">
        <v>5</v>
      </c>
      <c r="F79" s="84">
        <v>0</v>
      </c>
      <c r="G79" s="90">
        <f t="shared" si="6"/>
        <v>32.727272727272727</v>
      </c>
      <c r="H79" s="88">
        <f t="shared" si="7"/>
        <v>0</v>
      </c>
      <c r="I79" s="88">
        <f t="shared" si="8"/>
        <v>32.727272727272727</v>
      </c>
      <c r="J79" s="14">
        <f t="shared" si="9"/>
        <v>33890.099300699309</v>
      </c>
      <c r="K79" s="60"/>
      <c r="L79" s="60"/>
      <c r="M79" s="67">
        <v>86197.681102231101</v>
      </c>
      <c r="N79" s="15">
        <v>452997</v>
      </c>
      <c r="O79" s="15">
        <v>69173</v>
      </c>
      <c r="P79" s="15">
        <v>33702</v>
      </c>
      <c r="Q79" s="15">
        <v>22152</v>
      </c>
      <c r="R79" s="15">
        <v>161386</v>
      </c>
      <c r="S79" s="15">
        <v>43717</v>
      </c>
      <c r="T79" s="16">
        <v>145809</v>
      </c>
      <c r="U79" s="17">
        <v>179170.1873959373</v>
      </c>
      <c r="V79" s="22">
        <v>64661.720987346001</v>
      </c>
      <c r="W79" s="22">
        <f t="shared" si="10"/>
        <v>33890.099300699309</v>
      </c>
    </row>
    <row r="80" spans="1:23" x14ac:dyDescent="0.3">
      <c r="A80" s="57">
        <v>42244</v>
      </c>
      <c r="B80" s="32" t="s">
        <v>10</v>
      </c>
      <c r="C80" s="33">
        <v>2</v>
      </c>
      <c r="D80" s="33">
        <v>4</v>
      </c>
      <c r="E80" s="92">
        <v>1</v>
      </c>
      <c r="F80" s="92">
        <v>0</v>
      </c>
      <c r="G80" s="90">
        <f t="shared" si="6"/>
        <v>6.545454545454545</v>
      </c>
      <c r="H80" s="88">
        <f t="shared" si="7"/>
        <v>0</v>
      </c>
      <c r="I80" s="88">
        <f t="shared" si="8"/>
        <v>6.545454545454545</v>
      </c>
      <c r="J80" s="14">
        <f t="shared" si="9"/>
        <v>33896.644755244764</v>
      </c>
      <c r="K80" s="60"/>
      <c r="L80" s="60"/>
      <c r="M80" s="67">
        <v>86265.53564768564</v>
      </c>
      <c r="N80" s="15">
        <v>453056</v>
      </c>
      <c r="O80" s="15">
        <v>69192</v>
      </c>
      <c r="P80" s="15">
        <v>33702</v>
      </c>
      <c r="Q80" s="15">
        <v>22152</v>
      </c>
      <c r="R80" s="15">
        <v>161398</v>
      </c>
      <c r="S80" s="15">
        <v>43717</v>
      </c>
      <c r="T80" s="16">
        <v>145815</v>
      </c>
      <c r="U80" s="17">
        <v>179176.73285048275</v>
      </c>
      <c r="V80" s="22">
        <v>64687.902805527818</v>
      </c>
      <c r="W80" s="22">
        <f t="shared" si="10"/>
        <v>33896.644755244764</v>
      </c>
    </row>
    <row r="81" spans="1:23" x14ac:dyDescent="0.3">
      <c r="A81" s="58">
        <v>42245</v>
      </c>
      <c r="B81" s="32" t="s">
        <v>10</v>
      </c>
      <c r="C81" s="32">
        <v>1</v>
      </c>
      <c r="D81" s="32">
        <v>4</v>
      </c>
      <c r="E81" s="84">
        <v>0</v>
      </c>
      <c r="F81" s="84">
        <v>0</v>
      </c>
      <c r="G81" s="90">
        <f t="shared" si="6"/>
        <v>0</v>
      </c>
      <c r="H81" s="88">
        <f t="shared" si="7"/>
        <v>0</v>
      </c>
      <c r="I81" s="88">
        <f t="shared" si="8"/>
        <v>0</v>
      </c>
      <c r="J81" s="14">
        <f t="shared" si="9"/>
        <v>33896.644755244764</v>
      </c>
      <c r="K81" s="60"/>
      <c r="L81" s="60"/>
      <c r="M81" s="67">
        <v>86477.444738594728</v>
      </c>
      <c r="N81" s="15">
        <v>453115</v>
      </c>
      <c r="O81" s="15">
        <v>69218</v>
      </c>
      <c r="P81" s="15">
        <v>33702</v>
      </c>
      <c r="Q81" s="15">
        <v>22152</v>
      </c>
      <c r="R81" s="15">
        <v>161404</v>
      </c>
      <c r="S81" s="15">
        <v>43717</v>
      </c>
      <c r="T81" s="16">
        <v>145815</v>
      </c>
      <c r="U81" s="17">
        <v>179176.73285048275</v>
      </c>
      <c r="V81" s="22">
        <v>64687.902805527818</v>
      </c>
      <c r="W81" s="22">
        <f t="shared" si="10"/>
        <v>33896.644755244764</v>
      </c>
    </row>
    <row r="82" spans="1:23" x14ac:dyDescent="0.3">
      <c r="A82" s="57">
        <v>42246</v>
      </c>
      <c r="B82" s="32" t="s">
        <v>10</v>
      </c>
      <c r="C82" s="32">
        <v>5</v>
      </c>
      <c r="D82" s="32">
        <v>8</v>
      </c>
      <c r="E82" s="84">
        <v>2</v>
      </c>
      <c r="F82" s="84">
        <v>0</v>
      </c>
      <c r="G82" s="90">
        <f t="shared" si="6"/>
        <v>13.09090909090909</v>
      </c>
      <c r="H82" s="88">
        <f t="shared" si="7"/>
        <v>0</v>
      </c>
      <c r="I82" s="88">
        <f t="shared" si="8"/>
        <v>13.09090909090909</v>
      </c>
      <c r="J82" s="14">
        <f t="shared" si="9"/>
        <v>33909.735664335676</v>
      </c>
      <c r="K82" s="60"/>
      <c r="L82" s="60"/>
      <c r="M82" s="67">
        <v>86568.499284049278</v>
      </c>
      <c r="N82" s="15">
        <v>453167</v>
      </c>
      <c r="O82" s="15">
        <v>69218</v>
      </c>
      <c r="P82" s="15">
        <v>33702</v>
      </c>
      <c r="Q82" s="15">
        <v>22159</v>
      </c>
      <c r="R82" s="15">
        <v>161417</v>
      </c>
      <c r="S82" s="15">
        <v>43717</v>
      </c>
      <c r="T82" s="16">
        <v>145815</v>
      </c>
      <c r="U82" s="17">
        <v>179183.27830502819</v>
      </c>
      <c r="V82" s="22">
        <v>64700.993714618729</v>
      </c>
      <c r="W82" s="22">
        <f t="shared" si="10"/>
        <v>33909.735664335676</v>
      </c>
    </row>
    <row r="83" spans="1:23" x14ac:dyDescent="0.3">
      <c r="A83" s="58">
        <v>42247</v>
      </c>
      <c r="B83" s="32" t="s">
        <v>10</v>
      </c>
      <c r="C83" s="32">
        <v>2</v>
      </c>
      <c r="D83" s="32">
        <v>7</v>
      </c>
      <c r="E83" s="84">
        <v>0</v>
      </c>
      <c r="F83" s="84">
        <v>0</v>
      </c>
      <c r="G83" s="90">
        <f t="shared" si="6"/>
        <v>0</v>
      </c>
      <c r="H83" s="88">
        <f t="shared" si="7"/>
        <v>0</v>
      </c>
      <c r="I83" s="88">
        <f t="shared" si="8"/>
        <v>0</v>
      </c>
      <c r="J83" s="14">
        <f t="shared" si="9"/>
        <v>33909.735664335676</v>
      </c>
      <c r="K83" s="60"/>
      <c r="L83" s="60"/>
      <c r="M83" s="67">
        <v>86625.567465867454</v>
      </c>
      <c r="N83" s="15">
        <v>453252</v>
      </c>
      <c r="O83" s="15">
        <v>69225</v>
      </c>
      <c r="P83" s="15">
        <v>33702</v>
      </c>
      <c r="Q83" s="15">
        <v>22159</v>
      </c>
      <c r="R83" s="15">
        <v>161417</v>
      </c>
      <c r="S83" s="15">
        <v>43717</v>
      </c>
      <c r="T83" s="16">
        <v>145815</v>
      </c>
      <c r="U83" s="17">
        <v>179183.27830502819</v>
      </c>
      <c r="V83" s="22">
        <v>64727.175532800546</v>
      </c>
      <c r="W83" s="22">
        <f t="shared" si="10"/>
        <v>33909.735664335676</v>
      </c>
    </row>
    <row r="84" spans="1:23" x14ac:dyDescent="0.3">
      <c r="A84" s="57">
        <v>42248</v>
      </c>
      <c r="B84" s="32" t="s">
        <v>10</v>
      </c>
      <c r="C84" s="32">
        <v>4</v>
      </c>
      <c r="D84" s="32">
        <v>7</v>
      </c>
      <c r="E84" s="84">
        <v>0</v>
      </c>
      <c r="F84" s="84">
        <v>0</v>
      </c>
      <c r="G84" s="90">
        <f t="shared" si="6"/>
        <v>0</v>
      </c>
      <c r="H84" s="88">
        <f t="shared" si="7"/>
        <v>0</v>
      </c>
      <c r="I84" s="88">
        <f t="shared" si="8"/>
        <v>0</v>
      </c>
      <c r="J84" s="14">
        <f t="shared" si="9"/>
        <v>33909.735664335676</v>
      </c>
      <c r="K84" s="60"/>
      <c r="L84" s="60"/>
      <c r="M84" s="67">
        <v>86703.567465867454</v>
      </c>
      <c r="N84" s="15">
        <v>453360</v>
      </c>
      <c r="O84" s="15">
        <v>69231</v>
      </c>
      <c r="P84" s="15">
        <v>33702</v>
      </c>
      <c r="Q84" s="15">
        <v>22159</v>
      </c>
      <c r="R84" s="15">
        <v>161417</v>
      </c>
      <c r="S84" s="15">
        <v>43717</v>
      </c>
      <c r="T84" s="16">
        <v>145815</v>
      </c>
      <c r="U84" s="17">
        <v>179196.3692141191</v>
      </c>
      <c r="V84" s="22">
        <v>64733.720987346001</v>
      </c>
      <c r="W84" s="22">
        <f t="shared" si="10"/>
        <v>33909.735664335676</v>
      </c>
    </row>
    <row r="85" spans="1:23" x14ac:dyDescent="0.3">
      <c r="A85" s="58">
        <v>42249</v>
      </c>
      <c r="B85" s="32" t="s">
        <v>10</v>
      </c>
      <c r="C85" s="32">
        <v>4</v>
      </c>
      <c r="D85" s="32">
        <v>9</v>
      </c>
      <c r="E85" s="84">
        <v>0</v>
      </c>
      <c r="F85" s="84">
        <v>0</v>
      </c>
      <c r="G85" s="90">
        <f t="shared" si="6"/>
        <v>0</v>
      </c>
      <c r="H85" s="88">
        <f t="shared" si="7"/>
        <v>0</v>
      </c>
      <c r="I85" s="88">
        <f t="shared" si="8"/>
        <v>0</v>
      </c>
      <c r="J85" s="14">
        <f t="shared" si="9"/>
        <v>33909.735664335676</v>
      </c>
      <c r="K85" s="60"/>
      <c r="L85" s="60"/>
      <c r="M85" s="67">
        <v>86826.718981018974</v>
      </c>
      <c r="N85" s="15">
        <v>453424</v>
      </c>
      <c r="O85" s="15">
        <v>69251</v>
      </c>
      <c r="P85" s="15">
        <v>33702</v>
      </c>
      <c r="Q85" s="15">
        <v>22159</v>
      </c>
      <c r="R85" s="15">
        <v>161417</v>
      </c>
      <c r="S85" s="15">
        <v>43717</v>
      </c>
      <c r="T85" s="16">
        <v>145815</v>
      </c>
      <c r="U85" s="17">
        <v>179196.3692141191</v>
      </c>
      <c r="V85" s="22">
        <v>64746.811896436913</v>
      </c>
      <c r="W85" s="22">
        <f t="shared" si="10"/>
        <v>33909.735664335676</v>
      </c>
    </row>
    <row r="86" spans="1:23" x14ac:dyDescent="0.3">
      <c r="A86" s="57">
        <v>42250</v>
      </c>
      <c r="B86" s="32" t="s">
        <v>10</v>
      </c>
      <c r="C86" s="32">
        <v>5</v>
      </c>
      <c r="D86" s="32">
        <v>12</v>
      </c>
      <c r="E86" s="84">
        <v>0</v>
      </c>
      <c r="F86" s="84">
        <v>0</v>
      </c>
      <c r="G86" s="90">
        <f t="shared" si="6"/>
        <v>0</v>
      </c>
      <c r="H86" s="88">
        <f t="shared" si="7"/>
        <v>0</v>
      </c>
      <c r="I86" s="88">
        <f t="shared" si="8"/>
        <v>0</v>
      </c>
      <c r="J86" s="14">
        <f t="shared" si="9"/>
        <v>33909.735664335676</v>
      </c>
      <c r="K86" s="60"/>
      <c r="L86" s="60"/>
      <c r="M86" s="67">
        <v>86879.082617382606</v>
      </c>
      <c r="N86" s="15">
        <v>453473</v>
      </c>
      <c r="O86" s="15">
        <v>69258</v>
      </c>
      <c r="P86" s="15">
        <v>33702</v>
      </c>
      <c r="Q86" s="15">
        <v>22159</v>
      </c>
      <c r="R86" s="15">
        <v>161417</v>
      </c>
      <c r="S86" s="15">
        <v>43717</v>
      </c>
      <c r="T86" s="16">
        <v>145815</v>
      </c>
      <c r="U86" s="17">
        <v>179196.3692141191</v>
      </c>
      <c r="V86" s="22">
        <v>64746.811896436913</v>
      </c>
      <c r="W86" s="22">
        <f t="shared" si="10"/>
        <v>33909.735664335676</v>
      </c>
    </row>
    <row r="87" spans="1:23" x14ac:dyDescent="0.3">
      <c r="A87" s="58">
        <v>42251</v>
      </c>
      <c r="B87" s="32" t="s">
        <v>10</v>
      </c>
      <c r="C87" s="32">
        <v>5</v>
      </c>
      <c r="D87" s="32">
        <v>7</v>
      </c>
      <c r="E87" s="84">
        <v>1</v>
      </c>
      <c r="F87" s="84">
        <v>0</v>
      </c>
      <c r="G87" s="90">
        <f t="shared" si="6"/>
        <v>6.545454545454545</v>
      </c>
      <c r="H87" s="88">
        <f t="shared" si="7"/>
        <v>0</v>
      </c>
      <c r="I87" s="88">
        <f t="shared" si="8"/>
        <v>6.545454545454545</v>
      </c>
      <c r="J87" s="14">
        <f t="shared" si="9"/>
        <v>33916.281118881132</v>
      </c>
      <c r="K87" s="60"/>
      <c r="L87" s="60"/>
      <c r="M87" s="67">
        <v>86924.900799200783</v>
      </c>
      <c r="N87" s="15">
        <v>453497</v>
      </c>
      <c r="O87" s="15">
        <v>69264</v>
      </c>
      <c r="P87" s="15">
        <v>33702</v>
      </c>
      <c r="Q87" s="15">
        <v>22159</v>
      </c>
      <c r="R87" s="15">
        <v>161417</v>
      </c>
      <c r="S87" s="15">
        <v>43724</v>
      </c>
      <c r="T87" s="16">
        <v>145815</v>
      </c>
      <c r="U87" s="17">
        <v>179202.91466866454</v>
      </c>
      <c r="V87" s="22">
        <v>64746.811896436913</v>
      </c>
      <c r="W87" s="22">
        <f t="shared" si="10"/>
        <v>33916.281118881132</v>
      </c>
    </row>
    <row r="88" spans="1:23" x14ac:dyDescent="0.3">
      <c r="A88" s="57">
        <v>42252</v>
      </c>
      <c r="B88" s="32" t="s">
        <v>10</v>
      </c>
      <c r="C88" s="32">
        <v>4</v>
      </c>
      <c r="D88" s="32">
        <v>7</v>
      </c>
      <c r="E88" s="84">
        <v>0</v>
      </c>
      <c r="F88" s="84">
        <v>0</v>
      </c>
      <c r="G88" s="90">
        <f t="shared" si="6"/>
        <v>0</v>
      </c>
      <c r="H88" s="88">
        <f t="shared" si="7"/>
        <v>0</v>
      </c>
      <c r="I88" s="88">
        <f t="shared" si="8"/>
        <v>0</v>
      </c>
      <c r="J88" s="14">
        <f t="shared" si="9"/>
        <v>33916.281118881132</v>
      </c>
      <c r="K88" s="60"/>
      <c r="L88" s="60"/>
      <c r="M88" s="67">
        <v>86937.991708291695</v>
      </c>
      <c r="N88" s="15">
        <v>453497</v>
      </c>
      <c r="O88" s="15">
        <v>69264</v>
      </c>
      <c r="P88" s="15">
        <v>33702</v>
      </c>
      <c r="Q88" s="15">
        <v>22159</v>
      </c>
      <c r="R88" s="15">
        <v>161417</v>
      </c>
      <c r="S88" s="15">
        <v>43724</v>
      </c>
      <c r="T88" s="16">
        <v>145815</v>
      </c>
      <c r="U88" s="17">
        <v>179202.91466866454</v>
      </c>
      <c r="V88" s="22">
        <v>64753.357350982369</v>
      </c>
      <c r="W88" s="22">
        <f t="shared" si="10"/>
        <v>33916.281118881132</v>
      </c>
    </row>
    <row r="89" spans="1:23" x14ac:dyDescent="0.3">
      <c r="A89" s="58">
        <v>42253</v>
      </c>
      <c r="B89" s="32" t="s">
        <v>10</v>
      </c>
      <c r="C89" s="32">
        <v>3</v>
      </c>
      <c r="D89" s="32">
        <v>8</v>
      </c>
      <c r="E89" s="84">
        <v>0</v>
      </c>
      <c r="F89" s="84">
        <v>0</v>
      </c>
      <c r="G89" s="90">
        <f t="shared" si="6"/>
        <v>0</v>
      </c>
      <c r="H89" s="88">
        <f t="shared" si="7"/>
        <v>0</v>
      </c>
      <c r="I89" s="88">
        <f t="shared" si="8"/>
        <v>0</v>
      </c>
      <c r="J89" s="14">
        <f t="shared" si="9"/>
        <v>33916.281118881132</v>
      </c>
      <c r="K89" s="60"/>
      <c r="L89" s="60"/>
      <c r="M89" s="67">
        <v>86944.53716283715</v>
      </c>
      <c r="N89" s="15">
        <v>453504</v>
      </c>
      <c r="O89" s="15">
        <v>69264</v>
      </c>
      <c r="P89" s="15">
        <v>33702</v>
      </c>
      <c r="Q89" s="15">
        <v>22159</v>
      </c>
      <c r="R89" s="15">
        <v>161417</v>
      </c>
      <c r="S89" s="15">
        <v>43724</v>
      </c>
      <c r="T89" s="16">
        <v>145815</v>
      </c>
      <c r="U89" s="17">
        <v>179202.91466866454</v>
      </c>
      <c r="V89" s="22">
        <v>64753.357350982369</v>
      </c>
      <c r="W89" s="22">
        <f t="shared" si="10"/>
        <v>33916.281118881132</v>
      </c>
    </row>
    <row r="90" spans="1:23" x14ac:dyDescent="0.3">
      <c r="A90" s="57">
        <v>42254</v>
      </c>
      <c r="B90" s="32" t="s">
        <v>10</v>
      </c>
      <c r="C90" s="32">
        <v>4</v>
      </c>
      <c r="D90" s="32">
        <v>4</v>
      </c>
      <c r="E90" s="84">
        <v>1</v>
      </c>
      <c r="F90" s="84">
        <v>0</v>
      </c>
      <c r="G90" s="90">
        <f t="shared" si="6"/>
        <v>6.545454545454545</v>
      </c>
      <c r="H90" s="88">
        <f t="shared" si="7"/>
        <v>0</v>
      </c>
      <c r="I90" s="88">
        <f t="shared" si="8"/>
        <v>6.545454545454545</v>
      </c>
      <c r="J90" s="14">
        <f t="shared" si="9"/>
        <v>33922.826573426588</v>
      </c>
      <c r="K90" s="60"/>
      <c r="L90" s="60"/>
      <c r="M90" s="67">
        <v>86944.53716283715</v>
      </c>
      <c r="N90" s="15">
        <v>453504</v>
      </c>
      <c r="O90" s="15">
        <v>69264</v>
      </c>
      <c r="P90" s="15">
        <v>33702</v>
      </c>
      <c r="Q90" s="15">
        <v>22159</v>
      </c>
      <c r="R90" s="15">
        <v>161417</v>
      </c>
      <c r="S90" s="15">
        <v>43724</v>
      </c>
      <c r="T90" s="16">
        <v>145815</v>
      </c>
      <c r="U90" s="17">
        <v>179202.91466866454</v>
      </c>
      <c r="V90" s="22">
        <v>64759.902805527825</v>
      </c>
      <c r="W90" s="22">
        <f t="shared" si="10"/>
        <v>33922.826573426588</v>
      </c>
    </row>
    <row r="91" spans="1:23" x14ac:dyDescent="0.3">
      <c r="A91" s="58">
        <v>42255</v>
      </c>
      <c r="B91" s="32" t="s">
        <v>10</v>
      </c>
      <c r="C91" s="32">
        <v>4</v>
      </c>
      <c r="D91" s="32">
        <v>4</v>
      </c>
      <c r="E91" s="84">
        <v>0</v>
      </c>
      <c r="F91" s="84">
        <v>0</v>
      </c>
      <c r="G91" s="90">
        <f t="shared" si="6"/>
        <v>0</v>
      </c>
      <c r="H91" s="88">
        <f t="shared" si="7"/>
        <v>0</v>
      </c>
      <c r="I91" s="88">
        <f t="shared" si="8"/>
        <v>0</v>
      </c>
      <c r="J91" s="14">
        <f t="shared" si="9"/>
        <v>33922.826573426588</v>
      </c>
      <c r="K91" s="60"/>
      <c r="L91" s="60"/>
      <c r="M91" s="67">
        <v>86977.26443556443</v>
      </c>
      <c r="N91" s="15">
        <v>453517</v>
      </c>
      <c r="O91" s="15">
        <v>69264</v>
      </c>
      <c r="P91" s="15">
        <v>33702</v>
      </c>
      <c r="Q91" s="15">
        <v>22159</v>
      </c>
      <c r="R91" s="15">
        <v>161417</v>
      </c>
      <c r="S91" s="15">
        <v>43724</v>
      </c>
      <c r="T91" s="16">
        <v>145815</v>
      </c>
      <c r="U91" s="17">
        <v>179202.91466866454</v>
      </c>
      <c r="V91" s="22">
        <v>64759.902805527825</v>
      </c>
      <c r="W91" s="22">
        <f t="shared" si="10"/>
        <v>33922.826573426588</v>
      </c>
    </row>
    <row r="92" spans="1:23" x14ac:dyDescent="0.3">
      <c r="A92" s="57">
        <v>42256</v>
      </c>
      <c r="B92" s="32" t="s">
        <v>10</v>
      </c>
      <c r="C92" s="32">
        <v>2</v>
      </c>
      <c r="D92" s="32">
        <v>4</v>
      </c>
      <c r="E92" s="84">
        <v>0</v>
      </c>
      <c r="F92" s="84">
        <v>0</v>
      </c>
      <c r="G92" s="90">
        <f t="shared" si="6"/>
        <v>0</v>
      </c>
      <c r="H92" s="88">
        <f t="shared" si="7"/>
        <v>0</v>
      </c>
      <c r="I92" s="88">
        <f t="shared" si="8"/>
        <v>0</v>
      </c>
      <c r="J92" s="14">
        <f t="shared" si="9"/>
        <v>33922.826573426588</v>
      </c>
      <c r="K92" s="60"/>
      <c r="L92" s="60"/>
      <c r="M92" s="67">
        <v>86990.355344655341</v>
      </c>
      <c r="N92" s="15">
        <v>453517</v>
      </c>
      <c r="O92" s="15">
        <v>69264</v>
      </c>
      <c r="P92" s="15">
        <v>33702</v>
      </c>
      <c r="Q92" s="15">
        <v>22159</v>
      </c>
      <c r="R92" s="15">
        <v>161417</v>
      </c>
      <c r="S92" s="15">
        <v>43724</v>
      </c>
      <c r="T92" s="16">
        <v>145815</v>
      </c>
      <c r="U92" s="17">
        <v>179202.91466866454</v>
      </c>
      <c r="V92" s="22">
        <v>64759.902805527825</v>
      </c>
      <c r="W92" s="22">
        <f t="shared" si="10"/>
        <v>33922.826573426588</v>
      </c>
    </row>
    <row r="93" spans="1:23" x14ac:dyDescent="0.3">
      <c r="A93" s="58">
        <v>42257</v>
      </c>
      <c r="B93" s="32" t="s">
        <v>10</v>
      </c>
      <c r="C93" s="32">
        <v>0</v>
      </c>
      <c r="D93" s="32">
        <v>0</v>
      </c>
      <c r="E93" s="84">
        <v>0</v>
      </c>
      <c r="F93" s="84">
        <v>0</v>
      </c>
      <c r="G93" s="90">
        <f t="shared" si="6"/>
        <v>0</v>
      </c>
      <c r="H93" s="88">
        <f t="shared" si="7"/>
        <v>0</v>
      </c>
      <c r="I93" s="88">
        <f t="shared" si="8"/>
        <v>0</v>
      </c>
      <c r="J93" s="14">
        <f t="shared" si="9"/>
        <v>33922.826573426588</v>
      </c>
      <c r="K93" s="60"/>
      <c r="L93" s="60"/>
      <c r="M93" s="67">
        <v>86990.355344655341</v>
      </c>
      <c r="N93" s="15">
        <v>453517</v>
      </c>
      <c r="O93" s="15">
        <v>69264</v>
      </c>
      <c r="P93" s="15">
        <v>33702</v>
      </c>
      <c r="Q93" s="15">
        <v>22159</v>
      </c>
      <c r="R93" s="15">
        <v>161417</v>
      </c>
      <c r="S93" s="15">
        <v>43724</v>
      </c>
      <c r="T93" s="16">
        <v>145815</v>
      </c>
      <c r="U93" s="17">
        <v>179202.91466866454</v>
      </c>
      <c r="V93" s="22">
        <v>64759.902805527825</v>
      </c>
      <c r="W93" s="22">
        <f t="shared" si="10"/>
        <v>33922.826573426588</v>
      </c>
    </row>
    <row r="94" spans="1:23" x14ac:dyDescent="0.3">
      <c r="A94" s="57">
        <v>42258</v>
      </c>
      <c r="B94" s="32" t="s">
        <v>10</v>
      </c>
      <c r="C94" s="32">
        <v>0</v>
      </c>
      <c r="D94" s="32">
        <v>0</v>
      </c>
      <c r="E94" s="84">
        <v>0</v>
      </c>
      <c r="F94" s="84">
        <v>0</v>
      </c>
      <c r="G94" s="90">
        <f t="shared" si="6"/>
        <v>0</v>
      </c>
      <c r="H94" s="88">
        <f t="shared" si="7"/>
        <v>0</v>
      </c>
      <c r="I94" s="88">
        <f t="shared" si="8"/>
        <v>0</v>
      </c>
      <c r="J94" s="14">
        <f t="shared" si="9"/>
        <v>33922.826573426588</v>
      </c>
      <c r="K94" s="60"/>
      <c r="L94" s="60"/>
      <c r="M94" s="67">
        <v>86990.355344655341</v>
      </c>
      <c r="N94" s="15">
        <v>453517</v>
      </c>
      <c r="O94" s="15">
        <v>69264</v>
      </c>
      <c r="P94" s="15">
        <v>33702</v>
      </c>
      <c r="Q94" s="15">
        <v>22159</v>
      </c>
      <c r="R94" s="15">
        <v>161417</v>
      </c>
      <c r="S94" s="15">
        <v>43724</v>
      </c>
      <c r="T94" s="16">
        <v>145815</v>
      </c>
      <c r="U94" s="17">
        <v>179202.91466866454</v>
      </c>
      <c r="V94" s="22">
        <v>64759.902805527825</v>
      </c>
      <c r="W94" s="22">
        <f t="shared" si="10"/>
        <v>33922.826573426588</v>
      </c>
    </row>
    <row r="95" spans="1:23" x14ac:dyDescent="0.3">
      <c r="A95" s="58">
        <v>42259</v>
      </c>
      <c r="B95" s="32" t="s">
        <v>10</v>
      </c>
      <c r="C95" s="32">
        <v>0</v>
      </c>
      <c r="D95" s="32">
        <v>0</v>
      </c>
      <c r="E95" s="84">
        <v>0</v>
      </c>
      <c r="F95" s="84">
        <v>0</v>
      </c>
      <c r="G95" s="90">
        <f t="shared" si="6"/>
        <v>0</v>
      </c>
      <c r="H95" s="88">
        <f t="shared" si="7"/>
        <v>0</v>
      </c>
      <c r="I95" s="88">
        <f t="shared" si="8"/>
        <v>0</v>
      </c>
      <c r="J95" s="14">
        <f t="shared" si="9"/>
        <v>33922.826573426588</v>
      </c>
      <c r="K95" s="60"/>
      <c r="L95" s="60"/>
      <c r="M95" s="67">
        <v>86996.900799200797</v>
      </c>
      <c r="N95" s="15">
        <v>453517</v>
      </c>
      <c r="O95" s="15">
        <v>69264</v>
      </c>
      <c r="P95" s="15">
        <v>33702</v>
      </c>
      <c r="Q95" s="15">
        <v>22159</v>
      </c>
      <c r="R95" s="15">
        <v>161417</v>
      </c>
      <c r="S95" s="15">
        <v>43724</v>
      </c>
      <c r="T95" s="16">
        <v>145815</v>
      </c>
      <c r="U95" s="17">
        <v>179202.91466866454</v>
      </c>
      <c r="V95" s="22">
        <v>64759.902805527825</v>
      </c>
      <c r="W95" s="22">
        <f t="shared" si="10"/>
        <v>33922.826573426588</v>
      </c>
    </row>
    <row r="96" spans="1:23" x14ac:dyDescent="0.3">
      <c r="A96" s="57">
        <v>42260</v>
      </c>
      <c r="B96" s="32" t="s">
        <v>10</v>
      </c>
      <c r="C96" s="32">
        <v>2</v>
      </c>
      <c r="D96" s="32">
        <v>0</v>
      </c>
      <c r="E96" s="84">
        <v>0</v>
      </c>
      <c r="F96" s="84">
        <v>0</v>
      </c>
      <c r="G96" s="90">
        <f t="shared" si="6"/>
        <v>0</v>
      </c>
      <c r="H96" s="88">
        <f t="shared" si="7"/>
        <v>0</v>
      </c>
      <c r="I96" s="88">
        <f t="shared" si="8"/>
        <v>0</v>
      </c>
      <c r="J96" s="14">
        <f t="shared" si="9"/>
        <v>33922.826573426588</v>
      </c>
      <c r="K96" s="60"/>
      <c r="L96" s="60"/>
      <c r="M96" s="67">
        <v>86996.900799200797</v>
      </c>
      <c r="N96" s="15">
        <v>453517</v>
      </c>
      <c r="O96" s="15">
        <v>69264</v>
      </c>
      <c r="P96" s="15">
        <v>33702</v>
      </c>
      <c r="Q96" s="15">
        <v>22159</v>
      </c>
      <c r="R96" s="15">
        <v>161417</v>
      </c>
      <c r="S96" s="15">
        <v>43724</v>
      </c>
      <c r="T96" s="16">
        <v>145815</v>
      </c>
      <c r="U96" s="17">
        <v>179202.91466866454</v>
      </c>
      <c r="V96" s="22">
        <v>64759.902805527825</v>
      </c>
      <c r="W96" s="22">
        <f t="shared" si="10"/>
        <v>33922.826573426588</v>
      </c>
    </row>
    <row r="97" spans="1:23" x14ac:dyDescent="0.3">
      <c r="A97" s="58">
        <v>42261</v>
      </c>
      <c r="B97" s="32" t="s">
        <v>10</v>
      </c>
      <c r="C97" s="32">
        <v>1</v>
      </c>
      <c r="D97" s="32">
        <v>3</v>
      </c>
      <c r="E97" s="84">
        <v>0</v>
      </c>
      <c r="F97" s="84">
        <v>0</v>
      </c>
      <c r="G97" s="90">
        <f t="shared" si="6"/>
        <v>0</v>
      </c>
      <c r="H97" s="88">
        <f t="shared" si="7"/>
        <v>0</v>
      </c>
      <c r="I97" s="88">
        <f t="shared" si="8"/>
        <v>0</v>
      </c>
      <c r="J97" s="14">
        <f t="shared" si="9"/>
        <v>33922.826573426588</v>
      </c>
      <c r="K97" s="60"/>
      <c r="L97" s="60"/>
      <c r="M97" s="67">
        <v>86996.900799200797</v>
      </c>
      <c r="N97" s="15">
        <v>453517</v>
      </c>
      <c r="O97" s="15">
        <v>69264</v>
      </c>
      <c r="P97" s="15">
        <v>33702</v>
      </c>
      <c r="Q97" s="15">
        <v>22159</v>
      </c>
      <c r="R97" s="15">
        <v>161417</v>
      </c>
      <c r="S97" s="15">
        <v>43724</v>
      </c>
      <c r="T97" s="16">
        <v>145815</v>
      </c>
      <c r="U97" s="17">
        <v>179202.91466866454</v>
      </c>
      <c r="V97" s="22">
        <v>64759.902805527825</v>
      </c>
      <c r="W97" s="22">
        <f t="shared" si="10"/>
        <v>33922.826573426588</v>
      </c>
    </row>
    <row r="98" spans="1:23" x14ac:dyDescent="0.3">
      <c r="A98" s="57">
        <v>42262</v>
      </c>
      <c r="B98" s="32" t="s">
        <v>10</v>
      </c>
      <c r="C98" s="32">
        <v>3</v>
      </c>
      <c r="D98" s="32">
        <v>7</v>
      </c>
      <c r="E98" s="84">
        <v>0</v>
      </c>
      <c r="F98" s="84">
        <v>0</v>
      </c>
      <c r="G98" s="90">
        <f t="shared" si="6"/>
        <v>0</v>
      </c>
      <c r="H98" s="88">
        <f t="shared" si="7"/>
        <v>0</v>
      </c>
      <c r="I98" s="88">
        <f t="shared" si="8"/>
        <v>0</v>
      </c>
      <c r="J98" s="14">
        <f t="shared" si="9"/>
        <v>33922.826573426588</v>
      </c>
      <c r="K98" s="60"/>
      <c r="L98" s="60"/>
      <c r="M98" s="67">
        <v>86996.900799200797</v>
      </c>
      <c r="N98" s="15">
        <v>453517</v>
      </c>
      <c r="O98" s="15">
        <v>69264</v>
      </c>
      <c r="P98" s="15">
        <v>33702</v>
      </c>
      <c r="Q98" s="15">
        <v>22159</v>
      </c>
      <c r="R98" s="15">
        <v>161417</v>
      </c>
      <c r="S98" s="15">
        <v>43724</v>
      </c>
      <c r="T98" s="16">
        <v>145815</v>
      </c>
      <c r="U98" s="17">
        <v>179202.91466866454</v>
      </c>
      <c r="V98" s="22">
        <v>64759.902805527825</v>
      </c>
      <c r="W98" s="22">
        <f t="shared" si="10"/>
        <v>33922.826573426588</v>
      </c>
    </row>
    <row r="99" spans="1:23" x14ac:dyDescent="0.3">
      <c r="A99" s="58">
        <v>42263</v>
      </c>
      <c r="B99" s="32" t="s">
        <v>10</v>
      </c>
      <c r="C99" s="32">
        <v>4</v>
      </c>
      <c r="D99" s="32">
        <v>8</v>
      </c>
      <c r="E99" s="84">
        <v>0</v>
      </c>
      <c r="F99" s="84">
        <v>0</v>
      </c>
      <c r="G99" s="90">
        <f t="shared" si="6"/>
        <v>0</v>
      </c>
      <c r="H99" s="88">
        <f t="shared" si="7"/>
        <v>0</v>
      </c>
      <c r="I99" s="88">
        <f t="shared" si="8"/>
        <v>0</v>
      </c>
      <c r="J99" s="14">
        <f t="shared" si="9"/>
        <v>33922.826573426588</v>
      </c>
      <c r="K99" s="60"/>
      <c r="L99" s="60"/>
      <c r="M99" s="67">
        <v>86996.900799200797</v>
      </c>
      <c r="N99" s="15">
        <v>453517</v>
      </c>
      <c r="O99" s="15">
        <v>69264</v>
      </c>
      <c r="P99" s="15">
        <v>33702</v>
      </c>
      <c r="Q99" s="15">
        <v>22159</v>
      </c>
      <c r="R99" s="15">
        <v>161417</v>
      </c>
      <c r="S99" s="15">
        <v>43724</v>
      </c>
      <c r="T99" s="16">
        <v>145815</v>
      </c>
      <c r="U99" s="17">
        <v>179202.91466866454</v>
      </c>
      <c r="V99" s="22">
        <v>64759.902805527825</v>
      </c>
      <c r="W99" s="22">
        <f t="shared" si="10"/>
        <v>33922.826573426588</v>
      </c>
    </row>
    <row r="100" spans="1:23" x14ac:dyDescent="0.3">
      <c r="A100" s="57">
        <v>42264</v>
      </c>
      <c r="B100" s="32" t="s">
        <v>10</v>
      </c>
      <c r="C100" s="32">
        <v>4</v>
      </c>
      <c r="D100" s="32">
        <v>6</v>
      </c>
      <c r="E100" s="84">
        <v>0</v>
      </c>
      <c r="F100" s="84">
        <v>0</v>
      </c>
      <c r="G100" s="90">
        <f t="shared" si="6"/>
        <v>0</v>
      </c>
      <c r="H100" s="88">
        <f t="shared" si="7"/>
        <v>0</v>
      </c>
      <c r="I100" s="88">
        <f t="shared" si="8"/>
        <v>0</v>
      </c>
      <c r="J100" s="14">
        <f t="shared" si="9"/>
        <v>33922.826573426588</v>
      </c>
      <c r="K100" s="60"/>
      <c r="L100" s="60"/>
      <c r="M100" s="67">
        <v>86996.900799200797</v>
      </c>
      <c r="N100" s="15">
        <v>453517</v>
      </c>
      <c r="O100" s="15">
        <v>69264</v>
      </c>
      <c r="P100" s="15">
        <v>33702</v>
      </c>
      <c r="Q100" s="15">
        <v>22166</v>
      </c>
      <c r="R100" s="15">
        <v>161417</v>
      </c>
      <c r="S100" s="15">
        <v>43724</v>
      </c>
      <c r="T100" s="16">
        <v>145815</v>
      </c>
      <c r="U100" s="17">
        <v>179202.91466866454</v>
      </c>
      <c r="V100" s="22">
        <v>64759.902805527825</v>
      </c>
      <c r="W100" s="22">
        <f t="shared" si="10"/>
        <v>33922.826573426588</v>
      </c>
    </row>
    <row r="101" spans="1:23" x14ac:dyDescent="0.3">
      <c r="A101" s="58">
        <v>42265</v>
      </c>
      <c r="B101" s="32" t="s">
        <v>10</v>
      </c>
      <c r="C101" s="32">
        <v>4</v>
      </c>
      <c r="D101" s="32">
        <v>7</v>
      </c>
      <c r="E101" s="84">
        <v>0</v>
      </c>
      <c r="F101" s="84">
        <v>0</v>
      </c>
      <c r="G101" s="90">
        <f t="shared" si="6"/>
        <v>0</v>
      </c>
      <c r="H101" s="88">
        <f t="shared" si="7"/>
        <v>0</v>
      </c>
      <c r="I101" s="88">
        <f t="shared" si="8"/>
        <v>0</v>
      </c>
      <c r="J101" s="14">
        <f t="shared" si="9"/>
        <v>33922.826573426588</v>
      </c>
      <c r="K101" s="60"/>
      <c r="L101" s="60"/>
      <c r="M101" s="67">
        <v>87003.446253746253</v>
      </c>
      <c r="N101" s="15">
        <v>453524</v>
      </c>
      <c r="O101" s="15">
        <v>69271</v>
      </c>
      <c r="P101" s="15">
        <v>33702</v>
      </c>
      <c r="Q101" s="15">
        <v>22166</v>
      </c>
      <c r="R101" s="15">
        <v>161417</v>
      </c>
      <c r="S101" s="15">
        <v>43724</v>
      </c>
      <c r="T101" s="16">
        <v>145815</v>
      </c>
      <c r="U101" s="17">
        <v>179202.91466866454</v>
      </c>
      <c r="V101" s="22">
        <v>64759.902805527825</v>
      </c>
      <c r="W101" s="22">
        <f t="shared" si="10"/>
        <v>33922.826573426588</v>
      </c>
    </row>
    <row r="102" spans="1:23" x14ac:dyDescent="0.3">
      <c r="A102" s="57">
        <v>42266</v>
      </c>
      <c r="B102" s="32" t="s">
        <v>10</v>
      </c>
      <c r="C102" s="32">
        <v>3</v>
      </c>
      <c r="D102" s="32">
        <v>4</v>
      </c>
      <c r="E102" s="84">
        <v>0</v>
      </c>
      <c r="F102" s="84">
        <v>0</v>
      </c>
      <c r="G102" s="90">
        <f t="shared" si="6"/>
        <v>0</v>
      </c>
      <c r="H102" s="88">
        <f t="shared" si="7"/>
        <v>0</v>
      </c>
      <c r="I102" s="88">
        <f t="shared" si="8"/>
        <v>0</v>
      </c>
      <c r="J102" s="14">
        <f t="shared" si="9"/>
        <v>33922.826573426588</v>
      </c>
      <c r="K102" s="60"/>
      <c r="L102" s="60"/>
      <c r="M102" s="67">
        <v>87009.991708291709</v>
      </c>
      <c r="N102" s="15">
        <v>453524</v>
      </c>
      <c r="O102" s="15">
        <v>69271</v>
      </c>
      <c r="P102" s="15">
        <v>33702</v>
      </c>
      <c r="Q102" s="15">
        <v>22166</v>
      </c>
      <c r="R102" s="15">
        <v>161417</v>
      </c>
      <c r="S102" s="15">
        <v>43724</v>
      </c>
      <c r="T102" s="16">
        <v>145815</v>
      </c>
      <c r="U102" s="17">
        <v>179202.91466866454</v>
      </c>
      <c r="V102" s="22">
        <v>64759.902805527825</v>
      </c>
      <c r="W102" s="22">
        <f t="shared" si="10"/>
        <v>33922.826573426588</v>
      </c>
    </row>
    <row r="103" spans="1:23" x14ac:dyDescent="0.3">
      <c r="A103" s="58">
        <v>42267</v>
      </c>
      <c r="B103" s="32" t="s">
        <v>10</v>
      </c>
      <c r="C103" s="34">
        <v>2</v>
      </c>
      <c r="D103" s="34">
        <v>3</v>
      </c>
      <c r="E103" s="84">
        <v>0</v>
      </c>
      <c r="F103" s="84">
        <v>0</v>
      </c>
      <c r="G103" s="90">
        <f t="shared" si="6"/>
        <v>0</v>
      </c>
      <c r="H103" s="88">
        <f t="shared" si="7"/>
        <v>0</v>
      </c>
      <c r="I103" s="88">
        <f t="shared" si="8"/>
        <v>0</v>
      </c>
      <c r="J103" s="14">
        <f t="shared" si="9"/>
        <v>33922.826573426588</v>
      </c>
      <c r="K103" s="60"/>
      <c r="L103" s="60"/>
      <c r="M103" s="67">
        <v>87009.991708291709</v>
      </c>
      <c r="N103" s="15">
        <v>453543</v>
      </c>
      <c r="O103" s="15">
        <v>69271</v>
      </c>
      <c r="P103" s="15">
        <v>33702</v>
      </c>
      <c r="Q103" s="15">
        <v>22166</v>
      </c>
      <c r="R103" s="15">
        <v>161417</v>
      </c>
      <c r="S103" s="15">
        <v>43724</v>
      </c>
      <c r="T103" s="16">
        <v>145815</v>
      </c>
      <c r="U103" s="17">
        <v>179202.91466866454</v>
      </c>
      <c r="V103" s="22">
        <v>64759.902805527825</v>
      </c>
      <c r="W103" s="22">
        <f t="shared" si="10"/>
        <v>33922.826573426588</v>
      </c>
    </row>
    <row r="104" spans="1:23" x14ac:dyDescent="0.3">
      <c r="A104" s="57">
        <v>42268</v>
      </c>
      <c r="B104" s="32" t="s">
        <v>10</v>
      </c>
      <c r="C104" s="34">
        <v>3</v>
      </c>
      <c r="D104" s="34">
        <v>3</v>
      </c>
      <c r="E104" s="84">
        <v>0</v>
      </c>
      <c r="F104" s="84">
        <v>0</v>
      </c>
      <c r="G104" s="90">
        <f t="shared" si="6"/>
        <v>0</v>
      </c>
      <c r="H104" s="88">
        <f t="shared" si="7"/>
        <v>0</v>
      </c>
      <c r="I104" s="88">
        <f t="shared" si="8"/>
        <v>0</v>
      </c>
      <c r="J104" s="14">
        <f t="shared" si="9"/>
        <v>33922.826573426588</v>
      </c>
      <c r="K104" s="60"/>
      <c r="L104" s="60"/>
      <c r="M104" s="67">
        <v>87009.991708291709</v>
      </c>
      <c r="N104" s="15">
        <v>453543</v>
      </c>
      <c r="O104" s="15">
        <v>69271</v>
      </c>
      <c r="P104" s="15">
        <v>33702</v>
      </c>
      <c r="Q104" s="15">
        <v>22166</v>
      </c>
      <c r="R104" s="15">
        <v>161417</v>
      </c>
      <c r="S104" s="15">
        <v>43724</v>
      </c>
      <c r="T104" s="16">
        <v>145815</v>
      </c>
      <c r="U104" s="17">
        <v>179202.91466866454</v>
      </c>
      <c r="V104" s="22">
        <v>64759.902805527825</v>
      </c>
      <c r="W104" s="22">
        <f t="shared" si="10"/>
        <v>33922.826573426588</v>
      </c>
    </row>
    <row r="105" spans="1:23" x14ac:dyDescent="0.3">
      <c r="A105" s="58">
        <v>42269</v>
      </c>
      <c r="B105" s="32" t="s">
        <v>10</v>
      </c>
      <c r="C105" s="34">
        <v>2</v>
      </c>
      <c r="D105" s="34">
        <v>4</v>
      </c>
      <c r="E105" s="84">
        <v>0</v>
      </c>
      <c r="F105" s="84">
        <v>0</v>
      </c>
      <c r="G105" s="90">
        <f t="shared" si="6"/>
        <v>0</v>
      </c>
      <c r="H105" s="88">
        <f t="shared" si="7"/>
        <v>0</v>
      </c>
      <c r="I105" s="88">
        <f t="shared" si="8"/>
        <v>0</v>
      </c>
      <c r="J105" s="14">
        <f t="shared" si="9"/>
        <v>33922.826573426588</v>
      </c>
      <c r="K105" s="60"/>
      <c r="L105" s="60"/>
      <c r="M105" s="67">
        <v>87016.537162837165</v>
      </c>
      <c r="N105" s="15">
        <v>453543</v>
      </c>
      <c r="O105" s="15">
        <v>69271</v>
      </c>
      <c r="P105" s="15">
        <v>33702</v>
      </c>
      <c r="Q105" s="15">
        <v>22166</v>
      </c>
      <c r="R105" s="15">
        <v>161417</v>
      </c>
      <c r="S105" s="15">
        <v>43724</v>
      </c>
      <c r="T105" s="16">
        <v>145815</v>
      </c>
      <c r="U105" s="17">
        <v>179202.91466866454</v>
      </c>
      <c r="V105" s="22">
        <v>64759.902805527825</v>
      </c>
      <c r="W105" s="22">
        <f t="shared" si="10"/>
        <v>33922.826573426588</v>
      </c>
    </row>
    <row r="106" spans="1:23" x14ac:dyDescent="0.3">
      <c r="A106" s="57">
        <v>42270</v>
      </c>
      <c r="B106" s="32" t="s">
        <v>10</v>
      </c>
      <c r="C106" s="34">
        <v>2</v>
      </c>
      <c r="D106" s="34">
        <v>5</v>
      </c>
      <c r="E106" s="84">
        <v>0</v>
      </c>
      <c r="F106" s="84">
        <v>0</v>
      </c>
      <c r="G106" s="90">
        <f t="shared" si="6"/>
        <v>0</v>
      </c>
      <c r="H106" s="88">
        <f t="shared" si="7"/>
        <v>0</v>
      </c>
      <c r="I106" s="88">
        <f t="shared" si="8"/>
        <v>0</v>
      </c>
      <c r="J106" s="14">
        <f t="shared" si="9"/>
        <v>33922.826573426588</v>
      </c>
      <c r="K106" s="60"/>
      <c r="L106" s="60"/>
      <c r="M106" s="67">
        <v>87016.537162837165</v>
      </c>
      <c r="N106" s="15">
        <v>453543</v>
      </c>
      <c r="O106" s="15">
        <v>69271</v>
      </c>
      <c r="P106" s="15">
        <v>33702</v>
      </c>
      <c r="Q106" s="15">
        <v>22166</v>
      </c>
      <c r="R106" s="15">
        <v>161417</v>
      </c>
      <c r="S106" s="15">
        <v>43724</v>
      </c>
      <c r="T106" s="16">
        <v>145815</v>
      </c>
      <c r="U106" s="17">
        <v>179202.91466866454</v>
      </c>
      <c r="V106" s="22">
        <v>64759.902805527825</v>
      </c>
      <c r="W106" s="22">
        <f t="shared" si="10"/>
        <v>33922.826573426588</v>
      </c>
    </row>
    <row r="107" spans="1:23" x14ac:dyDescent="0.3">
      <c r="A107" s="58">
        <v>42271</v>
      </c>
      <c r="B107" s="32" t="s">
        <v>10</v>
      </c>
      <c r="C107" s="34">
        <v>2</v>
      </c>
      <c r="D107" s="34">
        <v>5</v>
      </c>
      <c r="E107" s="84">
        <v>0</v>
      </c>
      <c r="F107" s="84">
        <v>0</v>
      </c>
      <c r="G107" s="90">
        <f t="shared" si="6"/>
        <v>0</v>
      </c>
      <c r="H107" s="88">
        <f t="shared" si="7"/>
        <v>0</v>
      </c>
      <c r="I107" s="88">
        <f t="shared" si="8"/>
        <v>0</v>
      </c>
      <c r="J107" s="14">
        <f t="shared" si="9"/>
        <v>33922.826573426588</v>
      </c>
      <c r="K107" s="60"/>
      <c r="L107" s="60"/>
      <c r="M107" s="67">
        <v>87016.537162837165</v>
      </c>
      <c r="N107" s="15">
        <v>453543</v>
      </c>
      <c r="O107" s="15">
        <v>69271</v>
      </c>
      <c r="P107" s="15">
        <v>33702</v>
      </c>
      <c r="Q107" s="15">
        <v>22166</v>
      </c>
      <c r="R107" s="15">
        <v>161417</v>
      </c>
      <c r="S107" s="15">
        <v>43724</v>
      </c>
      <c r="T107" s="16">
        <v>145815</v>
      </c>
      <c r="U107" s="17">
        <v>179202.91466866454</v>
      </c>
      <c r="V107" s="22">
        <v>64759.902805527825</v>
      </c>
      <c r="W107" s="22">
        <f t="shared" si="10"/>
        <v>33922.826573426588</v>
      </c>
    </row>
    <row r="108" spans="1:23" x14ac:dyDescent="0.3">
      <c r="A108" s="57">
        <v>42272</v>
      </c>
      <c r="B108" s="32" t="s">
        <v>10</v>
      </c>
      <c r="C108" s="32">
        <v>3</v>
      </c>
      <c r="D108" s="32">
        <v>4</v>
      </c>
      <c r="E108" s="84">
        <v>0</v>
      </c>
      <c r="F108" s="84">
        <v>0</v>
      </c>
      <c r="G108" s="90">
        <f t="shared" si="6"/>
        <v>0</v>
      </c>
      <c r="H108" s="88">
        <f t="shared" si="7"/>
        <v>0</v>
      </c>
      <c r="I108" s="88">
        <f t="shared" si="8"/>
        <v>0</v>
      </c>
      <c r="J108" s="14">
        <f t="shared" si="9"/>
        <v>33922.826573426588</v>
      </c>
      <c r="K108" s="60"/>
      <c r="L108" s="60"/>
      <c r="M108" s="67">
        <v>87023.082617382621</v>
      </c>
      <c r="N108" s="15">
        <v>453543</v>
      </c>
      <c r="O108" s="15">
        <v>69271</v>
      </c>
      <c r="P108" s="15">
        <v>33702</v>
      </c>
      <c r="Q108" s="15">
        <v>22166</v>
      </c>
      <c r="R108" s="15">
        <v>161417</v>
      </c>
      <c r="S108" s="15">
        <v>43724</v>
      </c>
      <c r="T108" s="16">
        <v>145815</v>
      </c>
      <c r="U108" s="17">
        <v>179202.91466866454</v>
      </c>
      <c r="V108" s="22">
        <v>64759.902805527825</v>
      </c>
      <c r="W108" s="22">
        <f t="shared" si="10"/>
        <v>33922.826573426588</v>
      </c>
    </row>
    <row r="109" spans="1:23" x14ac:dyDescent="0.3">
      <c r="A109" s="58">
        <v>42273</v>
      </c>
      <c r="B109" s="32" t="s">
        <v>10</v>
      </c>
      <c r="C109" s="32">
        <v>0</v>
      </c>
      <c r="D109" s="32">
        <v>3</v>
      </c>
      <c r="E109" s="84">
        <v>0</v>
      </c>
      <c r="F109" s="84">
        <v>0</v>
      </c>
      <c r="G109" s="90">
        <f t="shared" si="6"/>
        <v>0</v>
      </c>
      <c r="H109" s="88">
        <f t="shared" si="7"/>
        <v>0</v>
      </c>
      <c r="I109" s="88">
        <f t="shared" si="8"/>
        <v>0</v>
      </c>
      <c r="J109" s="14">
        <f t="shared" si="9"/>
        <v>33922.826573426588</v>
      </c>
      <c r="K109" s="60"/>
      <c r="L109" s="60"/>
      <c r="M109" s="67">
        <v>87023.082617382621</v>
      </c>
      <c r="N109" s="15">
        <v>453543</v>
      </c>
      <c r="O109" s="15">
        <v>69271</v>
      </c>
      <c r="P109" s="15">
        <v>33702</v>
      </c>
      <c r="Q109" s="15">
        <v>22166</v>
      </c>
      <c r="R109" s="15">
        <v>161417</v>
      </c>
      <c r="S109" s="15">
        <v>43724</v>
      </c>
      <c r="T109" s="16">
        <v>145815</v>
      </c>
      <c r="U109" s="17">
        <v>179202.91466866454</v>
      </c>
      <c r="V109" s="22">
        <v>64759.902805527825</v>
      </c>
      <c r="W109" s="22">
        <f t="shared" si="10"/>
        <v>33922.826573426588</v>
      </c>
    </row>
    <row r="110" spans="1:23" x14ac:dyDescent="0.3">
      <c r="A110" s="57">
        <v>42274</v>
      </c>
      <c r="B110" s="32" t="s">
        <v>10</v>
      </c>
      <c r="C110" s="32">
        <v>1</v>
      </c>
      <c r="D110" s="32">
        <v>9</v>
      </c>
      <c r="E110" s="84">
        <v>0</v>
      </c>
      <c r="F110" s="84">
        <v>0</v>
      </c>
      <c r="G110" s="90">
        <f t="shared" si="6"/>
        <v>0</v>
      </c>
      <c r="H110" s="88">
        <f t="shared" si="7"/>
        <v>0</v>
      </c>
      <c r="I110" s="88">
        <f t="shared" si="8"/>
        <v>0</v>
      </c>
      <c r="J110" s="14">
        <f t="shared" si="9"/>
        <v>33922.826573426588</v>
      </c>
      <c r="K110" s="60"/>
      <c r="L110" s="60"/>
      <c r="M110" s="67">
        <v>87023.082617382621</v>
      </c>
      <c r="N110" s="15">
        <v>453543</v>
      </c>
      <c r="O110" s="15">
        <v>69271</v>
      </c>
      <c r="P110" s="15">
        <v>33702</v>
      </c>
      <c r="Q110" s="15">
        <v>22166</v>
      </c>
      <c r="R110" s="15">
        <v>161417</v>
      </c>
      <c r="S110" s="15">
        <v>43724</v>
      </c>
      <c r="T110" s="16">
        <v>145815</v>
      </c>
      <c r="U110" s="17">
        <v>179202.91466866454</v>
      </c>
      <c r="V110" s="22">
        <v>64759.902805527825</v>
      </c>
      <c r="W110" s="22">
        <f t="shared" si="10"/>
        <v>33922.826573426588</v>
      </c>
    </row>
    <row r="111" spans="1:23" x14ac:dyDescent="0.3">
      <c r="A111" s="58">
        <v>42275</v>
      </c>
      <c r="B111" s="32" t="s">
        <v>10</v>
      </c>
      <c r="C111" s="32">
        <v>1</v>
      </c>
      <c r="D111" s="32">
        <v>9</v>
      </c>
      <c r="E111" s="84">
        <v>0</v>
      </c>
      <c r="F111" s="84">
        <v>0</v>
      </c>
      <c r="G111" s="90">
        <f t="shared" si="6"/>
        <v>0</v>
      </c>
      <c r="H111" s="88">
        <f t="shared" si="7"/>
        <v>0</v>
      </c>
      <c r="I111" s="88">
        <f t="shared" si="8"/>
        <v>0</v>
      </c>
      <c r="J111" s="14">
        <f t="shared" si="9"/>
        <v>33922.826573426588</v>
      </c>
      <c r="K111" s="60"/>
      <c r="L111" s="60"/>
      <c r="M111" s="67">
        <v>87023.082617382621</v>
      </c>
      <c r="N111" s="15">
        <v>453543</v>
      </c>
      <c r="O111" s="15">
        <v>69271</v>
      </c>
      <c r="P111" s="15">
        <v>33702</v>
      </c>
      <c r="Q111" s="15">
        <v>22166</v>
      </c>
      <c r="R111" s="15">
        <v>161417</v>
      </c>
      <c r="S111" s="15">
        <v>43724</v>
      </c>
      <c r="T111" s="16">
        <v>145815</v>
      </c>
      <c r="U111" s="17">
        <v>179202.91466866454</v>
      </c>
      <c r="V111" s="22">
        <v>64759.902805527825</v>
      </c>
      <c r="W111" s="22">
        <f t="shared" si="10"/>
        <v>33922.826573426588</v>
      </c>
    </row>
    <row r="112" spans="1:23" x14ac:dyDescent="0.3">
      <c r="A112" s="57">
        <v>42276</v>
      </c>
      <c r="B112" s="32" t="s">
        <v>10</v>
      </c>
      <c r="C112" s="32">
        <v>1</v>
      </c>
      <c r="D112" s="32">
        <v>6</v>
      </c>
      <c r="E112" s="84">
        <v>0</v>
      </c>
      <c r="F112" s="84">
        <v>0</v>
      </c>
      <c r="G112" s="90">
        <f t="shared" si="6"/>
        <v>0</v>
      </c>
      <c r="H112" s="88">
        <f t="shared" si="7"/>
        <v>0</v>
      </c>
      <c r="I112" s="88">
        <f t="shared" si="8"/>
        <v>0</v>
      </c>
      <c r="J112" s="14">
        <f t="shared" si="9"/>
        <v>33922.826573426588</v>
      </c>
      <c r="K112" s="60"/>
      <c r="L112" s="60"/>
      <c r="M112" s="67">
        <v>87023.082617382621</v>
      </c>
      <c r="N112" s="15">
        <v>453543</v>
      </c>
      <c r="O112" s="15">
        <v>69271</v>
      </c>
      <c r="P112" s="15">
        <v>33702</v>
      </c>
      <c r="Q112" s="15">
        <v>22166</v>
      </c>
      <c r="R112" s="15">
        <v>161417</v>
      </c>
      <c r="S112" s="15">
        <v>43724</v>
      </c>
      <c r="T112" s="16">
        <v>145815</v>
      </c>
      <c r="U112" s="17">
        <v>179202.91466866454</v>
      </c>
      <c r="V112" s="22">
        <v>64759.902805527825</v>
      </c>
      <c r="W112" s="22">
        <f t="shared" si="10"/>
        <v>33922.826573426588</v>
      </c>
    </row>
    <row r="113" spans="1:23" x14ac:dyDescent="0.3">
      <c r="A113" s="58">
        <v>42277</v>
      </c>
      <c r="B113" s="32" t="s">
        <v>10</v>
      </c>
      <c r="C113" s="32">
        <v>2</v>
      </c>
      <c r="D113" s="32">
        <v>7</v>
      </c>
      <c r="E113" s="84">
        <v>0</v>
      </c>
      <c r="F113" s="84">
        <v>0</v>
      </c>
      <c r="G113" s="90">
        <f t="shared" si="6"/>
        <v>0</v>
      </c>
      <c r="H113" s="88">
        <f t="shared" si="7"/>
        <v>0</v>
      </c>
      <c r="I113" s="88">
        <f t="shared" si="8"/>
        <v>0</v>
      </c>
      <c r="J113" s="14">
        <f t="shared" si="9"/>
        <v>33922.826573426588</v>
      </c>
      <c r="K113" s="60"/>
      <c r="L113" s="60"/>
      <c r="M113" s="67">
        <v>87023.082617382621</v>
      </c>
      <c r="N113" s="15">
        <v>453543</v>
      </c>
      <c r="O113" s="15">
        <v>69271</v>
      </c>
      <c r="P113" s="15">
        <v>33702</v>
      </c>
      <c r="Q113" s="15">
        <v>22166</v>
      </c>
      <c r="R113" s="15">
        <v>161417</v>
      </c>
      <c r="S113" s="15">
        <v>43724</v>
      </c>
      <c r="T113" s="16">
        <v>145815</v>
      </c>
      <c r="U113" s="17">
        <v>179202.91466866454</v>
      </c>
      <c r="V113" s="22">
        <v>64759.902805527825</v>
      </c>
      <c r="W113" s="22">
        <f t="shared" si="10"/>
        <v>33922.826573426588</v>
      </c>
    </row>
    <row r="114" spans="1:23" x14ac:dyDescent="0.3">
      <c r="A114" s="57">
        <v>42278</v>
      </c>
      <c r="B114" s="32" t="s">
        <v>10</v>
      </c>
      <c r="C114" s="32">
        <v>2</v>
      </c>
      <c r="D114" s="32">
        <v>4</v>
      </c>
      <c r="E114" s="84">
        <v>0</v>
      </c>
      <c r="F114" s="84">
        <v>0</v>
      </c>
      <c r="G114" s="90">
        <f t="shared" si="6"/>
        <v>0</v>
      </c>
      <c r="H114" s="88">
        <f t="shared" si="7"/>
        <v>0</v>
      </c>
      <c r="I114" s="88">
        <f t="shared" si="8"/>
        <v>0</v>
      </c>
      <c r="J114" s="14">
        <f t="shared" si="9"/>
        <v>33922.826573426588</v>
      </c>
      <c r="K114" s="60"/>
      <c r="L114" s="60"/>
      <c r="M114" s="67">
        <v>87023.082617382621</v>
      </c>
      <c r="N114" s="15">
        <v>453543</v>
      </c>
      <c r="O114" s="15">
        <v>69271</v>
      </c>
      <c r="P114" s="15">
        <v>33702</v>
      </c>
      <c r="Q114" s="15">
        <v>22166</v>
      </c>
      <c r="R114" s="15">
        <v>161417</v>
      </c>
      <c r="S114" s="15">
        <v>43724</v>
      </c>
      <c r="T114" s="16">
        <v>145815</v>
      </c>
      <c r="U114" s="17">
        <v>179202.91466866454</v>
      </c>
      <c r="V114" s="22">
        <v>64759.902805527825</v>
      </c>
      <c r="W114" s="22">
        <f t="shared" si="10"/>
        <v>33922.826573426588</v>
      </c>
    </row>
    <row r="115" spans="1:23" x14ac:dyDescent="0.3">
      <c r="A115" s="58">
        <v>42279</v>
      </c>
      <c r="B115" s="32" t="s">
        <v>10</v>
      </c>
      <c r="C115" s="32">
        <v>1</v>
      </c>
      <c r="D115" s="32">
        <v>4</v>
      </c>
      <c r="E115" s="84">
        <v>0</v>
      </c>
      <c r="F115" s="84">
        <v>0</v>
      </c>
      <c r="G115" s="90">
        <f t="shared" si="6"/>
        <v>0</v>
      </c>
      <c r="H115" s="88">
        <f t="shared" si="7"/>
        <v>0</v>
      </c>
      <c r="I115" s="88">
        <f t="shared" si="8"/>
        <v>0</v>
      </c>
      <c r="J115" s="14">
        <f t="shared" si="9"/>
        <v>33922.826573426588</v>
      </c>
      <c r="K115" s="60"/>
      <c r="L115" s="60"/>
      <c r="M115" s="67">
        <v>87023.082617382621</v>
      </c>
      <c r="N115" s="15">
        <v>453543</v>
      </c>
      <c r="O115" s="15">
        <v>69271</v>
      </c>
      <c r="P115" s="15">
        <v>33702</v>
      </c>
      <c r="Q115" s="15">
        <v>22166</v>
      </c>
      <c r="R115" s="15">
        <v>161417</v>
      </c>
      <c r="S115" s="15">
        <v>43724</v>
      </c>
      <c r="T115" s="16">
        <v>145815</v>
      </c>
      <c r="U115" s="17">
        <v>179202.91466866454</v>
      </c>
      <c r="V115" s="35">
        <v>64759.902805527825</v>
      </c>
      <c r="W115" s="22">
        <f t="shared" si="10"/>
        <v>33922.826573426588</v>
      </c>
    </row>
    <row r="116" spans="1:23" x14ac:dyDescent="0.3">
      <c r="B116" s="36"/>
      <c r="C116" s="37"/>
      <c r="D116" s="37"/>
      <c r="E116" s="82"/>
      <c r="F116" s="82"/>
      <c r="G116" s="7"/>
      <c r="H116" s="7"/>
      <c r="I116" s="7"/>
      <c r="J116" s="20"/>
      <c r="K116" s="63"/>
      <c r="L116" s="63"/>
    </row>
    <row r="117" spans="1:23" x14ac:dyDescent="0.3">
      <c r="A117" s="18"/>
      <c r="B117" s="36"/>
      <c r="C117" s="37"/>
      <c r="D117" s="37"/>
      <c r="E117" s="82"/>
      <c r="F117" s="82"/>
      <c r="G117" s="7"/>
      <c r="H117" s="7"/>
      <c r="I117" s="7"/>
      <c r="J117" s="20"/>
      <c r="K117" s="63"/>
      <c r="L117" s="63"/>
    </row>
  </sheetData>
  <sheetProtection password="CB91" sheet="1" objects="1" scenarios="1"/>
  <mergeCells count="1">
    <mergeCell ref="K4:L7"/>
  </mergeCells>
  <pageMargins left="0.7" right="0.7" top="0.75" bottom="0.75" header="0.3" footer="0.3"/>
  <pageSetup scale="40" orientation="portrait" r:id="rId1"/>
  <legacyDrawing r:id="rId2"/>
  <webPublishItems count="1">
    <webPublishItem id="27178" divId="2015_BallardLocksockeyecount_27178" sourceType="sheet" destinationFile="C:\Users\brian.footen\Desktop\Desktop\Salmon Management\Locks\Locks 2015\2015_BallardLocksockeyecount.htm"/>
  </webPublishItem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7"/>
  <sheetViews>
    <sheetView workbookViewId="0">
      <pane ySplit="1" topLeftCell="A2" activePane="bottomLeft" state="frozen"/>
      <selection pane="bottomLeft" sqref="A1:C1048576"/>
    </sheetView>
  </sheetViews>
  <sheetFormatPr defaultRowHeight="14.4" x14ac:dyDescent="0.3"/>
  <cols>
    <col min="1" max="1" width="7.109375" bestFit="1" customWidth="1"/>
    <col min="2" max="2" width="9.109375" style="2"/>
    <col min="3" max="3" width="9.109375" style="95"/>
    <col min="4" max="4" width="11.5546875" style="95" customWidth="1"/>
  </cols>
  <sheetData>
    <row r="1" spans="1:4" x14ac:dyDescent="0.3">
      <c r="A1" s="1" t="s">
        <v>0</v>
      </c>
      <c r="B1" s="4" t="s">
        <v>11</v>
      </c>
      <c r="C1" s="93" t="s">
        <v>12</v>
      </c>
      <c r="D1" s="96" t="s">
        <v>17</v>
      </c>
    </row>
    <row r="2" spans="1:4" x14ac:dyDescent="0.3">
      <c r="A2" s="2"/>
    </row>
    <row r="3" spans="1:4" x14ac:dyDescent="0.3">
      <c r="A3" s="3">
        <v>42167</v>
      </c>
      <c r="B3" s="2">
        <v>0</v>
      </c>
      <c r="C3" s="94">
        <f>SUM(B3/130)*960</f>
        <v>0</v>
      </c>
      <c r="D3" s="95">
        <v>0</v>
      </c>
    </row>
    <row r="4" spans="1:4" x14ac:dyDescent="0.3">
      <c r="A4" s="3">
        <v>42168</v>
      </c>
      <c r="B4" s="2">
        <v>0</v>
      </c>
      <c r="C4" s="94">
        <f>SUM(B4/130)*960</f>
        <v>0</v>
      </c>
      <c r="D4" s="95">
        <f>C4+D3</f>
        <v>0</v>
      </c>
    </row>
    <row r="5" spans="1:4" x14ac:dyDescent="0.3">
      <c r="A5" s="3">
        <v>42169</v>
      </c>
      <c r="B5" s="2">
        <v>0</v>
      </c>
      <c r="C5" s="94">
        <f t="shared" ref="C5:C52" si="0">SUM(B5/130)*960</f>
        <v>0</v>
      </c>
      <c r="D5" s="95">
        <f t="shared" ref="D5:D68" si="1">C5+D4</f>
        <v>0</v>
      </c>
    </row>
    <row r="6" spans="1:4" x14ac:dyDescent="0.3">
      <c r="A6" s="3">
        <v>42170</v>
      </c>
      <c r="B6" s="2">
        <v>0</v>
      </c>
      <c r="C6" s="94">
        <f t="shared" si="0"/>
        <v>0</v>
      </c>
      <c r="D6" s="95">
        <f t="shared" si="1"/>
        <v>0</v>
      </c>
    </row>
    <row r="7" spans="1:4" x14ac:dyDescent="0.3">
      <c r="A7" s="3">
        <v>42171</v>
      </c>
      <c r="B7" s="2">
        <v>0</v>
      </c>
      <c r="C7" s="94">
        <f t="shared" si="0"/>
        <v>0</v>
      </c>
      <c r="D7" s="95">
        <f t="shared" si="1"/>
        <v>0</v>
      </c>
    </row>
    <row r="8" spans="1:4" x14ac:dyDescent="0.3">
      <c r="A8" s="3">
        <v>42172</v>
      </c>
      <c r="B8" s="2">
        <v>0</v>
      </c>
      <c r="C8" s="94">
        <f t="shared" si="0"/>
        <v>0</v>
      </c>
      <c r="D8" s="95">
        <f t="shared" si="1"/>
        <v>0</v>
      </c>
    </row>
    <row r="9" spans="1:4" x14ac:dyDescent="0.3">
      <c r="A9" s="3">
        <v>42173</v>
      </c>
      <c r="B9" s="2">
        <v>0</v>
      </c>
      <c r="C9" s="94">
        <f t="shared" si="0"/>
        <v>0</v>
      </c>
      <c r="D9" s="95">
        <f t="shared" si="1"/>
        <v>0</v>
      </c>
    </row>
    <row r="10" spans="1:4" x14ac:dyDescent="0.3">
      <c r="A10" s="3">
        <v>42174</v>
      </c>
      <c r="B10" s="2">
        <v>0</v>
      </c>
      <c r="C10" s="94">
        <f t="shared" si="0"/>
        <v>0</v>
      </c>
      <c r="D10" s="95">
        <f t="shared" si="1"/>
        <v>0</v>
      </c>
    </row>
    <row r="11" spans="1:4" x14ac:dyDescent="0.3">
      <c r="A11" s="3">
        <v>42175</v>
      </c>
      <c r="B11" s="2">
        <v>0</v>
      </c>
      <c r="C11" s="94">
        <f t="shared" si="0"/>
        <v>0</v>
      </c>
      <c r="D11" s="95">
        <f t="shared" si="1"/>
        <v>0</v>
      </c>
    </row>
    <row r="12" spans="1:4" x14ac:dyDescent="0.3">
      <c r="A12" s="3">
        <v>42176</v>
      </c>
      <c r="B12" s="2">
        <v>0</v>
      </c>
      <c r="C12" s="94">
        <f t="shared" si="0"/>
        <v>0</v>
      </c>
      <c r="D12" s="95">
        <f t="shared" si="1"/>
        <v>0</v>
      </c>
    </row>
    <row r="13" spans="1:4" x14ac:dyDescent="0.3">
      <c r="A13" s="3">
        <v>42177</v>
      </c>
      <c r="B13" s="2">
        <v>0</v>
      </c>
      <c r="C13" s="94">
        <f t="shared" si="0"/>
        <v>0</v>
      </c>
      <c r="D13" s="95">
        <f t="shared" si="1"/>
        <v>0</v>
      </c>
    </row>
    <row r="14" spans="1:4" x14ac:dyDescent="0.3">
      <c r="A14" s="3">
        <v>42178</v>
      </c>
      <c r="B14" s="2">
        <v>0</v>
      </c>
      <c r="C14" s="94">
        <f t="shared" si="0"/>
        <v>0</v>
      </c>
      <c r="D14" s="95">
        <f t="shared" si="1"/>
        <v>0</v>
      </c>
    </row>
    <row r="15" spans="1:4" x14ac:dyDescent="0.3">
      <c r="A15" s="3">
        <v>42179</v>
      </c>
      <c r="B15" s="2">
        <v>0</v>
      </c>
      <c r="C15" s="94">
        <f t="shared" si="0"/>
        <v>0</v>
      </c>
      <c r="D15" s="95">
        <f t="shared" si="1"/>
        <v>0</v>
      </c>
    </row>
    <row r="16" spans="1:4" x14ac:dyDescent="0.3">
      <c r="A16" s="3">
        <v>42180</v>
      </c>
      <c r="B16" s="2">
        <v>0</v>
      </c>
      <c r="C16" s="94">
        <f t="shared" si="0"/>
        <v>0</v>
      </c>
      <c r="D16" s="95">
        <f t="shared" si="1"/>
        <v>0</v>
      </c>
    </row>
    <row r="17" spans="1:4" x14ac:dyDescent="0.3">
      <c r="A17" s="3">
        <v>42181</v>
      </c>
      <c r="B17" s="2">
        <v>0</v>
      </c>
      <c r="C17" s="94">
        <f t="shared" si="0"/>
        <v>0</v>
      </c>
      <c r="D17" s="95">
        <f t="shared" si="1"/>
        <v>0</v>
      </c>
    </row>
    <row r="18" spans="1:4" x14ac:dyDescent="0.3">
      <c r="A18" s="3">
        <v>42182</v>
      </c>
      <c r="B18" s="2">
        <v>0</v>
      </c>
      <c r="C18" s="94">
        <f t="shared" si="0"/>
        <v>0</v>
      </c>
      <c r="D18" s="95">
        <f t="shared" si="1"/>
        <v>0</v>
      </c>
    </row>
    <row r="19" spans="1:4" x14ac:dyDescent="0.3">
      <c r="A19" s="3">
        <v>42183</v>
      </c>
      <c r="B19" s="2">
        <v>0</v>
      </c>
      <c r="C19" s="94">
        <f t="shared" si="0"/>
        <v>0</v>
      </c>
      <c r="D19" s="95">
        <f t="shared" si="1"/>
        <v>0</v>
      </c>
    </row>
    <row r="20" spans="1:4" x14ac:dyDescent="0.3">
      <c r="A20" s="3">
        <v>42184</v>
      </c>
      <c r="B20" s="2">
        <v>0</v>
      </c>
      <c r="C20" s="94">
        <f t="shared" si="0"/>
        <v>0</v>
      </c>
      <c r="D20" s="95">
        <f t="shared" si="1"/>
        <v>0</v>
      </c>
    </row>
    <row r="21" spans="1:4" x14ac:dyDescent="0.3">
      <c r="A21" s="3">
        <v>42185</v>
      </c>
      <c r="B21" s="2">
        <v>1</v>
      </c>
      <c r="C21" s="94">
        <f t="shared" si="0"/>
        <v>7.384615384615385</v>
      </c>
      <c r="D21" s="95">
        <f t="shared" si="1"/>
        <v>7.384615384615385</v>
      </c>
    </row>
    <row r="22" spans="1:4" x14ac:dyDescent="0.3">
      <c r="A22" s="3">
        <v>42186</v>
      </c>
      <c r="B22" s="2">
        <v>0</v>
      </c>
      <c r="C22" s="94">
        <f t="shared" si="0"/>
        <v>0</v>
      </c>
      <c r="D22" s="95">
        <f t="shared" si="1"/>
        <v>7.384615384615385</v>
      </c>
    </row>
    <row r="23" spans="1:4" x14ac:dyDescent="0.3">
      <c r="A23" s="3">
        <v>42187</v>
      </c>
      <c r="B23" s="2">
        <v>0</v>
      </c>
      <c r="C23" s="94">
        <f t="shared" si="0"/>
        <v>0</v>
      </c>
      <c r="D23" s="95">
        <f t="shared" si="1"/>
        <v>7.384615384615385</v>
      </c>
    </row>
    <row r="24" spans="1:4" x14ac:dyDescent="0.3">
      <c r="A24" s="3">
        <v>42188</v>
      </c>
      <c r="B24" s="2">
        <v>0</v>
      </c>
      <c r="C24" s="94">
        <f t="shared" si="0"/>
        <v>0</v>
      </c>
      <c r="D24" s="95">
        <f t="shared" si="1"/>
        <v>7.384615384615385</v>
      </c>
    </row>
    <row r="25" spans="1:4" x14ac:dyDescent="0.3">
      <c r="A25" s="3">
        <v>42189</v>
      </c>
      <c r="B25" s="2">
        <v>0</v>
      </c>
      <c r="C25" s="94">
        <f t="shared" si="0"/>
        <v>0</v>
      </c>
      <c r="D25" s="95">
        <f t="shared" si="1"/>
        <v>7.384615384615385</v>
      </c>
    </row>
    <row r="26" spans="1:4" x14ac:dyDescent="0.3">
      <c r="A26" s="3">
        <v>42190</v>
      </c>
      <c r="B26" s="2">
        <v>0</v>
      </c>
      <c r="C26" s="94">
        <f t="shared" si="0"/>
        <v>0</v>
      </c>
      <c r="D26" s="95">
        <f t="shared" si="1"/>
        <v>7.384615384615385</v>
      </c>
    </row>
    <row r="27" spans="1:4" x14ac:dyDescent="0.3">
      <c r="A27" s="3">
        <v>42191</v>
      </c>
      <c r="B27" s="2">
        <v>0</v>
      </c>
      <c r="C27" s="94">
        <f t="shared" si="0"/>
        <v>0</v>
      </c>
      <c r="D27" s="95">
        <f t="shared" si="1"/>
        <v>7.384615384615385</v>
      </c>
    </row>
    <row r="28" spans="1:4" x14ac:dyDescent="0.3">
      <c r="A28" s="3">
        <v>42192</v>
      </c>
      <c r="B28" s="2">
        <v>0</v>
      </c>
      <c r="C28" s="94">
        <f t="shared" si="0"/>
        <v>0</v>
      </c>
      <c r="D28" s="95">
        <f t="shared" si="1"/>
        <v>7.384615384615385</v>
      </c>
    </row>
    <row r="29" spans="1:4" x14ac:dyDescent="0.3">
      <c r="A29" s="3">
        <v>42193</v>
      </c>
      <c r="B29" s="2">
        <v>2</v>
      </c>
      <c r="C29" s="94">
        <f t="shared" si="0"/>
        <v>14.76923076923077</v>
      </c>
      <c r="D29" s="95">
        <f t="shared" si="1"/>
        <v>22.153846153846153</v>
      </c>
    </row>
    <row r="30" spans="1:4" x14ac:dyDescent="0.3">
      <c r="A30" s="3">
        <v>42194</v>
      </c>
      <c r="B30" s="2">
        <v>3</v>
      </c>
      <c r="C30" s="94">
        <f t="shared" si="0"/>
        <v>22.153846153846153</v>
      </c>
      <c r="D30" s="95">
        <f t="shared" si="1"/>
        <v>44.307692307692307</v>
      </c>
    </row>
    <row r="31" spans="1:4" x14ac:dyDescent="0.3">
      <c r="A31" s="3">
        <v>42195</v>
      </c>
      <c r="B31" s="2">
        <v>4</v>
      </c>
      <c r="C31" s="94">
        <f t="shared" si="0"/>
        <v>29.53846153846154</v>
      </c>
      <c r="D31" s="95">
        <f t="shared" si="1"/>
        <v>73.84615384615384</v>
      </c>
    </row>
    <row r="32" spans="1:4" x14ac:dyDescent="0.3">
      <c r="A32" s="3">
        <v>42196</v>
      </c>
      <c r="B32" s="2">
        <v>9</v>
      </c>
      <c r="C32" s="94">
        <f t="shared" si="0"/>
        <v>66.461538461538467</v>
      </c>
      <c r="D32" s="95">
        <f t="shared" si="1"/>
        <v>140.30769230769232</v>
      </c>
    </row>
    <row r="33" spans="1:4" x14ac:dyDescent="0.3">
      <c r="A33" s="3">
        <v>42197</v>
      </c>
      <c r="B33" s="2">
        <v>0</v>
      </c>
      <c r="C33" s="94">
        <f t="shared" si="0"/>
        <v>0</v>
      </c>
      <c r="D33" s="95">
        <f t="shared" si="1"/>
        <v>140.30769230769232</v>
      </c>
    </row>
    <row r="34" spans="1:4" x14ac:dyDescent="0.3">
      <c r="A34" s="3">
        <v>42198</v>
      </c>
      <c r="B34" s="2">
        <v>0</v>
      </c>
      <c r="C34" s="94">
        <f t="shared" si="0"/>
        <v>0</v>
      </c>
      <c r="D34" s="95">
        <f t="shared" si="1"/>
        <v>140.30769230769232</v>
      </c>
    </row>
    <row r="35" spans="1:4" x14ac:dyDescent="0.3">
      <c r="A35" s="3">
        <v>42199</v>
      </c>
      <c r="B35" s="2">
        <v>1</v>
      </c>
      <c r="C35" s="94">
        <f t="shared" si="0"/>
        <v>7.384615384615385</v>
      </c>
      <c r="D35" s="95">
        <f t="shared" si="1"/>
        <v>147.69230769230771</v>
      </c>
    </row>
    <row r="36" spans="1:4" x14ac:dyDescent="0.3">
      <c r="A36" s="3">
        <v>42200</v>
      </c>
      <c r="B36" s="2">
        <v>0</v>
      </c>
      <c r="C36" s="94">
        <f t="shared" si="0"/>
        <v>0</v>
      </c>
      <c r="D36" s="95">
        <f t="shared" si="1"/>
        <v>147.69230769230771</v>
      </c>
    </row>
    <row r="37" spans="1:4" x14ac:dyDescent="0.3">
      <c r="A37" s="3">
        <v>42201</v>
      </c>
      <c r="B37" s="2">
        <v>0</v>
      </c>
      <c r="C37" s="94">
        <f t="shared" si="0"/>
        <v>0</v>
      </c>
      <c r="D37" s="95">
        <f t="shared" si="1"/>
        <v>147.69230769230771</v>
      </c>
    </row>
    <row r="38" spans="1:4" x14ac:dyDescent="0.3">
      <c r="A38" s="3">
        <v>42202</v>
      </c>
      <c r="B38" s="2">
        <v>4</v>
      </c>
      <c r="C38" s="94">
        <f t="shared" si="0"/>
        <v>29.53846153846154</v>
      </c>
      <c r="D38" s="95">
        <f t="shared" si="1"/>
        <v>177.23076923076925</v>
      </c>
    </row>
    <row r="39" spans="1:4" x14ac:dyDescent="0.3">
      <c r="A39" s="3">
        <v>42203</v>
      </c>
      <c r="B39" s="2">
        <v>0</v>
      </c>
      <c r="C39" s="94">
        <f t="shared" si="0"/>
        <v>0</v>
      </c>
      <c r="D39" s="95">
        <f t="shared" si="1"/>
        <v>177.23076923076925</v>
      </c>
    </row>
    <row r="40" spans="1:4" x14ac:dyDescent="0.3">
      <c r="A40" s="3">
        <v>42204</v>
      </c>
      <c r="B40" s="2">
        <v>2</v>
      </c>
      <c r="C40" s="94">
        <f t="shared" si="0"/>
        <v>14.76923076923077</v>
      </c>
      <c r="D40" s="95">
        <f t="shared" si="1"/>
        <v>192.00000000000003</v>
      </c>
    </row>
    <row r="41" spans="1:4" x14ac:dyDescent="0.3">
      <c r="A41" s="3">
        <v>42205</v>
      </c>
      <c r="B41" s="2">
        <v>1</v>
      </c>
      <c r="C41" s="94">
        <f t="shared" si="0"/>
        <v>7.384615384615385</v>
      </c>
      <c r="D41" s="95">
        <f t="shared" si="1"/>
        <v>199.38461538461542</v>
      </c>
    </row>
    <row r="42" spans="1:4" x14ac:dyDescent="0.3">
      <c r="A42" s="3">
        <v>42206</v>
      </c>
      <c r="B42" s="2">
        <v>1</v>
      </c>
      <c r="C42" s="94">
        <f t="shared" si="0"/>
        <v>7.384615384615385</v>
      </c>
      <c r="D42" s="95">
        <f t="shared" si="1"/>
        <v>206.7692307692308</v>
      </c>
    </row>
    <row r="43" spans="1:4" x14ac:dyDescent="0.3">
      <c r="A43" s="3">
        <v>42207</v>
      </c>
      <c r="B43" s="2">
        <v>1</v>
      </c>
      <c r="C43" s="94">
        <f t="shared" si="0"/>
        <v>7.384615384615385</v>
      </c>
      <c r="D43" s="95">
        <f t="shared" si="1"/>
        <v>214.15384615384619</v>
      </c>
    </row>
    <row r="44" spans="1:4" x14ac:dyDescent="0.3">
      <c r="A44" s="3">
        <v>42208</v>
      </c>
      <c r="B44" s="2">
        <v>2</v>
      </c>
      <c r="C44" s="94">
        <f t="shared" si="0"/>
        <v>14.76923076923077</v>
      </c>
      <c r="D44" s="95">
        <f t="shared" si="1"/>
        <v>228.92307692307696</v>
      </c>
    </row>
    <row r="45" spans="1:4" x14ac:dyDescent="0.3">
      <c r="A45" s="3">
        <v>42209</v>
      </c>
      <c r="B45" s="2">
        <v>2</v>
      </c>
      <c r="C45" s="94">
        <f t="shared" si="0"/>
        <v>14.76923076923077</v>
      </c>
      <c r="D45" s="95">
        <f t="shared" si="1"/>
        <v>243.69230769230774</v>
      </c>
    </row>
    <row r="46" spans="1:4" x14ac:dyDescent="0.3">
      <c r="A46" s="3">
        <v>42210</v>
      </c>
      <c r="B46" s="2">
        <v>1</v>
      </c>
      <c r="C46" s="94">
        <f t="shared" si="0"/>
        <v>7.384615384615385</v>
      </c>
      <c r="D46" s="95">
        <f t="shared" si="1"/>
        <v>251.07692307692312</v>
      </c>
    </row>
    <row r="47" spans="1:4" x14ac:dyDescent="0.3">
      <c r="A47" s="3">
        <v>42211</v>
      </c>
      <c r="B47" s="2">
        <v>0</v>
      </c>
      <c r="C47" s="94">
        <f t="shared" si="0"/>
        <v>0</v>
      </c>
      <c r="D47" s="95">
        <f t="shared" si="1"/>
        <v>251.07692307692312</v>
      </c>
    </row>
    <row r="48" spans="1:4" x14ac:dyDescent="0.3">
      <c r="A48" s="3">
        <v>42212</v>
      </c>
      <c r="B48" s="2">
        <v>2</v>
      </c>
      <c r="C48" s="94">
        <f t="shared" si="0"/>
        <v>14.76923076923077</v>
      </c>
      <c r="D48" s="95">
        <f t="shared" si="1"/>
        <v>265.84615384615387</v>
      </c>
    </row>
    <row r="49" spans="1:4" x14ac:dyDescent="0.3">
      <c r="A49" s="3">
        <v>42213</v>
      </c>
      <c r="B49" s="2">
        <v>2</v>
      </c>
      <c r="C49" s="94">
        <f t="shared" si="0"/>
        <v>14.76923076923077</v>
      </c>
      <c r="D49" s="95">
        <f t="shared" si="1"/>
        <v>280.61538461538464</v>
      </c>
    </row>
    <row r="50" spans="1:4" x14ac:dyDescent="0.3">
      <c r="A50" s="3">
        <v>42214</v>
      </c>
      <c r="B50" s="2">
        <v>0</v>
      </c>
      <c r="C50" s="94">
        <f t="shared" si="0"/>
        <v>0</v>
      </c>
      <c r="D50" s="95">
        <f t="shared" si="1"/>
        <v>280.61538461538464</v>
      </c>
    </row>
    <row r="51" spans="1:4" x14ac:dyDescent="0.3">
      <c r="A51" s="3">
        <v>42215</v>
      </c>
      <c r="B51" s="2">
        <v>3</v>
      </c>
      <c r="C51" s="94">
        <f t="shared" si="0"/>
        <v>22.153846153846153</v>
      </c>
      <c r="D51" s="95">
        <f t="shared" si="1"/>
        <v>302.76923076923077</v>
      </c>
    </row>
    <row r="52" spans="1:4" x14ac:dyDescent="0.3">
      <c r="A52" s="3">
        <v>42216</v>
      </c>
      <c r="B52" s="2">
        <v>1</v>
      </c>
      <c r="C52" s="94">
        <f t="shared" si="0"/>
        <v>7.384615384615385</v>
      </c>
      <c r="D52" s="95">
        <f t="shared" si="1"/>
        <v>310.15384615384613</v>
      </c>
    </row>
    <row r="53" spans="1:4" x14ac:dyDescent="0.3">
      <c r="A53" s="3">
        <v>42217</v>
      </c>
      <c r="B53" s="2">
        <v>0</v>
      </c>
      <c r="C53" s="94">
        <f>SUM(B53/110)*720</f>
        <v>0</v>
      </c>
      <c r="D53" s="95">
        <f t="shared" si="1"/>
        <v>310.15384615384613</v>
      </c>
    </row>
    <row r="54" spans="1:4" x14ac:dyDescent="0.3">
      <c r="A54" s="3">
        <v>42218</v>
      </c>
      <c r="B54" s="2">
        <v>0</v>
      </c>
      <c r="C54" s="94">
        <f t="shared" ref="C54:C76" si="2">SUM(B54/110)*720</f>
        <v>0</v>
      </c>
      <c r="D54" s="95">
        <f t="shared" si="1"/>
        <v>310.15384615384613</v>
      </c>
    </row>
    <row r="55" spans="1:4" x14ac:dyDescent="0.3">
      <c r="A55" s="3">
        <v>42219</v>
      </c>
      <c r="B55" s="2">
        <v>0</v>
      </c>
      <c r="C55" s="94">
        <f t="shared" si="2"/>
        <v>0</v>
      </c>
      <c r="D55" s="95">
        <f t="shared" si="1"/>
        <v>310.15384615384613</v>
      </c>
    </row>
    <row r="56" spans="1:4" x14ac:dyDescent="0.3">
      <c r="A56" s="3">
        <v>42220</v>
      </c>
      <c r="B56" s="2">
        <v>0</v>
      </c>
      <c r="C56" s="94">
        <f t="shared" si="2"/>
        <v>0</v>
      </c>
      <c r="D56" s="95">
        <f t="shared" si="1"/>
        <v>310.15384615384613</v>
      </c>
    </row>
    <row r="57" spans="1:4" x14ac:dyDescent="0.3">
      <c r="A57" s="3">
        <v>42221</v>
      </c>
      <c r="B57" s="2">
        <v>0</v>
      </c>
      <c r="C57" s="94">
        <f t="shared" si="2"/>
        <v>0</v>
      </c>
      <c r="D57" s="95">
        <f t="shared" si="1"/>
        <v>310.15384615384613</v>
      </c>
    </row>
    <row r="58" spans="1:4" x14ac:dyDescent="0.3">
      <c r="A58" s="3">
        <v>42222</v>
      </c>
      <c r="B58" s="2">
        <v>0</v>
      </c>
      <c r="C58" s="94">
        <f t="shared" si="2"/>
        <v>0</v>
      </c>
      <c r="D58" s="95">
        <f t="shared" si="1"/>
        <v>310.15384615384613</v>
      </c>
    </row>
    <row r="59" spans="1:4" x14ac:dyDescent="0.3">
      <c r="A59" s="3">
        <v>42223</v>
      </c>
      <c r="B59" s="2">
        <v>0</v>
      </c>
      <c r="C59" s="94">
        <f t="shared" si="2"/>
        <v>0</v>
      </c>
      <c r="D59" s="95">
        <f t="shared" si="1"/>
        <v>310.15384615384613</v>
      </c>
    </row>
    <row r="60" spans="1:4" x14ac:dyDescent="0.3">
      <c r="A60" s="3">
        <v>42224</v>
      </c>
      <c r="B60" s="2">
        <v>0</v>
      </c>
      <c r="C60" s="94">
        <f t="shared" si="2"/>
        <v>0</v>
      </c>
      <c r="D60" s="95">
        <f t="shared" si="1"/>
        <v>310.15384615384613</v>
      </c>
    </row>
    <row r="61" spans="1:4" x14ac:dyDescent="0.3">
      <c r="A61" s="3">
        <v>42225</v>
      </c>
      <c r="B61" s="2">
        <v>0</v>
      </c>
      <c r="C61" s="94">
        <f t="shared" si="2"/>
        <v>0</v>
      </c>
      <c r="D61" s="95">
        <f t="shared" si="1"/>
        <v>310.15384615384613</v>
      </c>
    </row>
    <row r="62" spans="1:4" x14ac:dyDescent="0.3">
      <c r="A62" s="3">
        <v>42226</v>
      </c>
      <c r="B62" s="2">
        <v>0</v>
      </c>
      <c r="C62" s="94">
        <f t="shared" si="2"/>
        <v>0</v>
      </c>
      <c r="D62" s="95">
        <f t="shared" si="1"/>
        <v>310.15384615384613</v>
      </c>
    </row>
    <row r="63" spans="1:4" x14ac:dyDescent="0.3">
      <c r="A63" s="3">
        <v>42227</v>
      </c>
      <c r="B63" s="2">
        <v>0</v>
      </c>
      <c r="C63" s="94">
        <f t="shared" si="2"/>
        <v>0</v>
      </c>
      <c r="D63" s="95">
        <f t="shared" si="1"/>
        <v>310.15384615384613</v>
      </c>
    </row>
    <row r="64" spans="1:4" x14ac:dyDescent="0.3">
      <c r="A64" s="3">
        <v>42228</v>
      </c>
      <c r="B64" s="2">
        <v>2</v>
      </c>
      <c r="C64" s="94">
        <f t="shared" si="2"/>
        <v>13.09090909090909</v>
      </c>
      <c r="D64" s="95">
        <f t="shared" si="1"/>
        <v>323.2447552447552</v>
      </c>
    </row>
    <row r="65" spans="1:4" x14ac:dyDescent="0.3">
      <c r="A65" s="3">
        <v>42229</v>
      </c>
      <c r="B65" s="2">
        <v>0</v>
      </c>
      <c r="C65" s="94">
        <f t="shared" si="2"/>
        <v>0</v>
      </c>
      <c r="D65" s="95">
        <f t="shared" si="1"/>
        <v>323.2447552447552</v>
      </c>
    </row>
    <row r="66" spans="1:4" x14ac:dyDescent="0.3">
      <c r="A66" s="3">
        <v>42230</v>
      </c>
      <c r="B66" s="2">
        <v>1</v>
      </c>
      <c r="C66" s="94">
        <f t="shared" si="2"/>
        <v>6.545454545454545</v>
      </c>
      <c r="D66" s="95">
        <f t="shared" si="1"/>
        <v>329.79020979020976</v>
      </c>
    </row>
    <row r="67" spans="1:4" x14ac:dyDescent="0.3">
      <c r="A67" s="3">
        <v>42231</v>
      </c>
      <c r="B67" s="2">
        <v>0</v>
      </c>
      <c r="C67" s="94">
        <f t="shared" si="2"/>
        <v>0</v>
      </c>
      <c r="D67" s="95">
        <f t="shared" si="1"/>
        <v>329.79020979020976</v>
      </c>
    </row>
    <row r="68" spans="1:4" x14ac:dyDescent="0.3">
      <c r="A68" s="3">
        <v>42232</v>
      </c>
      <c r="B68" s="2">
        <v>0</v>
      </c>
      <c r="C68" s="94">
        <f t="shared" si="2"/>
        <v>0</v>
      </c>
      <c r="D68" s="95">
        <f t="shared" si="1"/>
        <v>329.79020979020976</v>
      </c>
    </row>
    <row r="69" spans="1:4" x14ac:dyDescent="0.3">
      <c r="A69" s="3">
        <v>42233</v>
      </c>
      <c r="B69" s="2">
        <v>3</v>
      </c>
      <c r="C69" s="94">
        <f t="shared" si="2"/>
        <v>19.636363636363637</v>
      </c>
      <c r="D69" s="95">
        <f t="shared" ref="D69:D92" si="3">C69+D68</f>
        <v>349.42657342657338</v>
      </c>
    </row>
    <row r="70" spans="1:4" x14ac:dyDescent="0.3">
      <c r="A70" s="3">
        <v>42234</v>
      </c>
      <c r="B70" s="2">
        <v>0</v>
      </c>
      <c r="C70" s="94">
        <f t="shared" si="2"/>
        <v>0</v>
      </c>
      <c r="D70" s="95">
        <f t="shared" si="3"/>
        <v>349.42657342657338</v>
      </c>
    </row>
    <row r="71" spans="1:4" x14ac:dyDescent="0.3">
      <c r="A71" s="3">
        <v>42235</v>
      </c>
      <c r="B71" s="2">
        <v>1</v>
      </c>
      <c r="C71" s="94">
        <f t="shared" si="2"/>
        <v>6.545454545454545</v>
      </c>
      <c r="D71" s="95">
        <f t="shared" si="3"/>
        <v>355.97202797202794</v>
      </c>
    </row>
    <row r="72" spans="1:4" x14ac:dyDescent="0.3">
      <c r="A72" s="3">
        <v>42236</v>
      </c>
      <c r="B72" s="2">
        <v>0</v>
      </c>
      <c r="C72" s="94">
        <f t="shared" si="2"/>
        <v>0</v>
      </c>
      <c r="D72" s="95">
        <f t="shared" si="3"/>
        <v>355.97202797202794</v>
      </c>
    </row>
    <row r="73" spans="1:4" x14ac:dyDescent="0.3">
      <c r="A73" s="3">
        <v>42237</v>
      </c>
      <c r="B73" s="2">
        <v>0</v>
      </c>
      <c r="C73" s="94">
        <f t="shared" si="2"/>
        <v>0</v>
      </c>
      <c r="D73" s="95">
        <f t="shared" si="3"/>
        <v>355.97202797202794</v>
      </c>
    </row>
    <row r="74" spans="1:4" x14ac:dyDescent="0.3">
      <c r="A74" s="3">
        <v>42238</v>
      </c>
      <c r="B74" s="2">
        <v>0</v>
      </c>
      <c r="C74" s="94">
        <f t="shared" si="2"/>
        <v>0</v>
      </c>
      <c r="D74" s="95">
        <f t="shared" si="3"/>
        <v>355.97202797202794</v>
      </c>
    </row>
    <row r="75" spans="1:4" x14ac:dyDescent="0.3">
      <c r="A75" s="3">
        <v>42239</v>
      </c>
      <c r="B75" s="2">
        <v>0</v>
      </c>
      <c r="C75" s="94">
        <f t="shared" si="2"/>
        <v>0</v>
      </c>
      <c r="D75" s="95">
        <f t="shared" si="3"/>
        <v>355.97202797202794</v>
      </c>
    </row>
    <row r="76" spans="1:4" x14ac:dyDescent="0.3">
      <c r="A76" s="3">
        <v>42240</v>
      </c>
      <c r="B76" s="2">
        <v>0</v>
      </c>
      <c r="C76" s="94">
        <f t="shared" si="2"/>
        <v>0</v>
      </c>
      <c r="D76" s="95">
        <f t="shared" si="3"/>
        <v>355.97202797202794</v>
      </c>
    </row>
    <row r="77" spans="1:4" x14ac:dyDescent="0.3">
      <c r="A77" s="3">
        <v>42241</v>
      </c>
      <c r="B77" s="2">
        <v>0</v>
      </c>
      <c r="C77" s="94">
        <f t="shared" ref="C77:C79" si="4">SUM(B77/110)*720</f>
        <v>0</v>
      </c>
      <c r="D77" s="95">
        <f t="shared" si="3"/>
        <v>355.97202797202794</v>
      </c>
    </row>
    <row r="78" spans="1:4" x14ac:dyDescent="0.3">
      <c r="A78" s="3">
        <v>42242</v>
      </c>
      <c r="B78" s="2">
        <v>0</v>
      </c>
      <c r="C78" s="94">
        <f t="shared" si="4"/>
        <v>0</v>
      </c>
      <c r="D78" s="95">
        <f t="shared" si="3"/>
        <v>355.97202797202794</v>
      </c>
    </row>
    <row r="79" spans="1:4" x14ac:dyDescent="0.3">
      <c r="A79" s="3">
        <v>42243</v>
      </c>
      <c r="B79" s="2">
        <v>0</v>
      </c>
      <c r="C79" s="94">
        <f t="shared" si="4"/>
        <v>0</v>
      </c>
      <c r="D79" s="95">
        <f t="shared" si="3"/>
        <v>355.97202797202794</v>
      </c>
    </row>
    <row r="80" spans="1:4" x14ac:dyDescent="0.3">
      <c r="A80" s="3">
        <v>42244</v>
      </c>
      <c r="B80" s="2">
        <v>0</v>
      </c>
      <c r="C80" s="94">
        <f t="shared" ref="C80:C84" si="5">SUM(B80/110)*720</f>
        <v>0</v>
      </c>
      <c r="D80" s="95">
        <f t="shared" si="3"/>
        <v>355.97202797202794</v>
      </c>
    </row>
    <row r="81" spans="1:4" x14ac:dyDescent="0.3">
      <c r="A81" s="3">
        <v>42245</v>
      </c>
      <c r="B81" s="2">
        <v>0</v>
      </c>
      <c r="C81" s="94">
        <f t="shared" si="5"/>
        <v>0</v>
      </c>
      <c r="D81" s="95">
        <f t="shared" si="3"/>
        <v>355.97202797202794</v>
      </c>
    </row>
    <row r="82" spans="1:4" x14ac:dyDescent="0.3">
      <c r="A82" s="3">
        <v>42246</v>
      </c>
      <c r="B82" s="2">
        <v>0</v>
      </c>
      <c r="C82" s="94">
        <f t="shared" si="5"/>
        <v>0</v>
      </c>
      <c r="D82" s="95">
        <f t="shared" si="3"/>
        <v>355.97202797202794</v>
      </c>
    </row>
    <row r="83" spans="1:4" x14ac:dyDescent="0.3">
      <c r="A83" s="3">
        <v>42247</v>
      </c>
      <c r="B83" s="2">
        <v>0</v>
      </c>
      <c r="C83" s="94">
        <f t="shared" si="5"/>
        <v>0</v>
      </c>
      <c r="D83" s="95">
        <f t="shared" si="3"/>
        <v>355.97202797202794</v>
      </c>
    </row>
    <row r="84" spans="1:4" x14ac:dyDescent="0.3">
      <c r="A84" s="3">
        <v>42248</v>
      </c>
      <c r="B84" s="2">
        <v>0</v>
      </c>
      <c r="C84" s="94">
        <f t="shared" si="5"/>
        <v>0</v>
      </c>
      <c r="D84" s="95">
        <f t="shared" si="3"/>
        <v>355.97202797202794</v>
      </c>
    </row>
    <row r="85" spans="1:4" x14ac:dyDescent="0.3">
      <c r="A85" s="3">
        <v>42249</v>
      </c>
      <c r="B85" s="2">
        <v>0</v>
      </c>
      <c r="C85" s="94">
        <f t="shared" ref="C85:C92" si="6">SUM(B85/110)*720</f>
        <v>0</v>
      </c>
      <c r="D85" s="95">
        <f t="shared" si="3"/>
        <v>355.97202797202794</v>
      </c>
    </row>
    <row r="86" spans="1:4" x14ac:dyDescent="0.3">
      <c r="A86" s="3">
        <v>42250</v>
      </c>
      <c r="B86" s="2">
        <v>0</v>
      </c>
      <c r="C86" s="94">
        <f t="shared" si="6"/>
        <v>0</v>
      </c>
      <c r="D86" s="95">
        <f t="shared" si="3"/>
        <v>355.97202797202794</v>
      </c>
    </row>
    <row r="87" spans="1:4" x14ac:dyDescent="0.3">
      <c r="A87" s="3">
        <v>42251</v>
      </c>
      <c r="B87" s="2">
        <v>0</v>
      </c>
      <c r="C87" s="94">
        <f t="shared" si="6"/>
        <v>0</v>
      </c>
      <c r="D87" s="95">
        <f t="shared" si="3"/>
        <v>355.97202797202794</v>
      </c>
    </row>
    <row r="88" spans="1:4" x14ac:dyDescent="0.3">
      <c r="A88" s="3">
        <v>42252</v>
      </c>
      <c r="B88" s="2">
        <v>0</v>
      </c>
      <c r="C88" s="94">
        <f t="shared" si="6"/>
        <v>0</v>
      </c>
      <c r="D88" s="95">
        <f t="shared" si="3"/>
        <v>355.97202797202794</v>
      </c>
    </row>
    <row r="89" spans="1:4" x14ac:dyDescent="0.3">
      <c r="A89" s="3">
        <v>42253</v>
      </c>
      <c r="B89" s="2">
        <v>0</v>
      </c>
      <c r="C89" s="94">
        <f t="shared" si="6"/>
        <v>0</v>
      </c>
      <c r="D89" s="95">
        <f t="shared" si="3"/>
        <v>355.97202797202794</v>
      </c>
    </row>
    <row r="90" spans="1:4" x14ac:dyDescent="0.3">
      <c r="A90" s="3">
        <v>42254</v>
      </c>
      <c r="B90" s="2">
        <v>0</v>
      </c>
      <c r="C90" s="94">
        <f t="shared" si="6"/>
        <v>0</v>
      </c>
      <c r="D90" s="95">
        <f t="shared" si="3"/>
        <v>355.97202797202794</v>
      </c>
    </row>
    <row r="91" spans="1:4" x14ac:dyDescent="0.3">
      <c r="A91" s="3">
        <v>42255</v>
      </c>
      <c r="B91" s="2">
        <v>0</v>
      </c>
      <c r="C91" s="94">
        <f t="shared" si="6"/>
        <v>0</v>
      </c>
      <c r="D91" s="95">
        <f t="shared" si="3"/>
        <v>355.97202797202794</v>
      </c>
    </row>
    <row r="92" spans="1:4" x14ac:dyDescent="0.3">
      <c r="A92" s="3">
        <v>42256</v>
      </c>
      <c r="B92" s="2">
        <v>0</v>
      </c>
      <c r="C92" s="94">
        <f t="shared" si="6"/>
        <v>0</v>
      </c>
      <c r="D92" s="95">
        <f t="shared" si="3"/>
        <v>355.97202797202794</v>
      </c>
    </row>
    <row r="93" spans="1:4" x14ac:dyDescent="0.3">
      <c r="A93" s="3">
        <v>42257</v>
      </c>
      <c r="C93" s="94"/>
    </row>
    <row r="94" spans="1:4" x14ac:dyDescent="0.3">
      <c r="A94" s="3">
        <v>42258</v>
      </c>
      <c r="C94" s="94"/>
    </row>
    <row r="95" spans="1:4" x14ac:dyDescent="0.3">
      <c r="A95" s="3">
        <v>42259</v>
      </c>
      <c r="C95" s="94"/>
    </row>
    <row r="96" spans="1:4" x14ac:dyDescent="0.3">
      <c r="A96" s="3">
        <v>42260</v>
      </c>
      <c r="C96" s="94"/>
    </row>
    <row r="97" spans="1:3" x14ac:dyDescent="0.3">
      <c r="A97" s="3">
        <v>42261</v>
      </c>
      <c r="C97" s="94"/>
    </row>
    <row r="98" spans="1:3" x14ac:dyDescent="0.3">
      <c r="A98" s="3">
        <v>42262</v>
      </c>
      <c r="C98" s="94"/>
    </row>
    <row r="99" spans="1:3" x14ac:dyDescent="0.3">
      <c r="A99" s="3">
        <v>42263</v>
      </c>
      <c r="C99" s="94"/>
    </row>
    <row r="100" spans="1:3" x14ac:dyDescent="0.3">
      <c r="A100" s="3">
        <v>42264</v>
      </c>
      <c r="C100" s="94"/>
    </row>
    <row r="101" spans="1:3" x14ac:dyDescent="0.3">
      <c r="A101" s="3">
        <v>42265</v>
      </c>
      <c r="C101" s="94"/>
    </row>
    <row r="102" spans="1:3" x14ac:dyDescent="0.3">
      <c r="A102" s="3">
        <v>42266</v>
      </c>
      <c r="C102" s="94"/>
    </row>
    <row r="103" spans="1:3" x14ac:dyDescent="0.3">
      <c r="A103" s="3">
        <v>42267</v>
      </c>
      <c r="C103" s="94"/>
    </row>
    <row r="104" spans="1:3" x14ac:dyDescent="0.3">
      <c r="A104" s="3">
        <v>42268</v>
      </c>
      <c r="C104" s="94"/>
    </row>
    <row r="105" spans="1:3" x14ac:dyDescent="0.3">
      <c r="A105" s="3">
        <v>42269</v>
      </c>
      <c r="C105" s="94"/>
    </row>
    <row r="106" spans="1:3" x14ac:dyDescent="0.3">
      <c r="A106" s="3">
        <v>42270</v>
      </c>
      <c r="C106" s="94"/>
    </row>
    <row r="107" spans="1:3" x14ac:dyDescent="0.3">
      <c r="A107" s="3">
        <v>42271</v>
      </c>
      <c r="C107" s="94"/>
    </row>
    <row r="108" spans="1:3" x14ac:dyDescent="0.3">
      <c r="A108" s="3">
        <v>42272</v>
      </c>
      <c r="C108" s="94"/>
    </row>
    <row r="109" spans="1:3" x14ac:dyDescent="0.3">
      <c r="A109" s="3">
        <v>42273</v>
      </c>
      <c r="C109" s="94"/>
    </row>
    <row r="110" spans="1:3" x14ac:dyDescent="0.3">
      <c r="A110" s="3">
        <v>42274</v>
      </c>
      <c r="C110" s="94"/>
    </row>
    <row r="111" spans="1:3" x14ac:dyDescent="0.3">
      <c r="A111" s="3">
        <v>42275</v>
      </c>
      <c r="C111" s="94"/>
    </row>
    <row r="112" spans="1:3" x14ac:dyDescent="0.3">
      <c r="A112" s="3">
        <v>42276</v>
      </c>
      <c r="C112" s="94"/>
    </row>
    <row r="113" spans="1:3" x14ac:dyDescent="0.3">
      <c r="A113" s="3">
        <v>42277</v>
      </c>
      <c r="C113" s="94"/>
    </row>
    <row r="114" spans="1:3" x14ac:dyDescent="0.3">
      <c r="A114" s="3">
        <v>42278</v>
      </c>
      <c r="C114" s="94"/>
    </row>
    <row r="115" spans="1:3" x14ac:dyDescent="0.3">
      <c r="A115" s="3">
        <v>42279</v>
      </c>
      <c r="C115" s="94"/>
    </row>
    <row r="117" spans="1:3" x14ac:dyDescent="0.3">
      <c r="A117" t="s">
        <v>13</v>
      </c>
      <c r="B117" s="2">
        <f>SUM(B3:B116)</f>
        <v>49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zoomScale="60" zoomScaleNormal="60" workbookViewId="0">
      <pane ySplit="5" topLeftCell="A6" activePane="bottomLeft" state="frozen"/>
      <selection pane="bottomLeft" activeCell="D1" activeCellId="1" sqref="A1:A1048576 D1:J1048576"/>
    </sheetView>
  </sheetViews>
  <sheetFormatPr defaultRowHeight="18" x14ac:dyDescent="0.35"/>
  <cols>
    <col min="1" max="1" width="11.6640625" customWidth="1"/>
    <col min="2" max="2" width="11.5546875" bestFit="1" customWidth="1"/>
    <col min="3" max="3" width="18.5546875" bestFit="1" customWidth="1"/>
    <col min="4" max="4" width="11.6640625" style="136" customWidth="1"/>
    <col min="5" max="5" width="14.5546875" style="136" bestFit="1" customWidth="1"/>
    <col min="6" max="6" width="15.33203125" bestFit="1" customWidth="1"/>
    <col min="7" max="7" width="12.88671875" bestFit="1" customWidth="1"/>
    <col min="8" max="8" width="11.6640625" customWidth="1"/>
    <col min="9" max="9" width="14.5546875" customWidth="1"/>
    <col min="10" max="10" width="15.33203125" customWidth="1"/>
    <col min="11" max="11" width="11.6640625" customWidth="1"/>
    <col min="12" max="12" width="14.33203125" customWidth="1"/>
    <col min="13" max="13" width="17.88671875" customWidth="1"/>
    <col min="14" max="14" width="13.88671875" style="2" customWidth="1"/>
    <col min="15" max="15" width="18.6640625" style="109" customWidth="1"/>
    <col min="256" max="256" width="7.109375" bestFit="1" customWidth="1"/>
    <col min="257" max="257" width="9.33203125" bestFit="1" customWidth="1"/>
    <col min="258" max="258" width="11.6640625" bestFit="1" customWidth="1"/>
    <col min="259" max="259" width="5.5546875" customWidth="1"/>
    <col min="260" max="260" width="8.33203125" bestFit="1" customWidth="1"/>
    <col min="261" max="261" width="8.88671875" bestFit="1" customWidth="1"/>
    <col min="262" max="262" width="4.6640625" customWidth="1"/>
    <col min="263" max="263" width="5.5546875" customWidth="1"/>
    <col min="264" max="264" width="8.33203125" customWidth="1"/>
    <col min="265" max="265" width="8.88671875" customWidth="1"/>
    <col min="266" max="266" width="5.109375" customWidth="1"/>
    <col min="267" max="268" width="6.109375" customWidth="1"/>
    <col min="269" max="269" width="10.6640625" bestFit="1" customWidth="1"/>
    <col min="270" max="270" width="10.44140625" customWidth="1"/>
    <col min="512" max="512" width="7.109375" bestFit="1" customWidth="1"/>
    <col min="513" max="513" width="9.33203125" bestFit="1" customWidth="1"/>
    <col min="514" max="514" width="11.6640625" bestFit="1" customWidth="1"/>
    <col min="515" max="515" width="5.5546875" customWidth="1"/>
    <col min="516" max="516" width="8.33203125" bestFit="1" customWidth="1"/>
    <col min="517" max="517" width="8.88671875" bestFit="1" customWidth="1"/>
    <col min="518" max="518" width="4.6640625" customWidth="1"/>
    <col min="519" max="519" width="5.5546875" customWidth="1"/>
    <col min="520" max="520" width="8.33203125" customWidth="1"/>
    <col min="521" max="521" width="8.88671875" customWidth="1"/>
    <col min="522" max="522" width="5.109375" customWidth="1"/>
    <col min="523" max="524" width="6.109375" customWidth="1"/>
    <col min="525" max="525" width="10.6640625" bestFit="1" customWidth="1"/>
    <col min="526" max="526" width="10.44140625" customWidth="1"/>
    <col min="768" max="768" width="7.109375" bestFit="1" customWidth="1"/>
    <col min="769" max="769" width="9.33203125" bestFit="1" customWidth="1"/>
    <col min="770" max="770" width="11.6640625" bestFit="1" customWidth="1"/>
    <col min="771" max="771" width="5.5546875" customWidth="1"/>
    <col min="772" max="772" width="8.33203125" bestFit="1" customWidth="1"/>
    <col min="773" max="773" width="8.88671875" bestFit="1" customWidth="1"/>
    <col min="774" max="774" width="4.6640625" customWidth="1"/>
    <col min="775" max="775" width="5.5546875" customWidth="1"/>
    <col min="776" max="776" width="8.33203125" customWidth="1"/>
    <col min="777" max="777" width="8.88671875" customWidth="1"/>
    <col min="778" max="778" width="5.109375" customWidth="1"/>
    <col min="779" max="780" width="6.109375" customWidth="1"/>
    <col min="781" max="781" width="10.6640625" bestFit="1" customWidth="1"/>
    <col min="782" max="782" width="10.44140625" customWidth="1"/>
    <col min="1024" max="1024" width="7.109375" bestFit="1" customWidth="1"/>
    <col min="1025" max="1025" width="9.33203125" bestFit="1" customWidth="1"/>
    <col min="1026" max="1026" width="11.6640625" bestFit="1" customWidth="1"/>
    <col min="1027" max="1027" width="5.5546875" customWidth="1"/>
    <col min="1028" max="1028" width="8.33203125" bestFit="1" customWidth="1"/>
    <col min="1029" max="1029" width="8.88671875" bestFit="1" customWidth="1"/>
    <col min="1030" max="1030" width="4.6640625" customWidth="1"/>
    <col min="1031" max="1031" width="5.5546875" customWidth="1"/>
    <col min="1032" max="1032" width="8.33203125" customWidth="1"/>
    <col min="1033" max="1033" width="8.88671875" customWidth="1"/>
    <col min="1034" max="1034" width="5.109375" customWidth="1"/>
    <col min="1035" max="1036" width="6.109375" customWidth="1"/>
    <col min="1037" max="1037" width="10.6640625" bestFit="1" customWidth="1"/>
    <col min="1038" max="1038" width="10.44140625" customWidth="1"/>
    <col min="1280" max="1280" width="7.109375" bestFit="1" customWidth="1"/>
    <col min="1281" max="1281" width="9.33203125" bestFit="1" customWidth="1"/>
    <col min="1282" max="1282" width="11.6640625" bestFit="1" customWidth="1"/>
    <col min="1283" max="1283" width="5.5546875" customWidth="1"/>
    <col min="1284" max="1284" width="8.33203125" bestFit="1" customWidth="1"/>
    <col min="1285" max="1285" width="8.88671875" bestFit="1" customWidth="1"/>
    <col min="1286" max="1286" width="4.6640625" customWidth="1"/>
    <col min="1287" max="1287" width="5.5546875" customWidth="1"/>
    <col min="1288" max="1288" width="8.33203125" customWidth="1"/>
    <col min="1289" max="1289" width="8.88671875" customWidth="1"/>
    <col min="1290" max="1290" width="5.109375" customWidth="1"/>
    <col min="1291" max="1292" width="6.109375" customWidth="1"/>
    <col min="1293" max="1293" width="10.6640625" bestFit="1" customWidth="1"/>
    <col min="1294" max="1294" width="10.44140625" customWidth="1"/>
    <col min="1536" max="1536" width="7.109375" bestFit="1" customWidth="1"/>
    <col min="1537" max="1537" width="9.33203125" bestFit="1" customWidth="1"/>
    <col min="1538" max="1538" width="11.6640625" bestFit="1" customWidth="1"/>
    <col min="1539" max="1539" width="5.5546875" customWidth="1"/>
    <col min="1540" max="1540" width="8.33203125" bestFit="1" customWidth="1"/>
    <col min="1541" max="1541" width="8.88671875" bestFit="1" customWidth="1"/>
    <col min="1542" max="1542" width="4.6640625" customWidth="1"/>
    <col min="1543" max="1543" width="5.5546875" customWidth="1"/>
    <col min="1544" max="1544" width="8.33203125" customWidth="1"/>
    <col min="1545" max="1545" width="8.88671875" customWidth="1"/>
    <col min="1546" max="1546" width="5.109375" customWidth="1"/>
    <col min="1547" max="1548" width="6.109375" customWidth="1"/>
    <col min="1549" max="1549" width="10.6640625" bestFit="1" customWidth="1"/>
    <col min="1550" max="1550" width="10.44140625" customWidth="1"/>
    <col min="1792" max="1792" width="7.109375" bestFit="1" customWidth="1"/>
    <col min="1793" max="1793" width="9.33203125" bestFit="1" customWidth="1"/>
    <col min="1794" max="1794" width="11.6640625" bestFit="1" customWidth="1"/>
    <col min="1795" max="1795" width="5.5546875" customWidth="1"/>
    <col min="1796" max="1796" width="8.33203125" bestFit="1" customWidth="1"/>
    <col min="1797" max="1797" width="8.88671875" bestFit="1" customWidth="1"/>
    <col min="1798" max="1798" width="4.6640625" customWidth="1"/>
    <col min="1799" max="1799" width="5.5546875" customWidth="1"/>
    <col min="1800" max="1800" width="8.33203125" customWidth="1"/>
    <col min="1801" max="1801" width="8.88671875" customWidth="1"/>
    <col min="1802" max="1802" width="5.109375" customWidth="1"/>
    <col min="1803" max="1804" width="6.109375" customWidth="1"/>
    <col min="1805" max="1805" width="10.6640625" bestFit="1" customWidth="1"/>
    <col min="1806" max="1806" width="10.44140625" customWidth="1"/>
    <col min="2048" max="2048" width="7.109375" bestFit="1" customWidth="1"/>
    <col min="2049" max="2049" width="9.33203125" bestFit="1" customWidth="1"/>
    <col min="2050" max="2050" width="11.6640625" bestFit="1" customWidth="1"/>
    <col min="2051" max="2051" width="5.5546875" customWidth="1"/>
    <col min="2052" max="2052" width="8.33203125" bestFit="1" customWidth="1"/>
    <col min="2053" max="2053" width="8.88671875" bestFit="1" customWidth="1"/>
    <col min="2054" max="2054" width="4.6640625" customWidth="1"/>
    <col min="2055" max="2055" width="5.5546875" customWidth="1"/>
    <col min="2056" max="2056" width="8.33203125" customWidth="1"/>
    <col min="2057" max="2057" width="8.88671875" customWidth="1"/>
    <col min="2058" max="2058" width="5.109375" customWidth="1"/>
    <col min="2059" max="2060" width="6.109375" customWidth="1"/>
    <col min="2061" max="2061" width="10.6640625" bestFit="1" customWidth="1"/>
    <col min="2062" max="2062" width="10.44140625" customWidth="1"/>
    <col min="2304" max="2304" width="7.109375" bestFit="1" customWidth="1"/>
    <col min="2305" max="2305" width="9.33203125" bestFit="1" customWidth="1"/>
    <col min="2306" max="2306" width="11.6640625" bestFit="1" customWidth="1"/>
    <col min="2307" max="2307" width="5.5546875" customWidth="1"/>
    <col min="2308" max="2308" width="8.33203125" bestFit="1" customWidth="1"/>
    <col min="2309" max="2309" width="8.88671875" bestFit="1" customWidth="1"/>
    <col min="2310" max="2310" width="4.6640625" customWidth="1"/>
    <col min="2311" max="2311" width="5.5546875" customWidth="1"/>
    <col min="2312" max="2312" width="8.33203125" customWidth="1"/>
    <col min="2313" max="2313" width="8.88671875" customWidth="1"/>
    <col min="2314" max="2314" width="5.109375" customWidth="1"/>
    <col min="2315" max="2316" width="6.109375" customWidth="1"/>
    <col min="2317" max="2317" width="10.6640625" bestFit="1" customWidth="1"/>
    <col min="2318" max="2318" width="10.44140625" customWidth="1"/>
    <col min="2560" max="2560" width="7.109375" bestFit="1" customWidth="1"/>
    <col min="2561" max="2561" width="9.33203125" bestFit="1" customWidth="1"/>
    <col min="2562" max="2562" width="11.6640625" bestFit="1" customWidth="1"/>
    <col min="2563" max="2563" width="5.5546875" customWidth="1"/>
    <col min="2564" max="2564" width="8.33203125" bestFit="1" customWidth="1"/>
    <col min="2565" max="2565" width="8.88671875" bestFit="1" customWidth="1"/>
    <col min="2566" max="2566" width="4.6640625" customWidth="1"/>
    <col min="2567" max="2567" width="5.5546875" customWidth="1"/>
    <col min="2568" max="2568" width="8.33203125" customWidth="1"/>
    <col min="2569" max="2569" width="8.88671875" customWidth="1"/>
    <col min="2570" max="2570" width="5.109375" customWidth="1"/>
    <col min="2571" max="2572" width="6.109375" customWidth="1"/>
    <col min="2573" max="2573" width="10.6640625" bestFit="1" customWidth="1"/>
    <col min="2574" max="2574" width="10.44140625" customWidth="1"/>
    <col min="2816" max="2816" width="7.109375" bestFit="1" customWidth="1"/>
    <col min="2817" max="2817" width="9.33203125" bestFit="1" customWidth="1"/>
    <col min="2818" max="2818" width="11.6640625" bestFit="1" customWidth="1"/>
    <col min="2819" max="2819" width="5.5546875" customWidth="1"/>
    <col min="2820" max="2820" width="8.33203125" bestFit="1" customWidth="1"/>
    <col min="2821" max="2821" width="8.88671875" bestFit="1" customWidth="1"/>
    <col min="2822" max="2822" width="4.6640625" customWidth="1"/>
    <col min="2823" max="2823" width="5.5546875" customWidth="1"/>
    <col min="2824" max="2824" width="8.33203125" customWidth="1"/>
    <col min="2825" max="2825" width="8.88671875" customWidth="1"/>
    <col min="2826" max="2826" width="5.109375" customWidth="1"/>
    <col min="2827" max="2828" width="6.109375" customWidth="1"/>
    <col min="2829" max="2829" width="10.6640625" bestFit="1" customWidth="1"/>
    <col min="2830" max="2830" width="10.44140625" customWidth="1"/>
    <col min="3072" max="3072" width="7.109375" bestFit="1" customWidth="1"/>
    <col min="3073" max="3073" width="9.33203125" bestFit="1" customWidth="1"/>
    <col min="3074" max="3074" width="11.6640625" bestFit="1" customWidth="1"/>
    <col min="3075" max="3075" width="5.5546875" customWidth="1"/>
    <col min="3076" max="3076" width="8.33203125" bestFit="1" customWidth="1"/>
    <col min="3077" max="3077" width="8.88671875" bestFit="1" customWidth="1"/>
    <col min="3078" max="3078" width="4.6640625" customWidth="1"/>
    <col min="3079" max="3079" width="5.5546875" customWidth="1"/>
    <col min="3080" max="3080" width="8.33203125" customWidth="1"/>
    <col min="3081" max="3081" width="8.88671875" customWidth="1"/>
    <col min="3082" max="3082" width="5.109375" customWidth="1"/>
    <col min="3083" max="3084" width="6.109375" customWidth="1"/>
    <col min="3085" max="3085" width="10.6640625" bestFit="1" customWidth="1"/>
    <col min="3086" max="3086" width="10.44140625" customWidth="1"/>
    <col min="3328" max="3328" width="7.109375" bestFit="1" customWidth="1"/>
    <col min="3329" max="3329" width="9.33203125" bestFit="1" customWidth="1"/>
    <col min="3330" max="3330" width="11.6640625" bestFit="1" customWidth="1"/>
    <col min="3331" max="3331" width="5.5546875" customWidth="1"/>
    <col min="3332" max="3332" width="8.33203125" bestFit="1" customWidth="1"/>
    <col min="3333" max="3333" width="8.88671875" bestFit="1" customWidth="1"/>
    <col min="3334" max="3334" width="4.6640625" customWidth="1"/>
    <col min="3335" max="3335" width="5.5546875" customWidth="1"/>
    <col min="3336" max="3336" width="8.33203125" customWidth="1"/>
    <col min="3337" max="3337" width="8.88671875" customWidth="1"/>
    <col min="3338" max="3338" width="5.109375" customWidth="1"/>
    <col min="3339" max="3340" width="6.109375" customWidth="1"/>
    <col min="3341" max="3341" width="10.6640625" bestFit="1" customWidth="1"/>
    <col min="3342" max="3342" width="10.44140625" customWidth="1"/>
    <col min="3584" max="3584" width="7.109375" bestFit="1" customWidth="1"/>
    <col min="3585" max="3585" width="9.33203125" bestFit="1" customWidth="1"/>
    <col min="3586" max="3586" width="11.6640625" bestFit="1" customWidth="1"/>
    <col min="3587" max="3587" width="5.5546875" customWidth="1"/>
    <col min="3588" max="3588" width="8.33203125" bestFit="1" customWidth="1"/>
    <col min="3589" max="3589" width="8.88671875" bestFit="1" customWidth="1"/>
    <col min="3590" max="3590" width="4.6640625" customWidth="1"/>
    <col min="3591" max="3591" width="5.5546875" customWidth="1"/>
    <col min="3592" max="3592" width="8.33203125" customWidth="1"/>
    <col min="3593" max="3593" width="8.88671875" customWidth="1"/>
    <col min="3594" max="3594" width="5.109375" customWidth="1"/>
    <col min="3595" max="3596" width="6.109375" customWidth="1"/>
    <col min="3597" max="3597" width="10.6640625" bestFit="1" customWidth="1"/>
    <col min="3598" max="3598" width="10.44140625" customWidth="1"/>
    <col min="3840" max="3840" width="7.109375" bestFit="1" customWidth="1"/>
    <col min="3841" max="3841" width="9.33203125" bestFit="1" customWidth="1"/>
    <col min="3842" max="3842" width="11.6640625" bestFit="1" customWidth="1"/>
    <col min="3843" max="3843" width="5.5546875" customWidth="1"/>
    <col min="3844" max="3844" width="8.33203125" bestFit="1" customWidth="1"/>
    <col min="3845" max="3845" width="8.88671875" bestFit="1" customWidth="1"/>
    <col min="3846" max="3846" width="4.6640625" customWidth="1"/>
    <col min="3847" max="3847" width="5.5546875" customWidth="1"/>
    <col min="3848" max="3848" width="8.33203125" customWidth="1"/>
    <col min="3849" max="3849" width="8.88671875" customWidth="1"/>
    <col min="3850" max="3850" width="5.109375" customWidth="1"/>
    <col min="3851" max="3852" width="6.109375" customWidth="1"/>
    <col min="3853" max="3853" width="10.6640625" bestFit="1" customWidth="1"/>
    <col min="3854" max="3854" width="10.44140625" customWidth="1"/>
    <col min="4096" max="4096" width="7.109375" bestFit="1" customWidth="1"/>
    <col min="4097" max="4097" width="9.33203125" bestFit="1" customWidth="1"/>
    <col min="4098" max="4098" width="11.6640625" bestFit="1" customWidth="1"/>
    <col min="4099" max="4099" width="5.5546875" customWidth="1"/>
    <col min="4100" max="4100" width="8.33203125" bestFit="1" customWidth="1"/>
    <col min="4101" max="4101" width="8.88671875" bestFit="1" customWidth="1"/>
    <col min="4102" max="4102" width="4.6640625" customWidth="1"/>
    <col min="4103" max="4103" width="5.5546875" customWidth="1"/>
    <col min="4104" max="4104" width="8.33203125" customWidth="1"/>
    <col min="4105" max="4105" width="8.88671875" customWidth="1"/>
    <col min="4106" max="4106" width="5.109375" customWidth="1"/>
    <col min="4107" max="4108" width="6.109375" customWidth="1"/>
    <col min="4109" max="4109" width="10.6640625" bestFit="1" customWidth="1"/>
    <col min="4110" max="4110" width="10.44140625" customWidth="1"/>
    <col min="4352" max="4352" width="7.109375" bestFit="1" customWidth="1"/>
    <col min="4353" max="4353" width="9.33203125" bestFit="1" customWidth="1"/>
    <col min="4354" max="4354" width="11.6640625" bestFit="1" customWidth="1"/>
    <col min="4355" max="4355" width="5.5546875" customWidth="1"/>
    <col min="4356" max="4356" width="8.33203125" bestFit="1" customWidth="1"/>
    <col min="4357" max="4357" width="8.88671875" bestFit="1" customWidth="1"/>
    <col min="4358" max="4358" width="4.6640625" customWidth="1"/>
    <col min="4359" max="4359" width="5.5546875" customWidth="1"/>
    <col min="4360" max="4360" width="8.33203125" customWidth="1"/>
    <col min="4361" max="4361" width="8.88671875" customWidth="1"/>
    <col min="4362" max="4362" width="5.109375" customWidth="1"/>
    <col min="4363" max="4364" width="6.109375" customWidth="1"/>
    <col min="4365" max="4365" width="10.6640625" bestFit="1" customWidth="1"/>
    <col min="4366" max="4366" width="10.44140625" customWidth="1"/>
    <col min="4608" max="4608" width="7.109375" bestFit="1" customWidth="1"/>
    <col min="4609" max="4609" width="9.33203125" bestFit="1" customWidth="1"/>
    <col min="4610" max="4610" width="11.6640625" bestFit="1" customWidth="1"/>
    <col min="4611" max="4611" width="5.5546875" customWidth="1"/>
    <col min="4612" max="4612" width="8.33203125" bestFit="1" customWidth="1"/>
    <col min="4613" max="4613" width="8.88671875" bestFit="1" customWidth="1"/>
    <col min="4614" max="4614" width="4.6640625" customWidth="1"/>
    <col min="4615" max="4615" width="5.5546875" customWidth="1"/>
    <col min="4616" max="4616" width="8.33203125" customWidth="1"/>
    <col min="4617" max="4617" width="8.88671875" customWidth="1"/>
    <col min="4618" max="4618" width="5.109375" customWidth="1"/>
    <col min="4619" max="4620" width="6.109375" customWidth="1"/>
    <col min="4621" max="4621" width="10.6640625" bestFit="1" customWidth="1"/>
    <col min="4622" max="4622" width="10.44140625" customWidth="1"/>
    <col min="4864" max="4864" width="7.109375" bestFit="1" customWidth="1"/>
    <col min="4865" max="4865" width="9.33203125" bestFit="1" customWidth="1"/>
    <col min="4866" max="4866" width="11.6640625" bestFit="1" customWidth="1"/>
    <col min="4867" max="4867" width="5.5546875" customWidth="1"/>
    <col min="4868" max="4868" width="8.33203125" bestFit="1" customWidth="1"/>
    <col min="4869" max="4869" width="8.88671875" bestFit="1" customWidth="1"/>
    <col min="4870" max="4870" width="4.6640625" customWidth="1"/>
    <col min="4871" max="4871" width="5.5546875" customWidth="1"/>
    <col min="4872" max="4872" width="8.33203125" customWidth="1"/>
    <col min="4873" max="4873" width="8.88671875" customWidth="1"/>
    <col min="4874" max="4874" width="5.109375" customWidth="1"/>
    <col min="4875" max="4876" width="6.109375" customWidth="1"/>
    <col min="4877" max="4877" width="10.6640625" bestFit="1" customWidth="1"/>
    <col min="4878" max="4878" width="10.44140625" customWidth="1"/>
    <col min="5120" max="5120" width="7.109375" bestFit="1" customWidth="1"/>
    <col min="5121" max="5121" width="9.33203125" bestFit="1" customWidth="1"/>
    <col min="5122" max="5122" width="11.6640625" bestFit="1" customWidth="1"/>
    <col min="5123" max="5123" width="5.5546875" customWidth="1"/>
    <col min="5124" max="5124" width="8.33203125" bestFit="1" customWidth="1"/>
    <col min="5125" max="5125" width="8.88671875" bestFit="1" customWidth="1"/>
    <col min="5126" max="5126" width="4.6640625" customWidth="1"/>
    <col min="5127" max="5127" width="5.5546875" customWidth="1"/>
    <col min="5128" max="5128" width="8.33203125" customWidth="1"/>
    <col min="5129" max="5129" width="8.88671875" customWidth="1"/>
    <col min="5130" max="5130" width="5.109375" customWidth="1"/>
    <col min="5131" max="5132" width="6.109375" customWidth="1"/>
    <col min="5133" max="5133" width="10.6640625" bestFit="1" customWidth="1"/>
    <col min="5134" max="5134" width="10.44140625" customWidth="1"/>
    <col min="5376" max="5376" width="7.109375" bestFit="1" customWidth="1"/>
    <col min="5377" max="5377" width="9.33203125" bestFit="1" customWidth="1"/>
    <col min="5378" max="5378" width="11.6640625" bestFit="1" customWidth="1"/>
    <col min="5379" max="5379" width="5.5546875" customWidth="1"/>
    <col min="5380" max="5380" width="8.33203125" bestFit="1" customWidth="1"/>
    <col min="5381" max="5381" width="8.88671875" bestFit="1" customWidth="1"/>
    <col min="5382" max="5382" width="4.6640625" customWidth="1"/>
    <col min="5383" max="5383" width="5.5546875" customWidth="1"/>
    <col min="5384" max="5384" width="8.33203125" customWidth="1"/>
    <col min="5385" max="5385" width="8.88671875" customWidth="1"/>
    <col min="5386" max="5386" width="5.109375" customWidth="1"/>
    <col min="5387" max="5388" width="6.109375" customWidth="1"/>
    <col min="5389" max="5389" width="10.6640625" bestFit="1" customWidth="1"/>
    <col min="5390" max="5390" width="10.44140625" customWidth="1"/>
    <col min="5632" max="5632" width="7.109375" bestFit="1" customWidth="1"/>
    <col min="5633" max="5633" width="9.33203125" bestFit="1" customWidth="1"/>
    <col min="5634" max="5634" width="11.6640625" bestFit="1" customWidth="1"/>
    <col min="5635" max="5635" width="5.5546875" customWidth="1"/>
    <col min="5636" max="5636" width="8.33203125" bestFit="1" customWidth="1"/>
    <col min="5637" max="5637" width="8.88671875" bestFit="1" customWidth="1"/>
    <col min="5638" max="5638" width="4.6640625" customWidth="1"/>
    <col min="5639" max="5639" width="5.5546875" customWidth="1"/>
    <col min="5640" max="5640" width="8.33203125" customWidth="1"/>
    <col min="5641" max="5641" width="8.88671875" customWidth="1"/>
    <col min="5642" max="5642" width="5.109375" customWidth="1"/>
    <col min="5643" max="5644" width="6.109375" customWidth="1"/>
    <col min="5645" max="5645" width="10.6640625" bestFit="1" customWidth="1"/>
    <col min="5646" max="5646" width="10.44140625" customWidth="1"/>
    <col min="5888" max="5888" width="7.109375" bestFit="1" customWidth="1"/>
    <col min="5889" max="5889" width="9.33203125" bestFit="1" customWidth="1"/>
    <col min="5890" max="5890" width="11.6640625" bestFit="1" customWidth="1"/>
    <col min="5891" max="5891" width="5.5546875" customWidth="1"/>
    <col min="5892" max="5892" width="8.33203125" bestFit="1" customWidth="1"/>
    <col min="5893" max="5893" width="8.88671875" bestFit="1" customWidth="1"/>
    <col min="5894" max="5894" width="4.6640625" customWidth="1"/>
    <col min="5895" max="5895" width="5.5546875" customWidth="1"/>
    <col min="5896" max="5896" width="8.33203125" customWidth="1"/>
    <col min="5897" max="5897" width="8.88671875" customWidth="1"/>
    <col min="5898" max="5898" width="5.109375" customWidth="1"/>
    <col min="5899" max="5900" width="6.109375" customWidth="1"/>
    <col min="5901" max="5901" width="10.6640625" bestFit="1" customWidth="1"/>
    <col min="5902" max="5902" width="10.44140625" customWidth="1"/>
    <col min="6144" max="6144" width="7.109375" bestFit="1" customWidth="1"/>
    <col min="6145" max="6145" width="9.33203125" bestFit="1" customWidth="1"/>
    <col min="6146" max="6146" width="11.6640625" bestFit="1" customWidth="1"/>
    <col min="6147" max="6147" width="5.5546875" customWidth="1"/>
    <col min="6148" max="6148" width="8.33203125" bestFit="1" customWidth="1"/>
    <col min="6149" max="6149" width="8.88671875" bestFit="1" customWidth="1"/>
    <col min="6150" max="6150" width="4.6640625" customWidth="1"/>
    <col min="6151" max="6151" width="5.5546875" customWidth="1"/>
    <col min="6152" max="6152" width="8.33203125" customWidth="1"/>
    <col min="6153" max="6153" width="8.88671875" customWidth="1"/>
    <col min="6154" max="6154" width="5.109375" customWidth="1"/>
    <col min="6155" max="6156" width="6.109375" customWidth="1"/>
    <col min="6157" max="6157" width="10.6640625" bestFit="1" customWidth="1"/>
    <col min="6158" max="6158" width="10.44140625" customWidth="1"/>
    <col min="6400" max="6400" width="7.109375" bestFit="1" customWidth="1"/>
    <col min="6401" max="6401" width="9.33203125" bestFit="1" customWidth="1"/>
    <col min="6402" max="6402" width="11.6640625" bestFit="1" customWidth="1"/>
    <col min="6403" max="6403" width="5.5546875" customWidth="1"/>
    <col min="6404" max="6404" width="8.33203125" bestFit="1" customWidth="1"/>
    <col min="6405" max="6405" width="8.88671875" bestFit="1" customWidth="1"/>
    <col min="6406" max="6406" width="4.6640625" customWidth="1"/>
    <col min="6407" max="6407" width="5.5546875" customWidth="1"/>
    <col min="6408" max="6408" width="8.33203125" customWidth="1"/>
    <col min="6409" max="6409" width="8.88671875" customWidth="1"/>
    <col min="6410" max="6410" width="5.109375" customWidth="1"/>
    <col min="6411" max="6412" width="6.109375" customWidth="1"/>
    <col min="6413" max="6413" width="10.6640625" bestFit="1" customWidth="1"/>
    <col min="6414" max="6414" width="10.44140625" customWidth="1"/>
    <col min="6656" max="6656" width="7.109375" bestFit="1" customWidth="1"/>
    <col min="6657" max="6657" width="9.33203125" bestFit="1" customWidth="1"/>
    <col min="6658" max="6658" width="11.6640625" bestFit="1" customWidth="1"/>
    <col min="6659" max="6659" width="5.5546875" customWidth="1"/>
    <col min="6660" max="6660" width="8.33203125" bestFit="1" customWidth="1"/>
    <col min="6661" max="6661" width="8.88671875" bestFit="1" customWidth="1"/>
    <col min="6662" max="6662" width="4.6640625" customWidth="1"/>
    <col min="6663" max="6663" width="5.5546875" customWidth="1"/>
    <col min="6664" max="6664" width="8.33203125" customWidth="1"/>
    <col min="6665" max="6665" width="8.88671875" customWidth="1"/>
    <col min="6666" max="6666" width="5.109375" customWidth="1"/>
    <col min="6667" max="6668" width="6.109375" customWidth="1"/>
    <col min="6669" max="6669" width="10.6640625" bestFit="1" customWidth="1"/>
    <col min="6670" max="6670" width="10.44140625" customWidth="1"/>
    <col min="6912" max="6912" width="7.109375" bestFit="1" customWidth="1"/>
    <col min="6913" max="6913" width="9.33203125" bestFit="1" customWidth="1"/>
    <col min="6914" max="6914" width="11.6640625" bestFit="1" customWidth="1"/>
    <col min="6915" max="6915" width="5.5546875" customWidth="1"/>
    <col min="6916" max="6916" width="8.33203125" bestFit="1" customWidth="1"/>
    <col min="6917" max="6917" width="8.88671875" bestFit="1" customWidth="1"/>
    <col min="6918" max="6918" width="4.6640625" customWidth="1"/>
    <col min="6919" max="6919" width="5.5546875" customWidth="1"/>
    <col min="6920" max="6920" width="8.33203125" customWidth="1"/>
    <col min="6921" max="6921" width="8.88671875" customWidth="1"/>
    <col min="6922" max="6922" width="5.109375" customWidth="1"/>
    <col min="6923" max="6924" width="6.109375" customWidth="1"/>
    <col min="6925" max="6925" width="10.6640625" bestFit="1" customWidth="1"/>
    <col min="6926" max="6926" width="10.44140625" customWidth="1"/>
    <col min="7168" max="7168" width="7.109375" bestFit="1" customWidth="1"/>
    <col min="7169" max="7169" width="9.33203125" bestFit="1" customWidth="1"/>
    <col min="7170" max="7170" width="11.6640625" bestFit="1" customWidth="1"/>
    <col min="7171" max="7171" width="5.5546875" customWidth="1"/>
    <col min="7172" max="7172" width="8.33203125" bestFit="1" customWidth="1"/>
    <col min="7173" max="7173" width="8.88671875" bestFit="1" customWidth="1"/>
    <col min="7174" max="7174" width="4.6640625" customWidth="1"/>
    <col min="7175" max="7175" width="5.5546875" customWidth="1"/>
    <col min="7176" max="7176" width="8.33203125" customWidth="1"/>
    <col min="7177" max="7177" width="8.88671875" customWidth="1"/>
    <col min="7178" max="7178" width="5.109375" customWidth="1"/>
    <col min="7179" max="7180" width="6.109375" customWidth="1"/>
    <col min="7181" max="7181" width="10.6640625" bestFit="1" customWidth="1"/>
    <col min="7182" max="7182" width="10.44140625" customWidth="1"/>
    <col min="7424" max="7424" width="7.109375" bestFit="1" customWidth="1"/>
    <col min="7425" max="7425" width="9.33203125" bestFit="1" customWidth="1"/>
    <col min="7426" max="7426" width="11.6640625" bestFit="1" customWidth="1"/>
    <col min="7427" max="7427" width="5.5546875" customWidth="1"/>
    <col min="7428" max="7428" width="8.33203125" bestFit="1" customWidth="1"/>
    <col min="7429" max="7429" width="8.88671875" bestFit="1" customWidth="1"/>
    <col min="7430" max="7430" width="4.6640625" customWidth="1"/>
    <col min="7431" max="7431" width="5.5546875" customWidth="1"/>
    <col min="7432" max="7432" width="8.33203125" customWidth="1"/>
    <col min="7433" max="7433" width="8.88671875" customWidth="1"/>
    <col min="7434" max="7434" width="5.109375" customWidth="1"/>
    <col min="7435" max="7436" width="6.109375" customWidth="1"/>
    <col min="7437" max="7437" width="10.6640625" bestFit="1" customWidth="1"/>
    <col min="7438" max="7438" width="10.44140625" customWidth="1"/>
    <col min="7680" max="7680" width="7.109375" bestFit="1" customWidth="1"/>
    <col min="7681" max="7681" width="9.33203125" bestFit="1" customWidth="1"/>
    <col min="7682" max="7682" width="11.6640625" bestFit="1" customWidth="1"/>
    <col min="7683" max="7683" width="5.5546875" customWidth="1"/>
    <col min="7684" max="7684" width="8.33203125" bestFit="1" customWidth="1"/>
    <col min="7685" max="7685" width="8.88671875" bestFit="1" customWidth="1"/>
    <col min="7686" max="7686" width="4.6640625" customWidth="1"/>
    <col min="7687" max="7687" width="5.5546875" customWidth="1"/>
    <col min="7688" max="7688" width="8.33203125" customWidth="1"/>
    <col min="7689" max="7689" width="8.88671875" customWidth="1"/>
    <col min="7690" max="7690" width="5.109375" customWidth="1"/>
    <col min="7691" max="7692" width="6.109375" customWidth="1"/>
    <col min="7693" max="7693" width="10.6640625" bestFit="1" customWidth="1"/>
    <col min="7694" max="7694" width="10.44140625" customWidth="1"/>
    <col min="7936" max="7936" width="7.109375" bestFit="1" customWidth="1"/>
    <col min="7937" max="7937" width="9.33203125" bestFit="1" customWidth="1"/>
    <col min="7938" max="7938" width="11.6640625" bestFit="1" customWidth="1"/>
    <col min="7939" max="7939" width="5.5546875" customWidth="1"/>
    <col min="7940" max="7940" width="8.33203125" bestFit="1" customWidth="1"/>
    <col min="7941" max="7941" width="8.88671875" bestFit="1" customWidth="1"/>
    <col min="7942" max="7942" width="4.6640625" customWidth="1"/>
    <col min="7943" max="7943" width="5.5546875" customWidth="1"/>
    <col min="7944" max="7944" width="8.33203125" customWidth="1"/>
    <col min="7945" max="7945" width="8.88671875" customWidth="1"/>
    <col min="7946" max="7946" width="5.109375" customWidth="1"/>
    <col min="7947" max="7948" width="6.109375" customWidth="1"/>
    <col min="7949" max="7949" width="10.6640625" bestFit="1" customWidth="1"/>
    <col min="7950" max="7950" width="10.44140625" customWidth="1"/>
    <col min="8192" max="8192" width="7.109375" bestFit="1" customWidth="1"/>
    <col min="8193" max="8193" width="9.33203125" bestFit="1" customWidth="1"/>
    <col min="8194" max="8194" width="11.6640625" bestFit="1" customWidth="1"/>
    <col min="8195" max="8195" width="5.5546875" customWidth="1"/>
    <col min="8196" max="8196" width="8.33203125" bestFit="1" customWidth="1"/>
    <col min="8197" max="8197" width="8.88671875" bestFit="1" customWidth="1"/>
    <col min="8198" max="8198" width="4.6640625" customWidth="1"/>
    <col min="8199" max="8199" width="5.5546875" customWidth="1"/>
    <col min="8200" max="8200" width="8.33203125" customWidth="1"/>
    <col min="8201" max="8201" width="8.88671875" customWidth="1"/>
    <col min="8202" max="8202" width="5.109375" customWidth="1"/>
    <col min="8203" max="8204" width="6.109375" customWidth="1"/>
    <col min="8205" max="8205" width="10.6640625" bestFit="1" customWidth="1"/>
    <col min="8206" max="8206" width="10.44140625" customWidth="1"/>
    <col min="8448" max="8448" width="7.109375" bestFit="1" customWidth="1"/>
    <col min="8449" max="8449" width="9.33203125" bestFit="1" customWidth="1"/>
    <col min="8450" max="8450" width="11.6640625" bestFit="1" customWidth="1"/>
    <col min="8451" max="8451" width="5.5546875" customWidth="1"/>
    <col min="8452" max="8452" width="8.33203125" bestFit="1" customWidth="1"/>
    <col min="8453" max="8453" width="8.88671875" bestFit="1" customWidth="1"/>
    <col min="8454" max="8454" width="4.6640625" customWidth="1"/>
    <col min="8455" max="8455" width="5.5546875" customWidth="1"/>
    <col min="8456" max="8456" width="8.33203125" customWidth="1"/>
    <col min="8457" max="8457" width="8.88671875" customWidth="1"/>
    <col min="8458" max="8458" width="5.109375" customWidth="1"/>
    <col min="8459" max="8460" width="6.109375" customWidth="1"/>
    <col min="8461" max="8461" width="10.6640625" bestFit="1" customWidth="1"/>
    <col min="8462" max="8462" width="10.44140625" customWidth="1"/>
    <col min="8704" max="8704" width="7.109375" bestFit="1" customWidth="1"/>
    <col min="8705" max="8705" width="9.33203125" bestFit="1" customWidth="1"/>
    <col min="8706" max="8706" width="11.6640625" bestFit="1" customWidth="1"/>
    <col min="8707" max="8707" width="5.5546875" customWidth="1"/>
    <col min="8708" max="8708" width="8.33203125" bestFit="1" customWidth="1"/>
    <col min="8709" max="8709" width="8.88671875" bestFit="1" customWidth="1"/>
    <col min="8710" max="8710" width="4.6640625" customWidth="1"/>
    <col min="8711" max="8711" width="5.5546875" customWidth="1"/>
    <col min="8712" max="8712" width="8.33203125" customWidth="1"/>
    <col min="8713" max="8713" width="8.88671875" customWidth="1"/>
    <col min="8714" max="8714" width="5.109375" customWidth="1"/>
    <col min="8715" max="8716" width="6.109375" customWidth="1"/>
    <col min="8717" max="8717" width="10.6640625" bestFit="1" customWidth="1"/>
    <col min="8718" max="8718" width="10.44140625" customWidth="1"/>
    <col min="8960" max="8960" width="7.109375" bestFit="1" customWidth="1"/>
    <col min="8961" max="8961" width="9.33203125" bestFit="1" customWidth="1"/>
    <col min="8962" max="8962" width="11.6640625" bestFit="1" customWidth="1"/>
    <col min="8963" max="8963" width="5.5546875" customWidth="1"/>
    <col min="8964" max="8964" width="8.33203125" bestFit="1" customWidth="1"/>
    <col min="8965" max="8965" width="8.88671875" bestFit="1" customWidth="1"/>
    <col min="8966" max="8966" width="4.6640625" customWidth="1"/>
    <col min="8967" max="8967" width="5.5546875" customWidth="1"/>
    <col min="8968" max="8968" width="8.33203125" customWidth="1"/>
    <col min="8969" max="8969" width="8.88671875" customWidth="1"/>
    <col min="8970" max="8970" width="5.109375" customWidth="1"/>
    <col min="8971" max="8972" width="6.109375" customWidth="1"/>
    <col min="8973" max="8973" width="10.6640625" bestFit="1" customWidth="1"/>
    <col min="8974" max="8974" width="10.44140625" customWidth="1"/>
    <col min="9216" max="9216" width="7.109375" bestFit="1" customWidth="1"/>
    <col min="9217" max="9217" width="9.33203125" bestFit="1" customWidth="1"/>
    <col min="9218" max="9218" width="11.6640625" bestFit="1" customWidth="1"/>
    <col min="9219" max="9219" width="5.5546875" customWidth="1"/>
    <col min="9220" max="9220" width="8.33203125" bestFit="1" customWidth="1"/>
    <col min="9221" max="9221" width="8.88671875" bestFit="1" customWidth="1"/>
    <col min="9222" max="9222" width="4.6640625" customWidth="1"/>
    <col min="9223" max="9223" width="5.5546875" customWidth="1"/>
    <col min="9224" max="9224" width="8.33203125" customWidth="1"/>
    <col min="9225" max="9225" width="8.88671875" customWidth="1"/>
    <col min="9226" max="9226" width="5.109375" customWidth="1"/>
    <col min="9227" max="9228" width="6.109375" customWidth="1"/>
    <col min="9229" max="9229" width="10.6640625" bestFit="1" customWidth="1"/>
    <col min="9230" max="9230" width="10.44140625" customWidth="1"/>
    <col min="9472" max="9472" width="7.109375" bestFit="1" customWidth="1"/>
    <col min="9473" max="9473" width="9.33203125" bestFit="1" customWidth="1"/>
    <col min="9474" max="9474" width="11.6640625" bestFit="1" customWidth="1"/>
    <col min="9475" max="9475" width="5.5546875" customWidth="1"/>
    <col min="9476" max="9476" width="8.33203125" bestFit="1" customWidth="1"/>
    <col min="9477" max="9477" width="8.88671875" bestFit="1" customWidth="1"/>
    <col min="9478" max="9478" width="4.6640625" customWidth="1"/>
    <col min="9479" max="9479" width="5.5546875" customWidth="1"/>
    <col min="9480" max="9480" width="8.33203125" customWidth="1"/>
    <col min="9481" max="9481" width="8.88671875" customWidth="1"/>
    <col min="9482" max="9482" width="5.109375" customWidth="1"/>
    <col min="9483" max="9484" width="6.109375" customWidth="1"/>
    <col min="9485" max="9485" width="10.6640625" bestFit="1" customWidth="1"/>
    <col min="9486" max="9486" width="10.44140625" customWidth="1"/>
    <col min="9728" max="9728" width="7.109375" bestFit="1" customWidth="1"/>
    <col min="9729" max="9729" width="9.33203125" bestFit="1" customWidth="1"/>
    <col min="9730" max="9730" width="11.6640625" bestFit="1" customWidth="1"/>
    <col min="9731" max="9731" width="5.5546875" customWidth="1"/>
    <col min="9732" max="9732" width="8.33203125" bestFit="1" customWidth="1"/>
    <col min="9733" max="9733" width="8.88671875" bestFit="1" customWidth="1"/>
    <col min="9734" max="9734" width="4.6640625" customWidth="1"/>
    <col min="9735" max="9735" width="5.5546875" customWidth="1"/>
    <col min="9736" max="9736" width="8.33203125" customWidth="1"/>
    <col min="9737" max="9737" width="8.88671875" customWidth="1"/>
    <col min="9738" max="9738" width="5.109375" customWidth="1"/>
    <col min="9739" max="9740" width="6.109375" customWidth="1"/>
    <col min="9741" max="9741" width="10.6640625" bestFit="1" customWidth="1"/>
    <col min="9742" max="9742" width="10.44140625" customWidth="1"/>
    <col min="9984" max="9984" width="7.109375" bestFit="1" customWidth="1"/>
    <col min="9985" max="9985" width="9.33203125" bestFit="1" customWidth="1"/>
    <col min="9986" max="9986" width="11.6640625" bestFit="1" customWidth="1"/>
    <col min="9987" max="9987" width="5.5546875" customWidth="1"/>
    <col min="9988" max="9988" width="8.33203125" bestFit="1" customWidth="1"/>
    <col min="9989" max="9989" width="8.88671875" bestFit="1" customWidth="1"/>
    <col min="9990" max="9990" width="4.6640625" customWidth="1"/>
    <col min="9991" max="9991" width="5.5546875" customWidth="1"/>
    <col min="9992" max="9992" width="8.33203125" customWidth="1"/>
    <col min="9993" max="9993" width="8.88671875" customWidth="1"/>
    <col min="9994" max="9994" width="5.109375" customWidth="1"/>
    <col min="9995" max="9996" width="6.109375" customWidth="1"/>
    <col min="9997" max="9997" width="10.6640625" bestFit="1" customWidth="1"/>
    <col min="9998" max="9998" width="10.44140625" customWidth="1"/>
    <col min="10240" max="10240" width="7.109375" bestFit="1" customWidth="1"/>
    <col min="10241" max="10241" width="9.33203125" bestFit="1" customWidth="1"/>
    <col min="10242" max="10242" width="11.6640625" bestFit="1" customWidth="1"/>
    <col min="10243" max="10243" width="5.5546875" customWidth="1"/>
    <col min="10244" max="10244" width="8.33203125" bestFit="1" customWidth="1"/>
    <col min="10245" max="10245" width="8.88671875" bestFit="1" customWidth="1"/>
    <col min="10246" max="10246" width="4.6640625" customWidth="1"/>
    <col min="10247" max="10247" width="5.5546875" customWidth="1"/>
    <col min="10248" max="10248" width="8.33203125" customWidth="1"/>
    <col min="10249" max="10249" width="8.88671875" customWidth="1"/>
    <col min="10250" max="10250" width="5.109375" customWidth="1"/>
    <col min="10251" max="10252" width="6.109375" customWidth="1"/>
    <col min="10253" max="10253" width="10.6640625" bestFit="1" customWidth="1"/>
    <col min="10254" max="10254" width="10.44140625" customWidth="1"/>
    <col min="10496" max="10496" width="7.109375" bestFit="1" customWidth="1"/>
    <col min="10497" max="10497" width="9.33203125" bestFit="1" customWidth="1"/>
    <col min="10498" max="10498" width="11.6640625" bestFit="1" customWidth="1"/>
    <col min="10499" max="10499" width="5.5546875" customWidth="1"/>
    <col min="10500" max="10500" width="8.33203125" bestFit="1" customWidth="1"/>
    <col min="10501" max="10501" width="8.88671875" bestFit="1" customWidth="1"/>
    <col min="10502" max="10502" width="4.6640625" customWidth="1"/>
    <col min="10503" max="10503" width="5.5546875" customWidth="1"/>
    <col min="10504" max="10504" width="8.33203125" customWidth="1"/>
    <col min="10505" max="10505" width="8.88671875" customWidth="1"/>
    <col min="10506" max="10506" width="5.109375" customWidth="1"/>
    <col min="10507" max="10508" width="6.109375" customWidth="1"/>
    <col min="10509" max="10509" width="10.6640625" bestFit="1" customWidth="1"/>
    <col min="10510" max="10510" width="10.44140625" customWidth="1"/>
    <col min="10752" max="10752" width="7.109375" bestFit="1" customWidth="1"/>
    <col min="10753" max="10753" width="9.33203125" bestFit="1" customWidth="1"/>
    <col min="10754" max="10754" width="11.6640625" bestFit="1" customWidth="1"/>
    <col min="10755" max="10755" width="5.5546875" customWidth="1"/>
    <col min="10756" max="10756" width="8.33203125" bestFit="1" customWidth="1"/>
    <col min="10757" max="10757" width="8.88671875" bestFit="1" customWidth="1"/>
    <col min="10758" max="10758" width="4.6640625" customWidth="1"/>
    <col min="10759" max="10759" width="5.5546875" customWidth="1"/>
    <col min="10760" max="10760" width="8.33203125" customWidth="1"/>
    <col min="10761" max="10761" width="8.88671875" customWidth="1"/>
    <col min="10762" max="10762" width="5.109375" customWidth="1"/>
    <col min="10763" max="10764" width="6.109375" customWidth="1"/>
    <col min="10765" max="10765" width="10.6640625" bestFit="1" customWidth="1"/>
    <col min="10766" max="10766" width="10.44140625" customWidth="1"/>
    <col min="11008" max="11008" width="7.109375" bestFit="1" customWidth="1"/>
    <col min="11009" max="11009" width="9.33203125" bestFit="1" customWidth="1"/>
    <col min="11010" max="11010" width="11.6640625" bestFit="1" customWidth="1"/>
    <col min="11011" max="11011" width="5.5546875" customWidth="1"/>
    <col min="11012" max="11012" width="8.33203125" bestFit="1" customWidth="1"/>
    <col min="11013" max="11013" width="8.88671875" bestFit="1" customWidth="1"/>
    <col min="11014" max="11014" width="4.6640625" customWidth="1"/>
    <col min="11015" max="11015" width="5.5546875" customWidth="1"/>
    <col min="11016" max="11016" width="8.33203125" customWidth="1"/>
    <col min="11017" max="11017" width="8.88671875" customWidth="1"/>
    <col min="11018" max="11018" width="5.109375" customWidth="1"/>
    <col min="11019" max="11020" width="6.109375" customWidth="1"/>
    <col min="11021" max="11021" width="10.6640625" bestFit="1" customWidth="1"/>
    <col min="11022" max="11022" width="10.44140625" customWidth="1"/>
    <col min="11264" max="11264" width="7.109375" bestFit="1" customWidth="1"/>
    <col min="11265" max="11265" width="9.33203125" bestFit="1" customWidth="1"/>
    <col min="11266" max="11266" width="11.6640625" bestFit="1" customWidth="1"/>
    <col min="11267" max="11267" width="5.5546875" customWidth="1"/>
    <col min="11268" max="11268" width="8.33203125" bestFit="1" customWidth="1"/>
    <col min="11269" max="11269" width="8.88671875" bestFit="1" customWidth="1"/>
    <col min="11270" max="11270" width="4.6640625" customWidth="1"/>
    <col min="11271" max="11271" width="5.5546875" customWidth="1"/>
    <col min="11272" max="11272" width="8.33203125" customWidth="1"/>
    <col min="11273" max="11273" width="8.88671875" customWidth="1"/>
    <col min="11274" max="11274" width="5.109375" customWidth="1"/>
    <col min="11275" max="11276" width="6.109375" customWidth="1"/>
    <col min="11277" max="11277" width="10.6640625" bestFit="1" customWidth="1"/>
    <col min="11278" max="11278" width="10.44140625" customWidth="1"/>
    <col min="11520" max="11520" width="7.109375" bestFit="1" customWidth="1"/>
    <col min="11521" max="11521" width="9.33203125" bestFit="1" customWidth="1"/>
    <col min="11522" max="11522" width="11.6640625" bestFit="1" customWidth="1"/>
    <col min="11523" max="11523" width="5.5546875" customWidth="1"/>
    <col min="11524" max="11524" width="8.33203125" bestFit="1" customWidth="1"/>
    <col min="11525" max="11525" width="8.88671875" bestFit="1" customWidth="1"/>
    <col min="11526" max="11526" width="4.6640625" customWidth="1"/>
    <col min="11527" max="11527" width="5.5546875" customWidth="1"/>
    <col min="11528" max="11528" width="8.33203125" customWidth="1"/>
    <col min="11529" max="11529" width="8.88671875" customWidth="1"/>
    <col min="11530" max="11530" width="5.109375" customWidth="1"/>
    <col min="11531" max="11532" width="6.109375" customWidth="1"/>
    <col min="11533" max="11533" width="10.6640625" bestFit="1" customWidth="1"/>
    <col min="11534" max="11534" width="10.44140625" customWidth="1"/>
    <col min="11776" max="11776" width="7.109375" bestFit="1" customWidth="1"/>
    <col min="11777" max="11777" width="9.33203125" bestFit="1" customWidth="1"/>
    <col min="11778" max="11778" width="11.6640625" bestFit="1" customWidth="1"/>
    <col min="11779" max="11779" width="5.5546875" customWidth="1"/>
    <col min="11780" max="11780" width="8.33203125" bestFit="1" customWidth="1"/>
    <col min="11781" max="11781" width="8.88671875" bestFit="1" customWidth="1"/>
    <col min="11782" max="11782" width="4.6640625" customWidth="1"/>
    <col min="11783" max="11783" width="5.5546875" customWidth="1"/>
    <col min="11784" max="11784" width="8.33203125" customWidth="1"/>
    <col min="11785" max="11785" width="8.88671875" customWidth="1"/>
    <col min="11786" max="11786" width="5.109375" customWidth="1"/>
    <col min="11787" max="11788" width="6.109375" customWidth="1"/>
    <col min="11789" max="11789" width="10.6640625" bestFit="1" customWidth="1"/>
    <col min="11790" max="11790" width="10.44140625" customWidth="1"/>
    <col min="12032" max="12032" width="7.109375" bestFit="1" customWidth="1"/>
    <col min="12033" max="12033" width="9.33203125" bestFit="1" customWidth="1"/>
    <col min="12034" max="12034" width="11.6640625" bestFit="1" customWidth="1"/>
    <col min="12035" max="12035" width="5.5546875" customWidth="1"/>
    <col min="12036" max="12036" width="8.33203125" bestFit="1" customWidth="1"/>
    <col min="12037" max="12037" width="8.88671875" bestFit="1" customWidth="1"/>
    <col min="12038" max="12038" width="4.6640625" customWidth="1"/>
    <col min="12039" max="12039" width="5.5546875" customWidth="1"/>
    <col min="12040" max="12040" width="8.33203125" customWidth="1"/>
    <col min="12041" max="12041" width="8.88671875" customWidth="1"/>
    <col min="12042" max="12042" width="5.109375" customWidth="1"/>
    <col min="12043" max="12044" width="6.109375" customWidth="1"/>
    <col min="12045" max="12045" width="10.6640625" bestFit="1" customWidth="1"/>
    <col min="12046" max="12046" width="10.44140625" customWidth="1"/>
    <col min="12288" max="12288" width="7.109375" bestFit="1" customWidth="1"/>
    <col min="12289" max="12289" width="9.33203125" bestFit="1" customWidth="1"/>
    <col min="12290" max="12290" width="11.6640625" bestFit="1" customWidth="1"/>
    <col min="12291" max="12291" width="5.5546875" customWidth="1"/>
    <col min="12292" max="12292" width="8.33203125" bestFit="1" customWidth="1"/>
    <col min="12293" max="12293" width="8.88671875" bestFit="1" customWidth="1"/>
    <col min="12294" max="12294" width="4.6640625" customWidth="1"/>
    <col min="12295" max="12295" width="5.5546875" customWidth="1"/>
    <col min="12296" max="12296" width="8.33203125" customWidth="1"/>
    <col min="12297" max="12297" width="8.88671875" customWidth="1"/>
    <col min="12298" max="12298" width="5.109375" customWidth="1"/>
    <col min="12299" max="12300" width="6.109375" customWidth="1"/>
    <col min="12301" max="12301" width="10.6640625" bestFit="1" customWidth="1"/>
    <col min="12302" max="12302" width="10.44140625" customWidth="1"/>
    <col min="12544" max="12544" width="7.109375" bestFit="1" customWidth="1"/>
    <col min="12545" max="12545" width="9.33203125" bestFit="1" customWidth="1"/>
    <col min="12546" max="12546" width="11.6640625" bestFit="1" customWidth="1"/>
    <col min="12547" max="12547" width="5.5546875" customWidth="1"/>
    <col min="12548" max="12548" width="8.33203125" bestFit="1" customWidth="1"/>
    <col min="12549" max="12549" width="8.88671875" bestFit="1" customWidth="1"/>
    <col min="12550" max="12550" width="4.6640625" customWidth="1"/>
    <col min="12551" max="12551" width="5.5546875" customWidth="1"/>
    <col min="12552" max="12552" width="8.33203125" customWidth="1"/>
    <col min="12553" max="12553" width="8.88671875" customWidth="1"/>
    <col min="12554" max="12554" width="5.109375" customWidth="1"/>
    <col min="12555" max="12556" width="6.109375" customWidth="1"/>
    <col min="12557" max="12557" width="10.6640625" bestFit="1" customWidth="1"/>
    <col min="12558" max="12558" width="10.44140625" customWidth="1"/>
    <col min="12800" max="12800" width="7.109375" bestFit="1" customWidth="1"/>
    <col min="12801" max="12801" width="9.33203125" bestFit="1" customWidth="1"/>
    <col min="12802" max="12802" width="11.6640625" bestFit="1" customWidth="1"/>
    <col min="12803" max="12803" width="5.5546875" customWidth="1"/>
    <col min="12804" max="12804" width="8.33203125" bestFit="1" customWidth="1"/>
    <col min="12805" max="12805" width="8.88671875" bestFit="1" customWidth="1"/>
    <col min="12806" max="12806" width="4.6640625" customWidth="1"/>
    <col min="12807" max="12807" width="5.5546875" customWidth="1"/>
    <col min="12808" max="12808" width="8.33203125" customWidth="1"/>
    <col min="12809" max="12809" width="8.88671875" customWidth="1"/>
    <col min="12810" max="12810" width="5.109375" customWidth="1"/>
    <col min="12811" max="12812" width="6.109375" customWidth="1"/>
    <col min="12813" max="12813" width="10.6640625" bestFit="1" customWidth="1"/>
    <col min="12814" max="12814" width="10.44140625" customWidth="1"/>
    <col min="13056" max="13056" width="7.109375" bestFit="1" customWidth="1"/>
    <col min="13057" max="13057" width="9.33203125" bestFit="1" customWidth="1"/>
    <col min="13058" max="13058" width="11.6640625" bestFit="1" customWidth="1"/>
    <col min="13059" max="13059" width="5.5546875" customWidth="1"/>
    <col min="13060" max="13060" width="8.33203125" bestFit="1" customWidth="1"/>
    <col min="13061" max="13061" width="8.88671875" bestFit="1" customWidth="1"/>
    <col min="13062" max="13062" width="4.6640625" customWidth="1"/>
    <col min="13063" max="13063" width="5.5546875" customWidth="1"/>
    <col min="13064" max="13064" width="8.33203125" customWidth="1"/>
    <col min="13065" max="13065" width="8.88671875" customWidth="1"/>
    <col min="13066" max="13066" width="5.109375" customWidth="1"/>
    <col min="13067" max="13068" width="6.109375" customWidth="1"/>
    <col min="13069" max="13069" width="10.6640625" bestFit="1" customWidth="1"/>
    <col min="13070" max="13070" width="10.44140625" customWidth="1"/>
    <col min="13312" max="13312" width="7.109375" bestFit="1" customWidth="1"/>
    <col min="13313" max="13313" width="9.33203125" bestFit="1" customWidth="1"/>
    <col min="13314" max="13314" width="11.6640625" bestFit="1" customWidth="1"/>
    <col min="13315" max="13315" width="5.5546875" customWidth="1"/>
    <col min="13316" max="13316" width="8.33203125" bestFit="1" customWidth="1"/>
    <col min="13317" max="13317" width="8.88671875" bestFit="1" customWidth="1"/>
    <col min="13318" max="13318" width="4.6640625" customWidth="1"/>
    <col min="13319" max="13319" width="5.5546875" customWidth="1"/>
    <col min="13320" max="13320" width="8.33203125" customWidth="1"/>
    <col min="13321" max="13321" width="8.88671875" customWidth="1"/>
    <col min="13322" max="13322" width="5.109375" customWidth="1"/>
    <col min="13323" max="13324" width="6.109375" customWidth="1"/>
    <col min="13325" max="13325" width="10.6640625" bestFit="1" customWidth="1"/>
    <col min="13326" max="13326" width="10.44140625" customWidth="1"/>
    <col min="13568" max="13568" width="7.109375" bestFit="1" customWidth="1"/>
    <col min="13569" max="13569" width="9.33203125" bestFit="1" customWidth="1"/>
    <col min="13570" max="13570" width="11.6640625" bestFit="1" customWidth="1"/>
    <col min="13571" max="13571" width="5.5546875" customWidth="1"/>
    <col min="13572" max="13572" width="8.33203125" bestFit="1" customWidth="1"/>
    <col min="13573" max="13573" width="8.88671875" bestFit="1" customWidth="1"/>
    <col min="13574" max="13574" width="4.6640625" customWidth="1"/>
    <col min="13575" max="13575" width="5.5546875" customWidth="1"/>
    <col min="13576" max="13576" width="8.33203125" customWidth="1"/>
    <col min="13577" max="13577" width="8.88671875" customWidth="1"/>
    <col min="13578" max="13578" width="5.109375" customWidth="1"/>
    <col min="13579" max="13580" width="6.109375" customWidth="1"/>
    <col min="13581" max="13581" width="10.6640625" bestFit="1" customWidth="1"/>
    <col min="13582" max="13582" width="10.44140625" customWidth="1"/>
    <col min="13824" max="13824" width="7.109375" bestFit="1" customWidth="1"/>
    <col min="13825" max="13825" width="9.33203125" bestFit="1" customWidth="1"/>
    <col min="13826" max="13826" width="11.6640625" bestFit="1" customWidth="1"/>
    <col min="13827" max="13827" width="5.5546875" customWidth="1"/>
    <col min="13828" max="13828" width="8.33203125" bestFit="1" customWidth="1"/>
    <col min="13829" max="13829" width="8.88671875" bestFit="1" customWidth="1"/>
    <col min="13830" max="13830" width="4.6640625" customWidth="1"/>
    <col min="13831" max="13831" width="5.5546875" customWidth="1"/>
    <col min="13832" max="13832" width="8.33203125" customWidth="1"/>
    <col min="13833" max="13833" width="8.88671875" customWidth="1"/>
    <col min="13834" max="13834" width="5.109375" customWidth="1"/>
    <col min="13835" max="13836" width="6.109375" customWidth="1"/>
    <col min="13837" max="13837" width="10.6640625" bestFit="1" customWidth="1"/>
    <col min="13838" max="13838" width="10.44140625" customWidth="1"/>
    <col min="14080" max="14080" width="7.109375" bestFit="1" customWidth="1"/>
    <col min="14081" max="14081" width="9.33203125" bestFit="1" customWidth="1"/>
    <col min="14082" max="14082" width="11.6640625" bestFit="1" customWidth="1"/>
    <col min="14083" max="14083" width="5.5546875" customWidth="1"/>
    <col min="14084" max="14084" width="8.33203125" bestFit="1" customWidth="1"/>
    <col min="14085" max="14085" width="8.88671875" bestFit="1" customWidth="1"/>
    <col min="14086" max="14086" width="4.6640625" customWidth="1"/>
    <col min="14087" max="14087" width="5.5546875" customWidth="1"/>
    <col min="14088" max="14088" width="8.33203125" customWidth="1"/>
    <col min="14089" max="14089" width="8.88671875" customWidth="1"/>
    <col min="14090" max="14090" width="5.109375" customWidth="1"/>
    <col min="14091" max="14092" width="6.109375" customWidth="1"/>
    <col min="14093" max="14093" width="10.6640625" bestFit="1" customWidth="1"/>
    <col min="14094" max="14094" width="10.44140625" customWidth="1"/>
    <col min="14336" max="14336" width="7.109375" bestFit="1" customWidth="1"/>
    <col min="14337" max="14337" width="9.33203125" bestFit="1" customWidth="1"/>
    <col min="14338" max="14338" width="11.6640625" bestFit="1" customWidth="1"/>
    <col min="14339" max="14339" width="5.5546875" customWidth="1"/>
    <col min="14340" max="14340" width="8.33203125" bestFit="1" customWidth="1"/>
    <col min="14341" max="14341" width="8.88671875" bestFit="1" customWidth="1"/>
    <col min="14342" max="14342" width="4.6640625" customWidth="1"/>
    <col min="14343" max="14343" width="5.5546875" customWidth="1"/>
    <col min="14344" max="14344" width="8.33203125" customWidth="1"/>
    <col min="14345" max="14345" width="8.88671875" customWidth="1"/>
    <col min="14346" max="14346" width="5.109375" customWidth="1"/>
    <col min="14347" max="14348" width="6.109375" customWidth="1"/>
    <col min="14349" max="14349" width="10.6640625" bestFit="1" customWidth="1"/>
    <col min="14350" max="14350" width="10.44140625" customWidth="1"/>
    <col min="14592" max="14592" width="7.109375" bestFit="1" customWidth="1"/>
    <col min="14593" max="14593" width="9.33203125" bestFit="1" customWidth="1"/>
    <col min="14594" max="14594" width="11.6640625" bestFit="1" customWidth="1"/>
    <col min="14595" max="14595" width="5.5546875" customWidth="1"/>
    <col min="14596" max="14596" width="8.33203125" bestFit="1" customWidth="1"/>
    <col min="14597" max="14597" width="8.88671875" bestFit="1" customWidth="1"/>
    <col min="14598" max="14598" width="4.6640625" customWidth="1"/>
    <col min="14599" max="14599" width="5.5546875" customWidth="1"/>
    <col min="14600" max="14600" width="8.33203125" customWidth="1"/>
    <col min="14601" max="14601" width="8.88671875" customWidth="1"/>
    <col min="14602" max="14602" width="5.109375" customWidth="1"/>
    <col min="14603" max="14604" width="6.109375" customWidth="1"/>
    <col min="14605" max="14605" width="10.6640625" bestFit="1" customWidth="1"/>
    <col min="14606" max="14606" width="10.44140625" customWidth="1"/>
    <col min="14848" max="14848" width="7.109375" bestFit="1" customWidth="1"/>
    <col min="14849" max="14849" width="9.33203125" bestFit="1" customWidth="1"/>
    <col min="14850" max="14850" width="11.6640625" bestFit="1" customWidth="1"/>
    <col min="14851" max="14851" width="5.5546875" customWidth="1"/>
    <col min="14852" max="14852" width="8.33203125" bestFit="1" customWidth="1"/>
    <col min="14853" max="14853" width="8.88671875" bestFit="1" customWidth="1"/>
    <col min="14854" max="14854" width="4.6640625" customWidth="1"/>
    <col min="14855" max="14855" width="5.5546875" customWidth="1"/>
    <col min="14856" max="14856" width="8.33203125" customWidth="1"/>
    <col min="14857" max="14857" width="8.88671875" customWidth="1"/>
    <col min="14858" max="14858" width="5.109375" customWidth="1"/>
    <col min="14859" max="14860" width="6.109375" customWidth="1"/>
    <col min="14861" max="14861" width="10.6640625" bestFit="1" customWidth="1"/>
    <col min="14862" max="14862" width="10.44140625" customWidth="1"/>
    <col min="15104" max="15104" width="7.109375" bestFit="1" customWidth="1"/>
    <col min="15105" max="15105" width="9.33203125" bestFit="1" customWidth="1"/>
    <col min="15106" max="15106" width="11.6640625" bestFit="1" customWidth="1"/>
    <col min="15107" max="15107" width="5.5546875" customWidth="1"/>
    <col min="15108" max="15108" width="8.33203125" bestFit="1" customWidth="1"/>
    <col min="15109" max="15109" width="8.88671875" bestFit="1" customWidth="1"/>
    <col min="15110" max="15110" width="4.6640625" customWidth="1"/>
    <col min="15111" max="15111" width="5.5546875" customWidth="1"/>
    <col min="15112" max="15112" width="8.33203125" customWidth="1"/>
    <col min="15113" max="15113" width="8.88671875" customWidth="1"/>
    <col min="15114" max="15114" width="5.109375" customWidth="1"/>
    <col min="15115" max="15116" width="6.109375" customWidth="1"/>
    <col min="15117" max="15117" width="10.6640625" bestFit="1" customWidth="1"/>
    <col min="15118" max="15118" width="10.44140625" customWidth="1"/>
    <col min="15360" max="15360" width="7.109375" bestFit="1" customWidth="1"/>
    <col min="15361" max="15361" width="9.33203125" bestFit="1" customWidth="1"/>
    <col min="15362" max="15362" width="11.6640625" bestFit="1" customWidth="1"/>
    <col min="15363" max="15363" width="5.5546875" customWidth="1"/>
    <col min="15364" max="15364" width="8.33203125" bestFit="1" customWidth="1"/>
    <col min="15365" max="15365" width="8.88671875" bestFit="1" customWidth="1"/>
    <col min="15366" max="15366" width="4.6640625" customWidth="1"/>
    <col min="15367" max="15367" width="5.5546875" customWidth="1"/>
    <col min="15368" max="15368" width="8.33203125" customWidth="1"/>
    <col min="15369" max="15369" width="8.88671875" customWidth="1"/>
    <col min="15370" max="15370" width="5.109375" customWidth="1"/>
    <col min="15371" max="15372" width="6.109375" customWidth="1"/>
    <col min="15373" max="15373" width="10.6640625" bestFit="1" customWidth="1"/>
    <col min="15374" max="15374" width="10.44140625" customWidth="1"/>
    <col min="15616" max="15616" width="7.109375" bestFit="1" customWidth="1"/>
    <col min="15617" max="15617" width="9.33203125" bestFit="1" customWidth="1"/>
    <col min="15618" max="15618" width="11.6640625" bestFit="1" customWidth="1"/>
    <col min="15619" max="15619" width="5.5546875" customWidth="1"/>
    <col min="15620" max="15620" width="8.33203125" bestFit="1" customWidth="1"/>
    <col min="15621" max="15621" width="8.88671875" bestFit="1" customWidth="1"/>
    <col min="15622" max="15622" width="4.6640625" customWidth="1"/>
    <col min="15623" max="15623" width="5.5546875" customWidth="1"/>
    <col min="15624" max="15624" width="8.33203125" customWidth="1"/>
    <col min="15625" max="15625" width="8.88671875" customWidth="1"/>
    <col min="15626" max="15626" width="5.109375" customWidth="1"/>
    <col min="15627" max="15628" width="6.109375" customWidth="1"/>
    <col min="15629" max="15629" width="10.6640625" bestFit="1" customWidth="1"/>
    <col min="15630" max="15630" width="10.44140625" customWidth="1"/>
    <col min="15872" max="15872" width="7.109375" bestFit="1" customWidth="1"/>
    <col min="15873" max="15873" width="9.33203125" bestFit="1" customWidth="1"/>
    <col min="15874" max="15874" width="11.6640625" bestFit="1" customWidth="1"/>
    <col min="15875" max="15875" width="5.5546875" customWidth="1"/>
    <col min="15876" max="15876" width="8.33203125" bestFit="1" customWidth="1"/>
    <col min="15877" max="15877" width="8.88671875" bestFit="1" customWidth="1"/>
    <col min="15878" max="15878" width="4.6640625" customWidth="1"/>
    <col min="15879" max="15879" width="5.5546875" customWidth="1"/>
    <col min="15880" max="15880" width="8.33203125" customWidth="1"/>
    <col min="15881" max="15881" width="8.88671875" customWidth="1"/>
    <col min="15882" max="15882" width="5.109375" customWidth="1"/>
    <col min="15883" max="15884" width="6.109375" customWidth="1"/>
    <col min="15885" max="15885" width="10.6640625" bestFit="1" customWidth="1"/>
    <col min="15886" max="15886" width="10.44140625" customWidth="1"/>
    <col min="16128" max="16128" width="7.109375" bestFit="1" customWidth="1"/>
    <col min="16129" max="16129" width="9.33203125" bestFit="1" customWidth="1"/>
    <col min="16130" max="16130" width="11.6640625" bestFit="1" customWidth="1"/>
    <col min="16131" max="16131" width="5.5546875" customWidth="1"/>
    <col min="16132" max="16132" width="8.33203125" bestFit="1" customWidth="1"/>
    <col min="16133" max="16133" width="8.88671875" bestFit="1" customWidth="1"/>
    <col min="16134" max="16134" width="4.6640625" customWidth="1"/>
    <col min="16135" max="16135" width="5.5546875" customWidth="1"/>
    <col min="16136" max="16136" width="8.33203125" customWidth="1"/>
    <col min="16137" max="16137" width="8.88671875" customWidth="1"/>
    <col min="16138" max="16138" width="5.109375" customWidth="1"/>
    <col min="16139" max="16140" width="6.109375" customWidth="1"/>
    <col min="16141" max="16141" width="10.6640625" bestFit="1" customWidth="1"/>
    <col min="16142" max="16142" width="10.44140625" customWidth="1"/>
  </cols>
  <sheetData>
    <row r="1" spans="1:15" s="98" customFormat="1" ht="28.8" x14ac:dyDescent="0.55000000000000004">
      <c r="D1" s="99"/>
      <c r="E1" s="100" t="s">
        <v>23</v>
      </c>
      <c r="N1" s="101"/>
      <c r="O1" s="102"/>
    </row>
    <row r="3" spans="1:15" ht="30" customHeight="1" x14ac:dyDescent="0.4">
      <c r="A3" s="103"/>
      <c r="B3" s="104"/>
      <c r="C3" s="104"/>
      <c r="D3" s="105" t="s">
        <v>24</v>
      </c>
      <c r="E3" s="105"/>
      <c r="F3" s="106"/>
      <c r="G3" s="106"/>
      <c r="H3" s="107" t="s">
        <v>25</v>
      </c>
      <c r="I3" s="107"/>
      <c r="J3" s="106"/>
      <c r="K3" s="107" t="s">
        <v>26</v>
      </c>
      <c r="L3" s="104"/>
      <c r="M3" s="104"/>
      <c r="N3" s="108"/>
    </row>
    <row r="4" spans="1:15" ht="30" customHeight="1" x14ac:dyDescent="0.35">
      <c r="A4" s="103"/>
      <c r="B4" s="104"/>
      <c r="C4" s="104"/>
      <c r="D4" s="110"/>
      <c r="E4" s="110"/>
      <c r="F4" s="104"/>
      <c r="G4" s="104"/>
      <c r="H4" s="111"/>
      <c r="I4" s="111"/>
      <c r="J4" s="104"/>
      <c r="K4" s="104"/>
      <c r="L4" s="104"/>
      <c r="M4" s="104"/>
      <c r="N4" s="108"/>
    </row>
    <row r="5" spans="1:15" s="119" customFormat="1" ht="36" x14ac:dyDescent="0.35">
      <c r="A5" s="112" t="s">
        <v>0</v>
      </c>
      <c r="B5" s="113" t="s">
        <v>27</v>
      </c>
      <c r="C5" s="113" t="s">
        <v>28</v>
      </c>
      <c r="D5" s="114" t="s">
        <v>29</v>
      </c>
      <c r="E5" s="115" t="s">
        <v>30</v>
      </c>
      <c r="F5" s="116" t="s">
        <v>31</v>
      </c>
      <c r="G5" s="113" t="s">
        <v>32</v>
      </c>
      <c r="H5" s="114" t="s">
        <v>29</v>
      </c>
      <c r="I5" s="115" t="s">
        <v>30</v>
      </c>
      <c r="J5" s="116" t="s">
        <v>31</v>
      </c>
      <c r="K5" s="113" t="s">
        <v>33</v>
      </c>
      <c r="L5" s="117" t="s">
        <v>34</v>
      </c>
      <c r="M5" s="117" t="s">
        <v>35</v>
      </c>
      <c r="N5" s="117" t="s">
        <v>36</v>
      </c>
      <c r="O5" s="118" t="s">
        <v>37</v>
      </c>
    </row>
    <row r="6" spans="1:15" ht="24" customHeight="1" x14ac:dyDescent="0.35">
      <c r="A6" s="120">
        <v>35309</v>
      </c>
      <c r="B6" s="113">
        <v>4</v>
      </c>
      <c r="C6" s="113" t="s">
        <v>10</v>
      </c>
      <c r="D6" s="114">
        <v>1</v>
      </c>
      <c r="E6" s="115">
        <v>2</v>
      </c>
      <c r="F6" s="116">
        <v>0</v>
      </c>
      <c r="G6" s="113">
        <v>7</v>
      </c>
      <c r="H6" s="121">
        <f>IFERROR(SUM(D6/B6)*G6,)</f>
        <v>1.75</v>
      </c>
      <c r="I6" s="122">
        <f t="shared" ref="I6" si="0">SUM((E6/110)*720)</f>
        <v>13.09090909090909</v>
      </c>
      <c r="J6" s="123">
        <f t="shared" ref="J6" si="1">SUM((F6/110)*720)</f>
        <v>0</v>
      </c>
      <c r="K6" s="124">
        <f t="shared" ref="K6:K7" si="2">SUM(H6+I6+J6)</f>
        <v>14.84090909090909</v>
      </c>
      <c r="L6" s="125">
        <f>SUM(J6/(I6+J6)*100)</f>
        <v>0</v>
      </c>
      <c r="M6" s="125">
        <f>100-L6</f>
        <v>100</v>
      </c>
      <c r="N6" s="126">
        <f>K6</f>
        <v>14.84090909090909</v>
      </c>
      <c r="O6" s="109">
        <v>187.80991735537191</v>
      </c>
    </row>
    <row r="7" spans="1:15" ht="24" customHeight="1" x14ac:dyDescent="0.35">
      <c r="A7" s="120">
        <v>35310</v>
      </c>
      <c r="B7" s="113">
        <v>4</v>
      </c>
      <c r="C7" s="113" t="s">
        <v>10</v>
      </c>
      <c r="D7" s="114">
        <v>20</v>
      </c>
      <c r="E7" s="115">
        <v>20</v>
      </c>
      <c r="F7" s="116">
        <v>14</v>
      </c>
      <c r="G7" s="113">
        <v>9</v>
      </c>
      <c r="H7" s="121">
        <f t="shared" ref="H7:H37" si="3">IFERROR(SUM(D7/B7)*G7,)</f>
        <v>45</v>
      </c>
      <c r="I7" s="122">
        <f t="shared" ref="I7" si="4">SUM((E7/110)*720)</f>
        <v>130.90909090909091</v>
      </c>
      <c r="J7" s="123">
        <f t="shared" ref="J7" si="5">SUM((F7/110)*720)</f>
        <v>91.636363636363626</v>
      </c>
      <c r="K7" s="124">
        <f t="shared" si="2"/>
        <v>267.5454545454545</v>
      </c>
      <c r="L7" s="125">
        <f t="shared" ref="L7:L11" si="6">SUM(J7/(I7+J7)*100)</f>
        <v>41.17647058823529</v>
      </c>
      <c r="M7" s="125">
        <f t="shared" ref="M7:M37" si="7">100-L7</f>
        <v>58.82352941176471</v>
      </c>
      <c r="N7" s="126">
        <f>N6+K7</f>
        <v>282.38636363636357</v>
      </c>
      <c r="O7" s="109">
        <v>393.10283353010624</v>
      </c>
    </row>
    <row r="8" spans="1:15" ht="24" customHeight="1" x14ac:dyDescent="0.35">
      <c r="A8" s="120">
        <v>35311</v>
      </c>
      <c r="B8" s="113">
        <v>5</v>
      </c>
      <c r="C8" s="113" t="s">
        <v>10</v>
      </c>
      <c r="D8" s="114">
        <v>26</v>
      </c>
      <c r="E8" s="115">
        <v>2</v>
      </c>
      <c r="F8" s="116">
        <v>15</v>
      </c>
      <c r="G8" s="113">
        <v>12</v>
      </c>
      <c r="H8" s="121">
        <f t="shared" si="3"/>
        <v>62.400000000000006</v>
      </c>
      <c r="I8" s="122">
        <f t="shared" ref="I8" si="8">SUM((E8/110)*720)</f>
        <v>13.09090909090909</v>
      </c>
      <c r="J8" s="123">
        <f t="shared" ref="J8:J22" si="9">SUM((F8/110)*720)</f>
        <v>98.181818181818173</v>
      </c>
      <c r="K8" s="124">
        <f t="shared" ref="K8" si="10">SUM(H8+I8+J8)</f>
        <v>173.67272727272729</v>
      </c>
      <c r="L8" s="125">
        <f t="shared" si="6"/>
        <v>88.235294117647058</v>
      </c>
      <c r="M8" s="125">
        <f t="shared" si="7"/>
        <v>11.764705882352942</v>
      </c>
      <c r="N8" s="126">
        <f t="shared" ref="N8:N37" si="11">N7+K8</f>
        <v>456.05909090909086</v>
      </c>
      <c r="O8" s="109">
        <v>650.19580873671771</v>
      </c>
    </row>
    <row r="9" spans="1:15" ht="24" customHeight="1" x14ac:dyDescent="0.35">
      <c r="A9" s="120">
        <v>35312</v>
      </c>
      <c r="B9" s="127">
        <v>5</v>
      </c>
      <c r="C9" s="113" t="s">
        <v>10</v>
      </c>
      <c r="D9" s="128">
        <v>60</v>
      </c>
      <c r="E9" s="129">
        <v>4</v>
      </c>
      <c r="F9" s="130">
        <v>29</v>
      </c>
      <c r="G9" s="131">
        <v>7</v>
      </c>
      <c r="H9" s="121">
        <f t="shared" si="3"/>
        <v>84</v>
      </c>
      <c r="I9" s="122">
        <f t="shared" ref="I9:I22" si="12">SUM((E9/110)*720)</f>
        <v>26.18181818181818</v>
      </c>
      <c r="J9" s="123">
        <f t="shared" si="9"/>
        <v>189.81818181818181</v>
      </c>
      <c r="K9" s="124">
        <f t="shared" ref="K9:K24" si="13">SUM(H9+I9+J9)</f>
        <v>300</v>
      </c>
      <c r="L9" s="125">
        <f t="shared" si="6"/>
        <v>87.878787878787875</v>
      </c>
      <c r="M9" s="125">
        <f t="shared" si="7"/>
        <v>12.121212121212125</v>
      </c>
      <c r="N9" s="126">
        <f t="shared" si="11"/>
        <v>756.05909090909086</v>
      </c>
      <c r="O9" s="109">
        <v>871.5181227863045</v>
      </c>
    </row>
    <row r="10" spans="1:15" ht="24" customHeight="1" x14ac:dyDescent="0.35">
      <c r="A10" s="120">
        <v>35313</v>
      </c>
      <c r="B10" s="113">
        <v>4</v>
      </c>
      <c r="C10" s="113" t="s">
        <v>10</v>
      </c>
      <c r="D10" s="114">
        <v>230</v>
      </c>
      <c r="E10" s="115">
        <v>5</v>
      </c>
      <c r="F10" s="116">
        <v>20</v>
      </c>
      <c r="G10" s="113">
        <v>7</v>
      </c>
      <c r="H10" s="121">
        <f t="shared" si="3"/>
        <v>402.5</v>
      </c>
      <c r="I10" s="122">
        <f t="shared" si="12"/>
        <v>32.727272727272727</v>
      </c>
      <c r="J10" s="123">
        <f t="shared" si="9"/>
        <v>130.90909090909091</v>
      </c>
      <c r="K10" s="124">
        <f t="shared" si="13"/>
        <v>566.13636363636363</v>
      </c>
      <c r="L10" s="125">
        <f t="shared" si="6"/>
        <v>80</v>
      </c>
      <c r="M10" s="125">
        <f t="shared" si="7"/>
        <v>20</v>
      </c>
      <c r="N10" s="126">
        <f t="shared" si="11"/>
        <v>1322.1954545454546</v>
      </c>
      <c r="O10" s="109">
        <v>1121.3486225895315</v>
      </c>
    </row>
    <row r="11" spans="1:15" ht="24" customHeight="1" x14ac:dyDescent="0.35">
      <c r="A11" s="120">
        <v>35314</v>
      </c>
      <c r="B11" s="113">
        <v>3</v>
      </c>
      <c r="C11" s="113" t="s">
        <v>10</v>
      </c>
      <c r="D11" s="114">
        <v>20</v>
      </c>
      <c r="E11" s="115">
        <v>9</v>
      </c>
      <c r="F11" s="116">
        <v>13</v>
      </c>
      <c r="G11" s="113">
        <v>8</v>
      </c>
      <c r="H11" s="121">
        <f t="shared" si="3"/>
        <v>53.333333333333336</v>
      </c>
      <c r="I11" s="122">
        <f t="shared" si="12"/>
        <v>58.909090909090907</v>
      </c>
      <c r="J11" s="123">
        <f t="shared" si="9"/>
        <v>85.090909090909093</v>
      </c>
      <c r="K11" s="124">
        <f t="shared" si="13"/>
        <v>197.33333333333334</v>
      </c>
      <c r="L11" s="125">
        <f t="shared" si="6"/>
        <v>59.090909090909093</v>
      </c>
      <c r="M11" s="125">
        <f t="shared" si="7"/>
        <v>40.909090909090907</v>
      </c>
      <c r="N11" s="126">
        <f t="shared" si="11"/>
        <v>1519.5287878787879</v>
      </c>
      <c r="O11" s="109">
        <v>1476.2911845730025</v>
      </c>
    </row>
    <row r="12" spans="1:15" ht="24" customHeight="1" x14ac:dyDescent="0.35">
      <c r="A12" s="120">
        <v>35315</v>
      </c>
      <c r="B12" s="113">
        <v>4</v>
      </c>
      <c r="C12" s="113" t="s">
        <v>10</v>
      </c>
      <c r="D12" s="114">
        <v>120</v>
      </c>
      <c r="E12" s="115">
        <v>3</v>
      </c>
      <c r="F12" s="116">
        <v>8</v>
      </c>
      <c r="G12" s="113">
        <v>4</v>
      </c>
      <c r="H12" s="121">
        <f t="shared" si="3"/>
        <v>120</v>
      </c>
      <c r="I12" s="122">
        <f t="shared" si="12"/>
        <v>19.636363636363637</v>
      </c>
      <c r="J12" s="123">
        <f t="shared" si="9"/>
        <v>52.36363636363636</v>
      </c>
      <c r="K12" s="124">
        <f t="shared" si="13"/>
        <v>192</v>
      </c>
      <c r="L12" s="125">
        <f t="shared" ref="L12:L37" si="14">SUM(J12/(I12+J12)*100)</f>
        <v>72.72727272727272</v>
      </c>
      <c r="M12" s="125">
        <f t="shared" si="7"/>
        <v>27.27272727272728</v>
      </c>
      <c r="N12" s="126">
        <f t="shared" si="11"/>
        <v>1711.5287878787879</v>
      </c>
      <c r="O12" s="109">
        <v>1864.2956709956709</v>
      </c>
    </row>
    <row r="13" spans="1:15" ht="24" customHeight="1" x14ac:dyDescent="0.35">
      <c r="A13" s="120">
        <v>35316</v>
      </c>
      <c r="B13" s="113">
        <v>4</v>
      </c>
      <c r="C13" s="113" t="s">
        <v>10</v>
      </c>
      <c r="D13" s="114">
        <v>30</v>
      </c>
      <c r="E13" s="115">
        <v>3</v>
      </c>
      <c r="F13" s="116">
        <v>18</v>
      </c>
      <c r="G13" s="113">
        <v>4</v>
      </c>
      <c r="H13" s="121">
        <f t="shared" si="3"/>
        <v>30</v>
      </c>
      <c r="I13" s="122">
        <f t="shared" si="12"/>
        <v>19.636363636363637</v>
      </c>
      <c r="J13" s="123">
        <f t="shared" si="9"/>
        <v>117.81818181818181</v>
      </c>
      <c r="K13" s="124">
        <f t="shared" si="13"/>
        <v>167.45454545454544</v>
      </c>
      <c r="L13" s="125">
        <f t="shared" si="14"/>
        <v>85.714285714285722</v>
      </c>
      <c r="M13" s="125">
        <f t="shared" si="7"/>
        <v>14.285714285714278</v>
      </c>
      <c r="N13" s="126">
        <f t="shared" si="11"/>
        <v>1878.9833333333333</v>
      </c>
      <c r="O13" s="109">
        <v>2281.0476584022035</v>
      </c>
    </row>
    <row r="14" spans="1:15" ht="24" customHeight="1" x14ac:dyDescent="0.35">
      <c r="A14" s="120">
        <v>35317</v>
      </c>
      <c r="B14" s="113">
        <v>2</v>
      </c>
      <c r="C14" s="113" t="s">
        <v>10</v>
      </c>
      <c r="D14" s="114">
        <v>0</v>
      </c>
      <c r="E14" s="115">
        <v>4</v>
      </c>
      <c r="F14" s="116">
        <v>15</v>
      </c>
      <c r="G14" s="113">
        <v>4</v>
      </c>
      <c r="H14" s="121">
        <f t="shared" si="3"/>
        <v>0</v>
      </c>
      <c r="I14" s="122">
        <f t="shared" si="12"/>
        <v>26.18181818181818</v>
      </c>
      <c r="J14" s="123">
        <f t="shared" si="9"/>
        <v>98.181818181818173</v>
      </c>
      <c r="K14" s="124">
        <f t="shared" si="13"/>
        <v>124.36363636363635</v>
      </c>
      <c r="L14" s="125">
        <f t="shared" si="14"/>
        <v>78.94736842105263</v>
      </c>
      <c r="M14" s="125">
        <f t="shared" si="7"/>
        <v>21.05263157894737</v>
      </c>
      <c r="N14" s="126">
        <f t="shared" si="11"/>
        <v>2003.3469696969696</v>
      </c>
      <c r="O14" s="109">
        <v>2810.6924242424243</v>
      </c>
    </row>
    <row r="15" spans="1:15" ht="24" customHeight="1" x14ac:dyDescent="0.35">
      <c r="A15" s="120">
        <v>35318</v>
      </c>
      <c r="B15" s="113">
        <v>4</v>
      </c>
      <c r="C15" s="113" t="s">
        <v>10</v>
      </c>
      <c r="D15" s="114">
        <v>120</v>
      </c>
      <c r="E15" s="115">
        <v>1</v>
      </c>
      <c r="F15" s="116">
        <v>11</v>
      </c>
      <c r="G15" s="113">
        <v>6</v>
      </c>
      <c r="H15" s="121">
        <f t="shared" si="3"/>
        <v>180</v>
      </c>
      <c r="I15" s="122">
        <f t="shared" si="12"/>
        <v>6.545454545454545</v>
      </c>
      <c r="J15" s="123">
        <f t="shared" si="9"/>
        <v>72</v>
      </c>
      <c r="K15" s="124">
        <f t="shared" si="13"/>
        <v>258.5454545454545</v>
      </c>
      <c r="L15" s="125">
        <f t="shared" si="14"/>
        <v>91.666666666666657</v>
      </c>
      <c r="M15" s="125">
        <f t="shared" si="7"/>
        <v>8.3333333333333428</v>
      </c>
      <c r="N15" s="126">
        <f t="shared" si="11"/>
        <v>2261.8924242424241</v>
      </c>
      <c r="O15" s="109">
        <v>3406.8659681227859</v>
      </c>
    </row>
    <row r="16" spans="1:15" ht="24" customHeight="1" x14ac:dyDescent="0.35">
      <c r="A16" s="120">
        <v>35319</v>
      </c>
      <c r="B16" s="113">
        <v>4</v>
      </c>
      <c r="C16" s="113" t="s">
        <v>10</v>
      </c>
      <c r="D16" s="114">
        <v>101</v>
      </c>
      <c r="E16" s="115">
        <v>3</v>
      </c>
      <c r="F16" s="116">
        <v>26</v>
      </c>
      <c r="G16" s="113">
        <v>8</v>
      </c>
      <c r="H16" s="121">
        <f t="shared" si="3"/>
        <v>202</v>
      </c>
      <c r="I16" s="122">
        <f t="shared" si="12"/>
        <v>19.636363636363637</v>
      </c>
      <c r="J16" s="123">
        <f t="shared" si="9"/>
        <v>170.18181818181819</v>
      </c>
      <c r="K16" s="124">
        <f t="shared" si="13"/>
        <v>391.81818181818181</v>
      </c>
      <c r="L16" s="125">
        <f t="shared" si="14"/>
        <v>89.65517241379311</v>
      </c>
      <c r="M16" s="125">
        <f t="shared" si="7"/>
        <v>10.34482758620689</v>
      </c>
      <c r="N16" s="126">
        <f t="shared" si="11"/>
        <v>2653.7106060606061</v>
      </c>
      <c r="O16" s="109">
        <v>4149.7557359307366</v>
      </c>
    </row>
    <row r="17" spans="1:16" ht="24" customHeight="1" x14ac:dyDescent="0.35">
      <c r="A17" s="120">
        <v>35320</v>
      </c>
      <c r="B17" s="113">
        <v>3</v>
      </c>
      <c r="C17" s="113" t="s">
        <v>10</v>
      </c>
      <c r="D17" s="114">
        <v>130</v>
      </c>
      <c r="E17" s="115">
        <v>4</v>
      </c>
      <c r="F17" s="116">
        <v>14</v>
      </c>
      <c r="G17" s="113">
        <v>7</v>
      </c>
      <c r="H17" s="121">
        <f t="shared" si="3"/>
        <v>303.33333333333337</v>
      </c>
      <c r="I17" s="122">
        <f t="shared" si="12"/>
        <v>26.18181818181818</v>
      </c>
      <c r="J17" s="123">
        <f t="shared" si="9"/>
        <v>91.636363636363626</v>
      </c>
      <c r="K17" s="124">
        <f t="shared" si="13"/>
        <v>421.15151515151518</v>
      </c>
      <c r="L17" s="125">
        <f t="shared" si="14"/>
        <v>77.777777777777771</v>
      </c>
      <c r="M17" s="125">
        <f t="shared" si="7"/>
        <v>22.222222222222229</v>
      </c>
      <c r="N17" s="126">
        <f t="shared" si="11"/>
        <v>3074.8621212121211</v>
      </c>
      <c r="O17" s="109">
        <v>4778.380942542306</v>
      </c>
    </row>
    <row r="18" spans="1:16" ht="24" customHeight="1" x14ac:dyDescent="0.35">
      <c r="A18" s="120">
        <v>35321</v>
      </c>
      <c r="B18" s="113">
        <v>5</v>
      </c>
      <c r="C18" s="113" t="s">
        <v>10</v>
      </c>
      <c r="D18" s="114">
        <v>0</v>
      </c>
      <c r="E18" s="115">
        <v>5</v>
      </c>
      <c r="F18" s="116">
        <v>13</v>
      </c>
      <c r="G18" s="113">
        <v>8</v>
      </c>
      <c r="H18" s="121">
        <f t="shared" si="3"/>
        <v>0</v>
      </c>
      <c r="I18" s="122">
        <f t="shared" si="12"/>
        <v>32.727272727272727</v>
      </c>
      <c r="J18" s="123">
        <f t="shared" si="9"/>
        <v>85.090909090909093</v>
      </c>
      <c r="K18" s="124">
        <f t="shared" si="13"/>
        <v>117.81818181818181</v>
      </c>
      <c r="L18" s="125">
        <f t="shared" si="14"/>
        <v>72.222222222222229</v>
      </c>
      <c r="M18" s="125">
        <f t="shared" si="7"/>
        <v>27.777777777777771</v>
      </c>
      <c r="N18" s="126">
        <f t="shared" si="11"/>
        <v>3192.6803030303031</v>
      </c>
      <c r="O18" s="109">
        <v>5447.1918831168832</v>
      </c>
    </row>
    <row r="19" spans="1:16" ht="24" customHeight="1" x14ac:dyDescent="0.35">
      <c r="A19" s="120">
        <v>35322</v>
      </c>
      <c r="B19" s="113">
        <v>1</v>
      </c>
      <c r="C19" s="113" t="s">
        <v>10</v>
      </c>
      <c r="D19" s="114">
        <v>0</v>
      </c>
      <c r="E19" s="115">
        <v>2</v>
      </c>
      <c r="F19" s="116">
        <v>19</v>
      </c>
      <c r="G19" s="113">
        <v>3</v>
      </c>
      <c r="H19" s="121">
        <f t="shared" si="3"/>
        <v>0</v>
      </c>
      <c r="I19" s="122">
        <f t="shared" si="12"/>
        <v>13.09090909090909</v>
      </c>
      <c r="J19" s="123">
        <f t="shared" si="9"/>
        <v>124.36363636363636</v>
      </c>
      <c r="K19" s="124">
        <f t="shared" si="13"/>
        <v>137.45454545454544</v>
      </c>
      <c r="L19" s="125">
        <f t="shared" si="14"/>
        <v>90.476190476190482</v>
      </c>
      <c r="M19" s="125">
        <f t="shared" si="7"/>
        <v>9.5238095238095184</v>
      </c>
      <c r="N19" s="126">
        <f t="shared" si="11"/>
        <v>3330.1348484848486</v>
      </c>
      <c r="O19" s="109">
        <v>6085.4293486816205</v>
      </c>
    </row>
    <row r="20" spans="1:16" ht="24" customHeight="1" x14ac:dyDescent="0.35">
      <c r="A20" s="120">
        <v>35323</v>
      </c>
      <c r="B20" s="113">
        <v>3</v>
      </c>
      <c r="C20" s="113" t="s">
        <v>10</v>
      </c>
      <c r="D20" s="114">
        <v>0</v>
      </c>
      <c r="E20" s="115">
        <v>4</v>
      </c>
      <c r="F20" s="116">
        <v>23</v>
      </c>
      <c r="G20" s="113">
        <v>7</v>
      </c>
      <c r="H20" s="121">
        <f t="shared" si="3"/>
        <v>0</v>
      </c>
      <c r="I20" s="122">
        <f t="shared" si="12"/>
        <v>26.18181818181818</v>
      </c>
      <c r="J20" s="123">
        <f t="shared" si="9"/>
        <v>150.54545454545453</v>
      </c>
      <c r="K20" s="124">
        <f t="shared" si="13"/>
        <v>176.72727272727272</v>
      </c>
      <c r="L20" s="125">
        <f t="shared" si="14"/>
        <v>85.18518518518519</v>
      </c>
      <c r="M20" s="125">
        <f t="shared" si="7"/>
        <v>14.81481481481481</v>
      </c>
      <c r="N20" s="126">
        <f t="shared" si="11"/>
        <v>3506.8621212121211</v>
      </c>
      <c r="O20" s="109">
        <v>6943.1338941361673</v>
      </c>
    </row>
    <row r="21" spans="1:16" ht="24" customHeight="1" x14ac:dyDescent="0.35">
      <c r="A21" s="120">
        <v>42263</v>
      </c>
      <c r="B21" s="113">
        <v>4</v>
      </c>
      <c r="C21" s="113" t="s">
        <v>10</v>
      </c>
      <c r="D21" s="114">
        <v>30</v>
      </c>
      <c r="E21" s="115">
        <v>3</v>
      </c>
      <c r="F21" s="116">
        <v>34</v>
      </c>
      <c r="G21" s="113">
        <v>8</v>
      </c>
      <c r="H21" s="121">
        <f t="shared" si="3"/>
        <v>60</v>
      </c>
      <c r="I21" s="122">
        <f t="shared" si="12"/>
        <v>19.636363636363637</v>
      </c>
      <c r="J21" s="123">
        <f t="shared" si="9"/>
        <v>222.54545454545453</v>
      </c>
      <c r="K21" s="124">
        <f t="shared" si="13"/>
        <v>302.18181818181819</v>
      </c>
      <c r="L21" s="125">
        <f t="shared" si="14"/>
        <v>91.891891891891902</v>
      </c>
      <c r="M21" s="125">
        <f t="shared" si="7"/>
        <v>8.1081081081080981</v>
      </c>
      <c r="N21" s="126">
        <f t="shared" si="11"/>
        <v>3809.0439393939391</v>
      </c>
      <c r="O21" s="109">
        <v>7836.7256296733576</v>
      </c>
    </row>
    <row r="22" spans="1:16" ht="24" customHeight="1" x14ac:dyDescent="0.35">
      <c r="A22" s="120">
        <v>42264</v>
      </c>
      <c r="B22" s="113">
        <v>4</v>
      </c>
      <c r="C22" s="113" t="s">
        <v>10</v>
      </c>
      <c r="D22" s="114">
        <v>27</v>
      </c>
      <c r="E22" s="115">
        <v>0</v>
      </c>
      <c r="F22" s="116">
        <v>12</v>
      </c>
      <c r="G22" s="113">
        <v>6</v>
      </c>
      <c r="H22" s="121">
        <f t="shared" si="3"/>
        <v>40.5</v>
      </c>
      <c r="I22" s="122">
        <f t="shared" si="12"/>
        <v>0</v>
      </c>
      <c r="J22" s="123">
        <f t="shared" si="9"/>
        <v>78.545454545454547</v>
      </c>
      <c r="K22" s="124">
        <f t="shared" si="13"/>
        <v>119.04545454545455</v>
      </c>
      <c r="L22" s="125">
        <f t="shared" si="14"/>
        <v>100</v>
      </c>
      <c r="M22" s="125">
        <f t="shared" si="7"/>
        <v>0</v>
      </c>
      <c r="N22" s="126">
        <f t="shared" si="11"/>
        <v>3928.0893939393936</v>
      </c>
      <c r="O22" s="109">
        <v>8768.4945001967699</v>
      </c>
    </row>
    <row r="23" spans="1:16" ht="24" customHeight="1" x14ac:dyDescent="0.35">
      <c r="A23" s="120">
        <v>42265</v>
      </c>
      <c r="B23" s="113">
        <v>4</v>
      </c>
      <c r="C23" s="113" t="s">
        <v>22</v>
      </c>
      <c r="D23" s="114">
        <v>0</v>
      </c>
      <c r="E23" s="115">
        <v>12</v>
      </c>
      <c r="F23" s="116">
        <v>37</v>
      </c>
      <c r="G23" s="113">
        <v>7</v>
      </c>
      <c r="H23" s="121">
        <f t="shared" si="3"/>
        <v>0</v>
      </c>
      <c r="I23" s="122">
        <f>SUM((E23/100)*720)</f>
        <v>86.399999999999991</v>
      </c>
      <c r="J23" s="123">
        <f>SUM((F23/100)*720)</f>
        <v>266.39999999999998</v>
      </c>
      <c r="K23" s="124">
        <f t="shared" si="13"/>
        <v>352.79999999999995</v>
      </c>
      <c r="L23" s="125">
        <f t="shared" si="14"/>
        <v>75.510204081632665</v>
      </c>
      <c r="M23" s="125">
        <f t="shared" si="7"/>
        <v>24.489795918367335</v>
      </c>
      <c r="N23" s="126">
        <f t="shared" si="11"/>
        <v>4280.8893939393938</v>
      </c>
      <c r="O23" s="109">
        <v>9750.5127279286371</v>
      </c>
    </row>
    <row r="24" spans="1:16" ht="24" customHeight="1" x14ac:dyDescent="0.35">
      <c r="A24" s="120">
        <v>42266</v>
      </c>
      <c r="B24" s="113">
        <v>3</v>
      </c>
      <c r="C24" s="113" t="s">
        <v>10</v>
      </c>
      <c r="D24" s="114">
        <v>0</v>
      </c>
      <c r="E24" s="115">
        <v>7</v>
      </c>
      <c r="F24" s="116">
        <v>27</v>
      </c>
      <c r="G24" s="113">
        <v>4</v>
      </c>
      <c r="H24" s="121">
        <f t="shared" si="3"/>
        <v>0</v>
      </c>
      <c r="I24" s="122">
        <f>SUM((E24/110)*720)</f>
        <v>45.818181818181813</v>
      </c>
      <c r="J24" s="123">
        <f>SUM((F24/110)*720)</f>
        <v>176.72727272727272</v>
      </c>
      <c r="K24" s="124">
        <f t="shared" si="13"/>
        <v>222.54545454545453</v>
      </c>
      <c r="L24" s="125">
        <f t="shared" si="14"/>
        <v>79.411764705882362</v>
      </c>
      <c r="M24" s="125">
        <f t="shared" si="7"/>
        <v>20.588235294117638</v>
      </c>
      <c r="N24" s="126">
        <f t="shared" si="11"/>
        <v>4503.4348484848488</v>
      </c>
      <c r="O24" s="109">
        <v>10882.114656303294</v>
      </c>
    </row>
    <row r="25" spans="1:16" ht="24" customHeight="1" x14ac:dyDescent="0.35">
      <c r="A25" s="120">
        <v>42267</v>
      </c>
      <c r="B25" s="113">
        <v>2</v>
      </c>
      <c r="C25" s="113" t="s">
        <v>10</v>
      </c>
      <c r="D25" s="114">
        <v>0</v>
      </c>
      <c r="E25" s="115">
        <v>5</v>
      </c>
      <c r="F25" s="116">
        <v>26</v>
      </c>
      <c r="G25" s="113">
        <v>3</v>
      </c>
      <c r="H25" s="121">
        <f t="shared" si="3"/>
        <v>0</v>
      </c>
      <c r="I25" s="122">
        <f t="shared" ref="I25:I26" si="15">SUM((E25/110)*720)</f>
        <v>32.727272727272727</v>
      </c>
      <c r="J25" s="123">
        <f t="shared" ref="J25:J37" si="16">SUM((F25/110)*720)</f>
        <v>170.18181818181819</v>
      </c>
      <c r="K25" s="124">
        <f t="shared" ref="K25:K26" si="17">SUM(H25+I25+J25)</f>
        <v>202.90909090909091</v>
      </c>
      <c r="L25" s="125">
        <f t="shared" si="14"/>
        <v>83.870967741935488</v>
      </c>
      <c r="M25" s="125">
        <f t="shared" si="7"/>
        <v>16.129032258064512</v>
      </c>
      <c r="N25" s="126">
        <f t="shared" si="11"/>
        <v>4706.3439393939398</v>
      </c>
      <c r="O25" s="109">
        <v>11620.807906991999</v>
      </c>
    </row>
    <row r="26" spans="1:16" ht="24" customHeight="1" x14ac:dyDescent="0.35">
      <c r="A26" s="120">
        <v>42268</v>
      </c>
      <c r="B26" s="113">
        <v>3</v>
      </c>
      <c r="C26" s="113" t="s">
        <v>10</v>
      </c>
      <c r="D26" s="114">
        <v>0</v>
      </c>
      <c r="E26" s="115">
        <v>13</v>
      </c>
      <c r="F26" s="116">
        <v>51</v>
      </c>
      <c r="G26" s="113">
        <v>3</v>
      </c>
      <c r="H26" s="121">
        <f t="shared" si="3"/>
        <v>0</v>
      </c>
      <c r="I26" s="122">
        <f t="shared" si="15"/>
        <v>85.090909090909093</v>
      </c>
      <c r="J26" s="123">
        <f t="shared" si="16"/>
        <v>333.81818181818181</v>
      </c>
      <c r="K26" s="124">
        <f t="shared" si="17"/>
        <v>418.90909090909088</v>
      </c>
      <c r="L26" s="125">
        <f t="shared" si="14"/>
        <v>79.6875</v>
      </c>
      <c r="M26" s="125">
        <f t="shared" si="7"/>
        <v>20.3125</v>
      </c>
      <c r="N26" s="126">
        <f t="shared" si="11"/>
        <v>5125.2530303030308</v>
      </c>
      <c r="O26" s="109">
        <v>12314.587796799158</v>
      </c>
    </row>
    <row r="27" spans="1:16" ht="24" customHeight="1" x14ac:dyDescent="0.35">
      <c r="A27" s="120">
        <v>42269</v>
      </c>
      <c r="B27" s="113">
        <v>2</v>
      </c>
      <c r="C27" s="113" t="s">
        <v>10</v>
      </c>
      <c r="D27" s="114">
        <v>0</v>
      </c>
      <c r="E27" s="115">
        <v>5</v>
      </c>
      <c r="F27" s="116">
        <v>32</v>
      </c>
      <c r="G27" s="113">
        <v>4</v>
      </c>
      <c r="H27" s="121">
        <f t="shared" si="3"/>
        <v>0</v>
      </c>
      <c r="I27" s="122">
        <f t="shared" ref="I27:I35" si="18">SUM((E27/110)*720)</f>
        <v>32.727272727272727</v>
      </c>
      <c r="J27" s="123">
        <f t="shared" si="16"/>
        <v>209.45454545454544</v>
      </c>
      <c r="K27" s="124">
        <f t="shared" ref="K27:K28" si="19">SUM(H27+I27+J27)</f>
        <v>242.18181818181816</v>
      </c>
      <c r="L27" s="125">
        <f t="shared" si="14"/>
        <v>86.486486486486484</v>
      </c>
      <c r="M27" s="125">
        <f t="shared" si="7"/>
        <v>13.513513513513516</v>
      </c>
      <c r="N27" s="126">
        <f t="shared" si="11"/>
        <v>5367.4348484848488</v>
      </c>
      <c r="O27" s="109">
        <v>13091.897507542961</v>
      </c>
      <c r="P27" s="113"/>
    </row>
    <row r="28" spans="1:16" ht="24" customHeight="1" x14ac:dyDescent="0.35">
      <c r="A28" s="120">
        <v>42270</v>
      </c>
      <c r="B28" s="113">
        <v>2</v>
      </c>
      <c r="C28" s="113" t="s">
        <v>10</v>
      </c>
      <c r="D28" s="114">
        <v>0</v>
      </c>
      <c r="E28" s="115">
        <v>8</v>
      </c>
      <c r="F28" s="116">
        <v>46</v>
      </c>
      <c r="G28" s="113">
        <v>5</v>
      </c>
      <c r="H28" s="121">
        <f t="shared" si="3"/>
        <v>0</v>
      </c>
      <c r="I28" s="122">
        <f t="shared" si="18"/>
        <v>52.36363636363636</v>
      </c>
      <c r="J28" s="123">
        <f t="shared" si="16"/>
        <v>301.09090909090907</v>
      </c>
      <c r="K28" s="124">
        <f t="shared" si="19"/>
        <v>353.45454545454544</v>
      </c>
      <c r="L28" s="125">
        <f t="shared" si="14"/>
        <v>85.18518518518519</v>
      </c>
      <c r="M28" s="125">
        <f t="shared" si="7"/>
        <v>14.81481481481481</v>
      </c>
      <c r="N28" s="126">
        <f t="shared" si="11"/>
        <v>5720.8893939393938</v>
      </c>
      <c r="O28" s="109">
        <v>13963.831942804669</v>
      </c>
      <c r="P28" s="113"/>
    </row>
    <row r="29" spans="1:16" ht="24" customHeight="1" x14ac:dyDescent="0.35">
      <c r="A29" s="120">
        <v>42271</v>
      </c>
      <c r="B29" s="113">
        <v>2</v>
      </c>
      <c r="C29" s="113" t="s">
        <v>10</v>
      </c>
      <c r="D29" s="114">
        <v>0</v>
      </c>
      <c r="E29" s="115">
        <v>10</v>
      </c>
      <c r="F29" s="116">
        <v>35</v>
      </c>
      <c r="G29" s="113">
        <v>5</v>
      </c>
      <c r="H29" s="121">
        <f t="shared" si="3"/>
        <v>0</v>
      </c>
      <c r="I29" s="122">
        <f t="shared" si="18"/>
        <v>65.454545454545453</v>
      </c>
      <c r="J29" s="123">
        <f t="shared" si="16"/>
        <v>229.09090909090909</v>
      </c>
      <c r="K29" s="124">
        <f t="shared" ref="K29" si="20">SUM(H29+I29+J29)</f>
        <v>294.54545454545456</v>
      </c>
      <c r="L29" s="125">
        <f t="shared" si="14"/>
        <v>77.777777777777786</v>
      </c>
      <c r="M29" s="125">
        <f t="shared" si="7"/>
        <v>22.222222222222214</v>
      </c>
      <c r="N29" s="126">
        <f t="shared" si="11"/>
        <v>6015.4348484848488</v>
      </c>
      <c r="O29" s="109">
        <v>15546.067617735798</v>
      </c>
      <c r="P29" s="113"/>
    </row>
    <row r="30" spans="1:16" ht="24" customHeight="1" x14ac:dyDescent="0.35">
      <c r="A30" s="120">
        <v>42272</v>
      </c>
      <c r="B30" s="113">
        <v>3</v>
      </c>
      <c r="C30" s="113" t="s">
        <v>10</v>
      </c>
      <c r="D30" s="114">
        <v>2</v>
      </c>
      <c r="E30" s="115">
        <v>4</v>
      </c>
      <c r="F30" s="116">
        <v>7</v>
      </c>
      <c r="G30" s="113">
        <v>4</v>
      </c>
      <c r="H30" s="121">
        <f t="shared" si="3"/>
        <v>2.6666666666666665</v>
      </c>
      <c r="I30" s="122">
        <f t="shared" si="18"/>
        <v>26.18181818181818</v>
      </c>
      <c r="J30" s="123">
        <f t="shared" si="16"/>
        <v>45.818181818181813</v>
      </c>
      <c r="K30" s="124">
        <f t="shared" ref="K30:K37" si="21">SUM(H30+I30+J30)</f>
        <v>74.666666666666657</v>
      </c>
      <c r="L30" s="125">
        <f t="shared" si="14"/>
        <v>63.636363636363626</v>
      </c>
      <c r="M30" s="125">
        <f t="shared" si="7"/>
        <v>36.363636363636374</v>
      </c>
      <c r="N30" s="126">
        <f t="shared" si="11"/>
        <v>6090.1015151515157</v>
      </c>
      <c r="O30" s="109">
        <v>16587.543099829465</v>
      </c>
      <c r="P30" s="113"/>
    </row>
    <row r="31" spans="1:16" ht="24" customHeight="1" x14ac:dyDescent="0.35">
      <c r="A31" s="120">
        <v>42273</v>
      </c>
      <c r="B31" s="113">
        <v>0</v>
      </c>
      <c r="C31" s="113" t="s">
        <v>10</v>
      </c>
      <c r="D31" s="114">
        <v>0</v>
      </c>
      <c r="E31" s="115">
        <v>5</v>
      </c>
      <c r="F31" s="116">
        <v>28</v>
      </c>
      <c r="G31" s="113">
        <v>3</v>
      </c>
      <c r="H31" s="121">
        <f t="shared" si="3"/>
        <v>0</v>
      </c>
      <c r="I31" s="122">
        <f t="shared" si="18"/>
        <v>32.727272727272727</v>
      </c>
      <c r="J31" s="123">
        <f t="shared" si="16"/>
        <v>183.27272727272725</v>
      </c>
      <c r="K31" s="124">
        <f t="shared" si="21"/>
        <v>215.99999999999997</v>
      </c>
      <c r="L31" s="125">
        <f t="shared" si="14"/>
        <v>84.848484848484844</v>
      </c>
      <c r="M31" s="125">
        <f t="shared" si="7"/>
        <v>15.151515151515156</v>
      </c>
      <c r="N31" s="126">
        <f t="shared" si="11"/>
        <v>6306.1015151515157</v>
      </c>
      <c r="O31" s="109">
        <v>17531.182769250951</v>
      </c>
      <c r="P31" s="113"/>
    </row>
    <row r="32" spans="1:16" ht="24" customHeight="1" x14ac:dyDescent="0.35">
      <c r="A32" s="120">
        <v>42274</v>
      </c>
      <c r="B32" s="113">
        <v>1</v>
      </c>
      <c r="C32" s="113" t="s">
        <v>10</v>
      </c>
      <c r="D32" s="114">
        <v>0</v>
      </c>
      <c r="E32" s="115">
        <v>10</v>
      </c>
      <c r="F32" s="116">
        <v>45</v>
      </c>
      <c r="G32" s="113">
        <v>9</v>
      </c>
      <c r="H32" s="121">
        <f t="shared" si="3"/>
        <v>0</v>
      </c>
      <c r="I32" s="122">
        <f t="shared" si="18"/>
        <v>65.454545454545453</v>
      </c>
      <c r="J32" s="123">
        <f t="shared" si="16"/>
        <v>294.54545454545456</v>
      </c>
      <c r="K32" s="124">
        <f t="shared" si="21"/>
        <v>360</v>
      </c>
      <c r="L32" s="125">
        <f t="shared" si="14"/>
        <v>81.818181818181827</v>
      </c>
      <c r="M32" s="125">
        <f t="shared" si="7"/>
        <v>18.181818181818173</v>
      </c>
      <c r="N32" s="126">
        <f t="shared" si="11"/>
        <v>6666.1015151515157</v>
      </c>
      <c r="O32" s="109">
        <v>18370.424642529189</v>
      </c>
      <c r="P32" s="113"/>
    </row>
    <row r="33" spans="1:16" ht="24" customHeight="1" x14ac:dyDescent="0.35">
      <c r="A33" s="120">
        <v>42275</v>
      </c>
      <c r="B33" s="113">
        <v>1</v>
      </c>
      <c r="C33" s="113" t="s">
        <v>10</v>
      </c>
      <c r="D33" s="114">
        <v>9</v>
      </c>
      <c r="E33" s="115">
        <v>6</v>
      </c>
      <c r="F33" s="116">
        <v>22</v>
      </c>
      <c r="G33" s="113">
        <v>9</v>
      </c>
      <c r="H33" s="121">
        <f t="shared" si="3"/>
        <v>81</v>
      </c>
      <c r="I33" s="122">
        <f t="shared" si="18"/>
        <v>39.272727272727273</v>
      </c>
      <c r="J33" s="123">
        <f t="shared" si="16"/>
        <v>144</v>
      </c>
      <c r="K33" s="124">
        <f t="shared" si="21"/>
        <v>264.27272727272725</v>
      </c>
      <c r="L33" s="125">
        <f t="shared" si="14"/>
        <v>78.571428571428569</v>
      </c>
      <c r="M33" s="125">
        <f t="shared" si="7"/>
        <v>21.428571428571431</v>
      </c>
      <c r="N33" s="126">
        <f t="shared" si="11"/>
        <v>6930.3742424242428</v>
      </c>
      <c r="O33" s="109">
        <v>19011.813210022301</v>
      </c>
      <c r="P33" s="113"/>
    </row>
    <row r="34" spans="1:16" ht="24" customHeight="1" x14ac:dyDescent="0.35">
      <c r="A34" s="120">
        <v>42276</v>
      </c>
      <c r="B34" s="113">
        <v>1</v>
      </c>
      <c r="C34" s="113" t="s">
        <v>10</v>
      </c>
      <c r="D34" s="114">
        <v>0</v>
      </c>
      <c r="E34" s="115">
        <v>1</v>
      </c>
      <c r="F34" s="116">
        <v>8</v>
      </c>
      <c r="G34" s="113">
        <v>6</v>
      </c>
      <c r="H34" s="121">
        <f t="shared" si="3"/>
        <v>0</v>
      </c>
      <c r="I34" s="122">
        <f t="shared" si="18"/>
        <v>6.545454545454545</v>
      </c>
      <c r="J34" s="123">
        <f t="shared" si="16"/>
        <v>52.36363636363636</v>
      </c>
      <c r="K34" s="124">
        <f t="shared" si="21"/>
        <v>58.909090909090907</v>
      </c>
      <c r="L34" s="125">
        <f t="shared" si="14"/>
        <v>88.888888888888886</v>
      </c>
      <c r="M34" s="125">
        <f t="shared" si="7"/>
        <v>11.111111111111114</v>
      </c>
      <c r="N34" s="126">
        <f t="shared" si="11"/>
        <v>6989.2833333333338</v>
      </c>
      <c r="O34" s="109">
        <v>19687.979817657091</v>
      </c>
      <c r="P34" s="113"/>
    </row>
    <row r="35" spans="1:16" ht="24" customHeight="1" x14ac:dyDescent="0.35">
      <c r="A35" s="120">
        <v>42277</v>
      </c>
      <c r="B35" s="113">
        <v>2</v>
      </c>
      <c r="C35" s="113" t="s">
        <v>10</v>
      </c>
      <c r="D35" s="114">
        <v>0</v>
      </c>
      <c r="E35" s="115">
        <v>2</v>
      </c>
      <c r="F35" s="116">
        <v>7</v>
      </c>
      <c r="G35" s="113">
        <v>7</v>
      </c>
      <c r="H35" s="121">
        <f t="shared" si="3"/>
        <v>0</v>
      </c>
      <c r="I35" s="122">
        <f t="shared" si="18"/>
        <v>13.09090909090909</v>
      </c>
      <c r="J35" s="123">
        <f t="shared" si="16"/>
        <v>45.818181818181813</v>
      </c>
      <c r="K35" s="124">
        <f t="shared" si="21"/>
        <v>58.909090909090907</v>
      </c>
      <c r="L35" s="125">
        <f t="shared" si="14"/>
        <v>77.777777777777771</v>
      </c>
      <c r="M35" s="125">
        <f t="shared" si="7"/>
        <v>22.222222222222229</v>
      </c>
      <c r="N35" s="126">
        <f t="shared" si="11"/>
        <v>7048.1924242424247</v>
      </c>
      <c r="O35" s="109">
        <v>20212.332572478026</v>
      </c>
    </row>
    <row r="36" spans="1:16" ht="24" customHeight="1" x14ac:dyDescent="0.35">
      <c r="A36" s="120">
        <v>42278</v>
      </c>
      <c r="B36" s="113">
        <v>2</v>
      </c>
      <c r="C36" s="113" t="s">
        <v>10</v>
      </c>
      <c r="D36" s="114">
        <v>0</v>
      </c>
      <c r="E36" s="115">
        <v>2</v>
      </c>
      <c r="F36" s="116">
        <v>5</v>
      </c>
      <c r="G36" s="113">
        <v>4</v>
      </c>
      <c r="H36" s="121">
        <f t="shared" si="3"/>
        <v>0</v>
      </c>
      <c r="I36" s="122">
        <f t="shared" ref="I36:I37" si="22">SUM((E36/110)*720)</f>
        <v>13.09090909090909</v>
      </c>
      <c r="J36" s="123">
        <f t="shared" si="16"/>
        <v>32.727272727272727</v>
      </c>
      <c r="K36" s="124">
        <f t="shared" si="21"/>
        <v>45.818181818181813</v>
      </c>
      <c r="L36" s="125">
        <f t="shared" si="14"/>
        <v>71.428571428571431</v>
      </c>
      <c r="M36" s="125">
        <f t="shared" si="7"/>
        <v>28.571428571428569</v>
      </c>
      <c r="N36" s="126">
        <f t="shared" si="11"/>
        <v>7094.0106060606067</v>
      </c>
      <c r="O36" s="109">
        <v>20717.622930604746</v>
      </c>
    </row>
    <row r="37" spans="1:16" ht="24" customHeight="1" x14ac:dyDescent="0.35">
      <c r="A37" s="120">
        <v>42279</v>
      </c>
      <c r="B37" s="113">
        <v>1</v>
      </c>
      <c r="C37" s="113" t="s">
        <v>10</v>
      </c>
      <c r="D37" s="114">
        <v>0</v>
      </c>
      <c r="E37" s="115">
        <v>1</v>
      </c>
      <c r="F37" s="116">
        <v>13</v>
      </c>
      <c r="G37" s="113">
        <v>4</v>
      </c>
      <c r="H37" s="121">
        <f t="shared" si="3"/>
        <v>0</v>
      </c>
      <c r="I37" s="122">
        <f t="shared" si="22"/>
        <v>6.545454545454545</v>
      </c>
      <c r="J37" s="123">
        <f t="shared" si="16"/>
        <v>85.090909090909093</v>
      </c>
      <c r="K37" s="124">
        <f t="shared" si="21"/>
        <v>91.63636363636364</v>
      </c>
      <c r="L37" s="125">
        <f t="shared" si="14"/>
        <v>92.857142857142861</v>
      </c>
      <c r="M37" s="125">
        <f t="shared" si="7"/>
        <v>7.1428571428571388</v>
      </c>
      <c r="N37" s="126">
        <f t="shared" si="11"/>
        <v>7185.6469696969707</v>
      </c>
      <c r="O37" s="109">
        <v>21134.194831431196</v>
      </c>
      <c r="P37" t="s">
        <v>38</v>
      </c>
    </row>
    <row r="38" spans="1:16" x14ac:dyDescent="0.35">
      <c r="A38" s="132"/>
      <c r="B38" s="132"/>
      <c r="C38" s="132"/>
      <c r="D38" s="133"/>
      <c r="E38" s="133"/>
      <c r="F38" s="132"/>
      <c r="G38" s="132"/>
      <c r="H38" s="132"/>
      <c r="I38" s="134"/>
      <c r="J38" s="134"/>
      <c r="K38" s="132"/>
      <c r="L38" s="135"/>
      <c r="M38" s="125"/>
      <c r="N38" s="112"/>
    </row>
  </sheetData>
  <pageMargins left="0.7" right="0.7" top="0.75" bottom="0.75" header="0.3" footer="0.3"/>
  <pageSetup scale="56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all spp</vt:lpstr>
      <vt:lpstr>chinook</vt:lpstr>
      <vt:lpstr>sockeye Adults</vt:lpstr>
      <vt:lpstr>sockeye Jacks</vt:lpstr>
      <vt:lpstr>Locks Coho Estimate</vt:lpstr>
      <vt:lpstr>'Locks Coho Estimate'!Print_Area</vt:lpstr>
      <vt:lpstr>'sockeye Adults'!Print_Area</vt:lpstr>
    </vt:vector>
  </TitlesOfParts>
  <Company>Lenovo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 User</dc:creator>
  <cp:lastModifiedBy>Jillian Howard</cp:lastModifiedBy>
  <cp:lastPrinted>2013-07-17T17:55:14Z</cp:lastPrinted>
  <dcterms:created xsi:type="dcterms:W3CDTF">2010-06-11T21:24:48Z</dcterms:created>
  <dcterms:modified xsi:type="dcterms:W3CDTF">2021-08-24T18:17:58Z</dcterms:modified>
</cp:coreProperties>
</file>